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BOMBAS\040 Cuestionarios\10 Modelo Enviado\Productores\"/>
    </mc:Choice>
  </mc:AlternateContent>
  <bookViews>
    <workbookView xWindow="240" yWindow="45" windowWidth="9135" windowHeight="4965" tabRatio="869" firstSheet="27" activeTab="37"/>
  </bookViews>
  <sheets>
    <sheet name="parámetros e instrucciones" sheetId="48" r:id="rId1"/>
    <sheet name="anexo" sheetId="1" r:id="rId2"/>
    <sheet name="1.1 modelos" sheetId="2" r:id="rId3"/>
    <sheet name="1.2 modelos " sheetId="57" r:id="rId4"/>
    <sheet name="2.1 prod.  nac." sheetId="28" r:id="rId5"/>
    <sheet name="2.2 prod.  nac. " sheetId="58" r:id="rId6"/>
    <sheet name="3.1 vol." sheetId="45" r:id="rId7"/>
    <sheet name="3.2 vol." sheetId="59" r:id="rId8"/>
    <sheet name="4.1$" sheetId="52" r:id="rId9"/>
    <sheet name="4.1.a conf" sheetId="47" r:id="rId10"/>
    <sheet name="4.1.b res pub" sheetId="46" r:id="rId11"/>
    <sheet name="4.2 $ " sheetId="60" r:id="rId12"/>
    <sheet name="4.2.a conf " sheetId="61" r:id="rId13"/>
    <sheet name="4.2.b res pub" sheetId="62" r:id="rId14"/>
    <sheet name="5.1capprod" sheetId="32" r:id="rId15"/>
    <sheet name="5.2 capprod " sheetId="63" r:id="rId16"/>
    <sheet name="Ejemplo" sheetId="33" r:id="rId17"/>
    <sheet name="6.1-empleo " sheetId="34" r:id="rId18"/>
    <sheet name="7.1 costos totales " sheetId="49" r:id="rId19"/>
    <sheet name="7.costos totales  coproductos" sheetId="51" state="hidden" r:id="rId20"/>
    <sheet name="7.2 costos totales" sheetId="65" r:id="rId21"/>
    <sheet name="8.1.... Costos" sheetId="36" r:id="rId22"/>
    <sheet name="8.2.... Costos " sheetId="53" r:id="rId23"/>
    <sheet name="8.3.... Costos " sheetId="66" r:id="rId24"/>
    <sheet name="9.1 adicionalcostos" sheetId="50" r:id="rId25"/>
    <sheet name="9.2 adicionalcostos " sheetId="54" r:id="rId26"/>
    <sheet name="9.3 adicionalcostos" sheetId="67" r:id="rId27"/>
    <sheet name="10.1-precios " sheetId="55" r:id="rId28"/>
    <sheet name="10.2-precios" sheetId="68" r:id="rId29"/>
    <sheet name="10.3-precios " sheetId="69" r:id="rId30"/>
    <sheet name="11.1- impo " sheetId="40" r:id="rId31"/>
    <sheet name="11.2- impo" sheetId="70" r:id="rId32"/>
    <sheet name="12.1-Reventa" sheetId="41" r:id="rId33"/>
    <sheet name="12.2-Reventa" sheetId="71" r:id="rId34"/>
    <sheet name="13.1 -Existencias" sheetId="42" r:id="rId35"/>
    <sheet name="13.2 -Existencias" sheetId="73" r:id="rId36"/>
    <sheet name="14.1-Impo semi " sheetId="43" r:id="rId37"/>
    <sheet name="14.2-Impo semi" sheetId="72" r:id="rId38"/>
    <sheet name="11-Máx. Prod." sheetId="14" state="hidden" r:id="rId39"/>
    <sheet name="14-horas trabajadas" sheetId="23" state="hidden" r:id="rId40"/>
  </sheets>
  <externalReferences>
    <externalReference r:id="rId41"/>
    <externalReference r:id="rId42"/>
    <externalReference r:id="rId43"/>
    <externalReference r:id="rId44"/>
  </externalReferences>
  <definedNames>
    <definedName name="al">[1]PARAMETROS!$C$5</definedName>
    <definedName name="año1">'[2]0a_Parámetros'!$H$7</definedName>
    <definedName name="_xlnm.Print_Area" localSheetId="2">'1.1 modelos'!$A$1:$F$43</definedName>
    <definedName name="_xlnm.Print_Area" localSheetId="3">'1.2 modelos '!$A$1:$F$43</definedName>
    <definedName name="_xlnm.Print_Area" localSheetId="27">'10.1-precios '!$B$1:$F$56</definedName>
    <definedName name="_xlnm.Print_Area" localSheetId="28">'10.2-precios'!$B$1:$F$56</definedName>
    <definedName name="_xlnm.Print_Area" localSheetId="29">'10.3-precios '!$B$1:$F$56</definedName>
    <definedName name="_xlnm.Print_Area" localSheetId="30">'11.1- impo '!$A$1:$F$63</definedName>
    <definedName name="_xlnm.Print_Area" localSheetId="31">'11.2- impo'!$A$1:$F$63</definedName>
    <definedName name="_xlnm.Print_Area" localSheetId="38">'11-Máx. Prod.'!$A$1:$B$5</definedName>
    <definedName name="_xlnm.Print_Area" localSheetId="32">'12.1-Reventa'!$A$1:$I$63</definedName>
    <definedName name="_xlnm.Print_Area" localSheetId="33">'12.2-Reventa'!$A$1:$I$63</definedName>
    <definedName name="_xlnm.Print_Area" localSheetId="34">'13.1 -Existencias'!$A$1:$E$13</definedName>
    <definedName name="_xlnm.Print_Area" localSheetId="35">'13.2 -Existencias'!$A$1:$E$13</definedName>
    <definedName name="_xlnm.Print_Area" localSheetId="36">'14.1-Impo semi '!$A$1:$E$64</definedName>
    <definedName name="_xlnm.Print_Area" localSheetId="37">'14.2-Impo semi'!$A$1:$E$64</definedName>
    <definedName name="_xlnm.Print_Area" localSheetId="39">'14-horas trabajadas'!$A$1:$D$10</definedName>
    <definedName name="_xlnm.Print_Area" localSheetId="4">'2.1 prod.  nac.'!$A$1:$C$17</definedName>
    <definedName name="_xlnm.Print_Area" localSheetId="5">'2.2 prod.  nac. '!$A$1:$C$17</definedName>
    <definedName name="_xlnm.Print_Area" localSheetId="6">'3.1 vol.'!$C$1:$M$55</definedName>
    <definedName name="_xlnm.Print_Area" localSheetId="7">'3.2 vol.'!$C$1:$M$55</definedName>
    <definedName name="_xlnm.Print_Area" localSheetId="8">'4.1$'!$A$1:$E$63</definedName>
    <definedName name="_xlnm.Print_Area" localSheetId="9">'4.1.a conf'!$A$1:$C$54</definedName>
    <definedName name="_xlnm.Print_Area" localSheetId="10">'4.1.b res pub'!$A$1:$D$55</definedName>
    <definedName name="_xlnm.Print_Area" localSheetId="11">'4.2 $ '!$A$1:$E$55</definedName>
    <definedName name="_xlnm.Print_Area" localSheetId="12">'4.2.a conf '!$A$1:$C$54</definedName>
    <definedName name="_xlnm.Print_Area" localSheetId="13">'4.2.b res pub'!$A$1:$D$55</definedName>
    <definedName name="_xlnm.Print_Area" localSheetId="14">'5.1capprod'!$A$1:$B$10</definedName>
    <definedName name="_xlnm.Print_Area" localSheetId="15">'5.2 capprod '!$A$1:$B$10</definedName>
    <definedName name="_xlnm.Print_Area" localSheetId="17">'6.1-empleo '!$B$1:$J$12</definedName>
    <definedName name="_xlnm.Print_Area" localSheetId="18">'7.1 costos totales '!$A$1:$E$45</definedName>
    <definedName name="_xlnm.Print_Area" localSheetId="20">'7.2 costos totales'!$A$1:$E$45</definedName>
    <definedName name="_xlnm.Print_Area" localSheetId="19">'7.costos totales  coproductos'!$A$1:$E$21</definedName>
    <definedName name="_xlnm.Print_Area" localSheetId="21">'8.1.... Costos'!$A$1:$I$69</definedName>
    <definedName name="_xlnm.Print_Area" localSheetId="22">'8.2.... Costos '!$A$1:$I$69</definedName>
    <definedName name="_xlnm.Print_Area" localSheetId="23">'8.3.... Costos '!$A$1:$I$69</definedName>
    <definedName name="_xlnm.Print_Area" localSheetId="24">'9.1 adicionalcostos'!$A$1:$G$45</definedName>
    <definedName name="_xlnm.Print_Area" localSheetId="25">'9.2 adicionalcostos '!$A$1:$G$45</definedName>
    <definedName name="_xlnm.Print_Area" localSheetId="26">'9.3 adicionalcostos'!$A$1:$G$45</definedName>
    <definedName name="_xlnm.Print_Area" localSheetId="1">anexo!$C$10</definedName>
    <definedName name="_xlnm.Print_Area" localSheetId="16">Ejemplo!$A$1:$G$43</definedName>
  </definedNames>
  <calcPr calcId="162913" calcMode="manual"/>
</workbook>
</file>

<file path=xl/calcChain.xml><?xml version="1.0" encoding="utf-8"?>
<calcChain xmlns="http://schemas.openxmlformats.org/spreadsheetml/2006/main">
  <c r="A47" i="72" l="1"/>
  <c r="A47" i="43"/>
  <c r="B23" i="73" l="1"/>
  <c r="A23" i="73"/>
  <c r="B22" i="73"/>
  <c r="A22" i="73"/>
  <c r="B21" i="73"/>
  <c r="B20" i="73"/>
  <c r="B19" i="73"/>
  <c r="B18" i="73"/>
  <c r="A3" i="72"/>
  <c r="D74" i="72"/>
  <c r="C74" i="72"/>
  <c r="D73" i="72"/>
  <c r="C73" i="72"/>
  <c r="D72" i="72"/>
  <c r="C72" i="72"/>
  <c r="D71" i="72"/>
  <c r="C71" i="72"/>
  <c r="D70" i="72"/>
  <c r="C70" i="72"/>
  <c r="A3" i="71"/>
  <c r="I75" i="71"/>
  <c r="H75" i="71"/>
  <c r="G75" i="71"/>
  <c r="F75" i="71"/>
  <c r="E75" i="71"/>
  <c r="D75" i="71"/>
  <c r="C75" i="71"/>
  <c r="B75" i="71"/>
  <c r="I74" i="71"/>
  <c r="H74" i="71"/>
  <c r="G74" i="71"/>
  <c r="F74" i="71"/>
  <c r="E74" i="71"/>
  <c r="D74" i="71"/>
  <c r="C74" i="71"/>
  <c r="B74" i="71"/>
  <c r="I73" i="71"/>
  <c r="H73" i="71"/>
  <c r="G73" i="71"/>
  <c r="F73" i="71"/>
  <c r="E73" i="71"/>
  <c r="D73" i="71"/>
  <c r="C73" i="71"/>
  <c r="B73" i="71"/>
  <c r="I72" i="71"/>
  <c r="H72" i="71"/>
  <c r="G72" i="71"/>
  <c r="F72" i="71"/>
  <c r="E72" i="71"/>
  <c r="D72" i="71"/>
  <c r="C72" i="71"/>
  <c r="B72" i="71"/>
  <c r="I71" i="71"/>
  <c r="H71" i="71"/>
  <c r="G71" i="71"/>
  <c r="F71" i="71"/>
  <c r="E71" i="71"/>
  <c r="D71" i="71"/>
  <c r="C71" i="71"/>
  <c r="B71" i="71"/>
  <c r="A3" i="70"/>
  <c r="D74" i="70"/>
  <c r="C74" i="70"/>
  <c r="A74" i="70"/>
  <c r="D73" i="70"/>
  <c r="C73" i="70"/>
  <c r="D72" i="70"/>
  <c r="C72" i="70"/>
  <c r="D71" i="70"/>
  <c r="C71" i="70"/>
  <c r="D70" i="70"/>
  <c r="C70" i="70"/>
  <c r="A55" i="70"/>
  <c r="D66" i="69"/>
  <c r="C66" i="69"/>
  <c r="D65" i="69"/>
  <c r="C65" i="69"/>
  <c r="D64" i="69"/>
  <c r="C64" i="69"/>
  <c r="D63" i="69"/>
  <c r="C63" i="69"/>
  <c r="D62" i="69"/>
  <c r="C62" i="69"/>
  <c r="B56" i="69"/>
  <c r="A62" i="70" s="1"/>
  <c r="B55" i="69"/>
  <c r="B65" i="69" s="1"/>
  <c r="B49" i="69"/>
  <c r="A54" i="40"/>
  <c r="A55" i="71" s="1"/>
  <c r="A53" i="70"/>
  <c r="A52" i="70"/>
  <c r="A51" i="70"/>
  <c r="A50" i="70"/>
  <c r="A49" i="70"/>
  <c r="A48" i="70"/>
  <c r="A47" i="70"/>
  <c r="B48" i="69"/>
  <c r="A46" i="40" s="1"/>
  <c r="A47" i="71" s="1"/>
  <c r="B47" i="69"/>
  <c r="A45" i="70" s="1"/>
  <c r="B46" i="69"/>
  <c r="A44" i="70" s="1"/>
  <c r="B45" i="69"/>
  <c r="A43" i="70" s="1"/>
  <c r="B44" i="69"/>
  <c r="A42" i="70" s="1"/>
  <c r="B43" i="69"/>
  <c r="A41" i="70" s="1"/>
  <c r="B42" i="69"/>
  <c r="A40" i="70" s="1"/>
  <c r="B41" i="69"/>
  <c r="A39" i="70" s="1"/>
  <c r="B40" i="69"/>
  <c r="A38" i="40" s="1"/>
  <c r="A39" i="71" s="1"/>
  <c r="B39" i="69"/>
  <c r="A37" i="70" s="1"/>
  <c r="B38" i="69"/>
  <c r="A36" i="70" s="1"/>
  <c r="B37" i="69"/>
  <c r="A35" i="70" s="1"/>
  <c r="B36" i="69"/>
  <c r="A34" i="70" s="1"/>
  <c r="B35" i="69"/>
  <c r="A33" i="70" s="1"/>
  <c r="B34" i="69"/>
  <c r="A32" i="70" s="1"/>
  <c r="B33" i="69"/>
  <c r="A31" i="70" s="1"/>
  <c r="B32" i="69"/>
  <c r="A30" i="40" s="1"/>
  <c r="A31" i="71" s="1"/>
  <c r="B31" i="69"/>
  <c r="A29" i="70" s="1"/>
  <c r="B30" i="69"/>
  <c r="A28" i="70" s="1"/>
  <c r="B29" i="69"/>
  <c r="A27" i="70" s="1"/>
  <c r="B28" i="69"/>
  <c r="A26" i="70" s="1"/>
  <c r="B27" i="69"/>
  <c r="A25" i="70" s="1"/>
  <c r="B26" i="69"/>
  <c r="A24" i="70" s="1"/>
  <c r="B25" i="69"/>
  <c r="A23" i="70" s="1"/>
  <c r="B24" i="69"/>
  <c r="A22" i="40" s="1"/>
  <c r="A23" i="71" s="1"/>
  <c r="B23" i="69"/>
  <c r="A21" i="70" s="1"/>
  <c r="B22" i="69"/>
  <c r="A20" i="70" s="1"/>
  <c r="B21" i="69"/>
  <c r="A19" i="70" s="1"/>
  <c r="B20" i="69"/>
  <c r="A18" i="70" s="1"/>
  <c r="B19" i="69"/>
  <c r="A17" i="70" s="1"/>
  <c r="B18" i="69"/>
  <c r="A16" i="70" s="1"/>
  <c r="B17" i="69"/>
  <c r="A15" i="70" s="1"/>
  <c r="B16" i="69"/>
  <c r="A14" i="70" s="1"/>
  <c r="B15" i="69"/>
  <c r="A13" i="70" s="1"/>
  <c r="B14" i="69"/>
  <c r="A12" i="70" s="1"/>
  <c r="B13" i="69"/>
  <c r="A11" i="70" s="1"/>
  <c r="B12" i="69"/>
  <c r="A10" i="70" s="1"/>
  <c r="B11" i="69"/>
  <c r="A9" i="70" s="1"/>
  <c r="B10" i="69"/>
  <c r="A8" i="70" s="1"/>
  <c r="D66" i="68"/>
  <c r="C66" i="68"/>
  <c r="D65" i="68"/>
  <c r="C65" i="68"/>
  <c r="D64" i="68"/>
  <c r="C64" i="68"/>
  <c r="D63" i="68"/>
  <c r="C63" i="68"/>
  <c r="D62" i="68"/>
  <c r="C62" i="68"/>
  <c r="B56" i="68"/>
  <c r="B66" i="68" s="1"/>
  <c r="B55" i="68"/>
  <c r="B65" i="68" s="1"/>
  <c r="B49" i="68"/>
  <c r="B48" i="68"/>
  <c r="B47" i="68"/>
  <c r="B46" i="68"/>
  <c r="B45" i="68"/>
  <c r="B44" i="68"/>
  <c r="B43" i="68"/>
  <c r="B42" i="68"/>
  <c r="B41" i="68"/>
  <c r="B40" i="68"/>
  <c r="B39" i="68"/>
  <c r="B38" i="68"/>
  <c r="B37" i="68"/>
  <c r="B36" i="68"/>
  <c r="B35" i="68"/>
  <c r="B34" i="68"/>
  <c r="B33" i="68"/>
  <c r="B32" i="68"/>
  <c r="B31" i="68"/>
  <c r="B30" i="68"/>
  <c r="B29" i="68"/>
  <c r="B28" i="68"/>
  <c r="B27" i="68"/>
  <c r="B26" i="68"/>
  <c r="B25" i="68"/>
  <c r="B24" i="68"/>
  <c r="B23" i="68"/>
  <c r="B22" i="68"/>
  <c r="B21" i="68"/>
  <c r="B20" i="68"/>
  <c r="B19" i="68"/>
  <c r="B18" i="68"/>
  <c r="B17" i="68"/>
  <c r="B16" i="68"/>
  <c r="B15" i="68"/>
  <c r="B14" i="68"/>
  <c r="B13" i="68"/>
  <c r="B12" i="68"/>
  <c r="B11" i="68"/>
  <c r="B10" i="68"/>
  <c r="A3" i="67"/>
  <c r="B3" i="69" s="1"/>
  <c r="F25" i="67"/>
  <c r="E25" i="67"/>
  <c r="D25" i="67"/>
  <c r="C25" i="67"/>
  <c r="A4" i="67"/>
  <c r="H73" i="66"/>
  <c r="F73" i="66"/>
  <c r="D73" i="66"/>
  <c r="B73" i="66"/>
  <c r="H72" i="66"/>
  <c r="F72" i="66"/>
  <c r="D72" i="66"/>
  <c r="B72" i="66"/>
  <c r="A61" i="40" l="1"/>
  <c r="A61" i="72" s="1"/>
  <c r="A73" i="72" s="1"/>
  <c r="B66" i="69"/>
  <c r="A62" i="40"/>
  <c r="A62" i="72" s="1"/>
  <c r="A74" i="72" s="1"/>
  <c r="A13" i="40"/>
  <c r="A14" i="71" s="1"/>
  <c r="A29" i="40"/>
  <c r="A30" i="71" s="1"/>
  <c r="A45" i="40"/>
  <c r="A46" i="71" s="1"/>
  <c r="A17" i="40"/>
  <c r="A18" i="71" s="1"/>
  <c r="A33" i="40"/>
  <c r="A34" i="71" s="1"/>
  <c r="A49" i="40"/>
  <c r="A50" i="71" s="1"/>
  <c r="A21" i="40"/>
  <c r="A22" i="71" s="1"/>
  <c r="A37" i="40"/>
  <c r="A38" i="71" s="1"/>
  <c r="A53" i="40"/>
  <c r="A54" i="71" s="1"/>
  <c r="A9" i="40"/>
  <c r="A10" i="71" s="1"/>
  <c r="A25" i="40"/>
  <c r="A26" i="71" s="1"/>
  <c r="A41" i="40"/>
  <c r="A42" i="71" s="1"/>
  <c r="A14" i="40"/>
  <c r="A15" i="71" s="1"/>
  <c r="A22" i="70"/>
  <c r="A30" i="70"/>
  <c r="A38" i="70"/>
  <c r="A46" i="70"/>
  <c r="A54" i="70"/>
  <c r="A11" i="40"/>
  <c r="A12" i="71" s="1"/>
  <c r="A15" i="40"/>
  <c r="A16" i="71" s="1"/>
  <c r="A19" i="40"/>
  <c r="A20" i="71" s="1"/>
  <c r="A23" i="40"/>
  <c r="A24" i="71" s="1"/>
  <c r="A27" i="40"/>
  <c r="A28" i="71" s="1"/>
  <c r="A31" i="40"/>
  <c r="A32" i="71" s="1"/>
  <c r="A35" i="40"/>
  <c r="A36" i="71" s="1"/>
  <c r="A39" i="40"/>
  <c r="A40" i="71" s="1"/>
  <c r="A43" i="40"/>
  <c r="A44" i="71" s="1"/>
  <c r="A47" i="40"/>
  <c r="A48" i="71" s="1"/>
  <c r="A51" i="40"/>
  <c r="A52" i="71" s="1"/>
  <c r="A61" i="70"/>
  <c r="A73" i="70" s="1"/>
  <c r="A62" i="71"/>
  <c r="A74" i="71" s="1"/>
  <c r="A10" i="40"/>
  <c r="A11" i="71" s="1"/>
  <c r="A18" i="40"/>
  <c r="A19" i="71" s="1"/>
  <c r="A26" i="40"/>
  <c r="A27" i="71" s="1"/>
  <c r="A34" i="40"/>
  <c r="A35" i="71" s="1"/>
  <c r="A42" i="40"/>
  <c r="A43" i="71" s="1"/>
  <c r="A50" i="40"/>
  <c r="A51" i="71" s="1"/>
  <c r="A8" i="40"/>
  <c r="A9" i="71" s="1"/>
  <c r="A12" i="40"/>
  <c r="A13" i="71" s="1"/>
  <c r="A16" i="40"/>
  <c r="A17" i="71" s="1"/>
  <c r="A20" i="40"/>
  <c r="A21" i="71" s="1"/>
  <c r="A24" i="40"/>
  <c r="A25" i="71" s="1"/>
  <c r="A28" i="40"/>
  <c r="A29" i="71" s="1"/>
  <c r="A32" i="40"/>
  <c r="A33" i="71" s="1"/>
  <c r="A36" i="40"/>
  <c r="A37" i="71" s="1"/>
  <c r="A40" i="40"/>
  <c r="A41" i="71" s="1"/>
  <c r="A44" i="40"/>
  <c r="A45" i="71" s="1"/>
  <c r="A48" i="40"/>
  <c r="A49" i="71" s="1"/>
  <c r="A52" i="40"/>
  <c r="A53" i="71" s="1"/>
  <c r="A63" i="71"/>
  <c r="A75" i="71" s="1"/>
  <c r="A3" i="65"/>
  <c r="E52" i="65"/>
  <c r="D52" i="65"/>
  <c r="B52" i="65"/>
  <c r="E50" i="65"/>
  <c r="B50" i="65"/>
  <c r="D50" i="65" s="1"/>
  <c r="A3" i="63"/>
  <c r="B21" i="63"/>
  <c r="B20" i="63"/>
  <c r="B19" i="63"/>
  <c r="B18" i="63"/>
  <c r="B17" i="63"/>
  <c r="A10" i="63"/>
  <c r="A9" i="63"/>
  <c r="A4" i="62"/>
  <c r="A3" i="61"/>
  <c r="I55" i="62"/>
  <c r="D55" i="62" s="1"/>
  <c r="I54" i="62"/>
  <c r="D54" i="62" s="1"/>
  <c r="I53" i="62"/>
  <c r="D53" i="62" s="1"/>
  <c r="I52" i="62"/>
  <c r="D52" i="62" s="1"/>
  <c r="I51" i="62"/>
  <c r="D51" i="62" s="1"/>
  <c r="I50" i="62"/>
  <c r="D50" i="62"/>
  <c r="D61" i="62" s="1"/>
  <c r="I48" i="62"/>
  <c r="D48" i="62" s="1"/>
  <c r="I47" i="62"/>
  <c r="D47" i="62" s="1"/>
  <c r="I46" i="62"/>
  <c r="D46" i="62" s="1"/>
  <c r="I45" i="62"/>
  <c r="D45" i="62"/>
  <c r="I44" i="62"/>
  <c r="D44" i="62"/>
  <c r="I43" i="62"/>
  <c r="D43" i="62" s="1"/>
  <c r="I42" i="62"/>
  <c r="D42" i="62" s="1"/>
  <c r="I41" i="62"/>
  <c r="D41" i="62"/>
  <c r="I40" i="62"/>
  <c r="D40" i="62"/>
  <c r="I39" i="62"/>
  <c r="D39" i="62" s="1"/>
  <c r="I38" i="62"/>
  <c r="D38" i="62" s="1"/>
  <c r="I37" i="62"/>
  <c r="D37" i="62"/>
  <c r="I36" i="62"/>
  <c r="D36" i="62"/>
  <c r="I35" i="62"/>
  <c r="D35" i="62" s="1"/>
  <c r="I34" i="62"/>
  <c r="D34" i="62" s="1"/>
  <c r="I33" i="62"/>
  <c r="D33" i="62"/>
  <c r="I32" i="62"/>
  <c r="D32" i="62"/>
  <c r="I31" i="62"/>
  <c r="D31" i="62" s="1"/>
  <c r="I30" i="62"/>
  <c r="D30" i="62" s="1"/>
  <c r="I29" i="62"/>
  <c r="D29" i="62"/>
  <c r="I28" i="62"/>
  <c r="D28" i="62"/>
  <c r="I27" i="62"/>
  <c r="D27" i="62" s="1"/>
  <c r="I26" i="62"/>
  <c r="D26" i="62" s="1"/>
  <c r="I25" i="62"/>
  <c r="D25" i="62"/>
  <c r="I24" i="62"/>
  <c r="D24" i="62"/>
  <c r="I23" i="62"/>
  <c r="D23" i="62" s="1"/>
  <c r="I22" i="62"/>
  <c r="D22" i="62" s="1"/>
  <c r="I21" i="62"/>
  <c r="D21" i="62"/>
  <c r="I20" i="62"/>
  <c r="D20" i="62"/>
  <c r="I19" i="62"/>
  <c r="D19" i="62" s="1"/>
  <c r="I18" i="62"/>
  <c r="D18" i="62" s="1"/>
  <c r="I17" i="62"/>
  <c r="D17" i="62"/>
  <c r="I16" i="62"/>
  <c r="D16" i="62"/>
  <c r="I15" i="62"/>
  <c r="D15" i="62" s="1"/>
  <c r="I14" i="62"/>
  <c r="D14" i="62" s="1"/>
  <c r="I13" i="62"/>
  <c r="D13" i="62"/>
  <c r="I12" i="62"/>
  <c r="D12" i="62"/>
  <c r="I11" i="62"/>
  <c r="D11" i="62" s="1"/>
  <c r="I10" i="62"/>
  <c r="D10" i="62" s="1"/>
  <c r="I9" i="62"/>
  <c r="D9" i="62"/>
  <c r="C63" i="61"/>
  <c r="C62" i="61"/>
  <c r="C61" i="61"/>
  <c r="C60" i="61"/>
  <c r="C59" i="61"/>
  <c r="A54" i="61"/>
  <c r="A63" i="61" s="1"/>
  <c r="A53" i="61"/>
  <c r="A62" i="61" s="1"/>
  <c r="A47" i="61"/>
  <c r="A46" i="61"/>
  <c r="A45" i="61"/>
  <c r="A44" i="61"/>
  <c r="A43" i="61"/>
  <c r="A42" i="61"/>
  <c r="A41" i="61"/>
  <c r="A40" i="61"/>
  <c r="A39" i="61"/>
  <c r="A38" i="61"/>
  <c r="A37" i="61"/>
  <c r="A36" i="61"/>
  <c r="A35" i="61"/>
  <c r="A34" i="61"/>
  <c r="A33" i="61"/>
  <c r="A32" i="61"/>
  <c r="A31" i="61"/>
  <c r="A30" i="61"/>
  <c r="A29" i="61"/>
  <c r="A28" i="61"/>
  <c r="A27" i="61"/>
  <c r="A26" i="61"/>
  <c r="A25" i="61"/>
  <c r="A24" i="61"/>
  <c r="A23" i="61"/>
  <c r="A22" i="61"/>
  <c r="A21" i="61"/>
  <c r="A20" i="61"/>
  <c r="A19" i="61"/>
  <c r="A18" i="61"/>
  <c r="A17" i="61"/>
  <c r="A16" i="61"/>
  <c r="A15" i="61"/>
  <c r="A14" i="61"/>
  <c r="A13" i="61"/>
  <c r="A12" i="61"/>
  <c r="A11" i="61"/>
  <c r="A10" i="61"/>
  <c r="A9" i="61"/>
  <c r="A8" i="61"/>
  <c r="A3" i="60"/>
  <c r="E64" i="60"/>
  <c r="C64" i="60"/>
  <c r="E63" i="60"/>
  <c r="C63" i="60"/>
  <c r="E62" i="60"/>
  <c r="C62" i="60"/>
  <c r="E61" i="60"/>
  <c r="C61" i="60"/>
  <c r="E60" i="60"/>
  <c r="C60" i="60"/>
  <c r="E59" i="60"/>
  <c r="A53" i="60"/>
  <c r="A52" i="60"/>
  <c r="E48" i="60"/>
  <c r="C48" i="60"/>
  <c r="C59" i="60" s="1"/>
  <c r="A46" i="60"/>
  <c r="A45" i="60"/>
  <c r="A44" i="60"/>
  <c r="A43" i="60"/>
  <c r="A42" i="60"/>
  <c r="A41" i="60"/>
  <c r="A40" i="60"/>
  <c r="A39" i="60"/>
  <c r="A38" i="60"/>
  <c r="A37" i="60"/>
  <c r="A36" i="60"/>
  <c r="A35" i="60"/>
  <c r="A34" i="60"/>
  <c r="A33" i="60"/>
  <c r="A32" i="60"/>
  <c r="A31" i="60"/>
  <c r="A30" i="60"/>
  <c r="A29" i="60"/>
  <c r="A28" i="60"/>
  <c r="A27" i="60"/>
  <c r="A26" i="60"/>
  <c r="A25" i="60"/>
  <c r="A24" i="60"/>
  <c r="A23" i="60"/>
  <c r="A22" i="60"/>
  <c r="A21" i="60"/>
  <c r="A20" i="60"/>
  <c r="A19" i="60"/>
  <c r="A18" i="60"/>
  <c r="A17" i="60"/>
  <c r="A16" i="60"/>
  <c r="A15" i="60"/>
  <c r="A14" i="60"/>
  <c r="A13" i="60"/>
  <c r="A12" i="60"/>
  <c r="A11" i="60"/>
  <c r="A10" i="60"/>
  <c r="A9" i="60"/>
  <c r="A8" i="60"/>
  <c r="A7" i="60"/>
  <c r="C3" i="59"/>
  <c r="L64" i="59"/>
  <c r="K64" i="59"/>
  <c r="J64" i="59"/>
  <c r="I64" i="59"/>
  <c r="H64" i="59"/>
  <c r="G64" i="59"/>
  <c r="F64" i="59"/>
  <c r="E64" i="59"/>
  <c r="L63" i="59"/>
  <c r="K63" i="59"/>
  <c r="J63" i="59"/>
  <c r="I63" i="59"/>
  <c r="H63" i="59"/>
  <c r="G63" i="59"/>
  <c r="F63" i="59"/>
  <c r="E63" i="59"/>
  <c r="L62" i="59"/>
  <c r="K62" i="59"/>
  <c r="J62" i="59"/>
  <c r="I62" i="59"/>
  <c r="H62" i="59"/>
  <c r="G62" i="59"/>
  <c r="F62" i="59"/>
  <c r="E62" i="59"/>
  <c r="L61" i="59"/>
  <c r="K61" i="59"/>
  <c r="J61" i="59"/>
  <c r="I61" i="59"/>
  <c r="H61" i="59"/>
  <c r="G61" i="59"/>
  <c r="F61" i="59"/>
  <c r="E61" i="59"/>
  <c r="L60" i="59"/>
  <c r="K60" i="59"/>
  <c r="J60" i="59"/>
  <c r="I60" i="59"/>
  <c r="H60" i="59"/>
  <c r="G60" i="59"/>
  <c r="F60" i="59"/>
  <c r="E60" i="59"/>
  <c r="C51" i="59"/>
  <c r="C52" i="59" s="1"/>
  <c r="C53" i="59" s="1"/>
  <c r="K49" i="59"/>
  <c r="K59" i="59" s="1"/>
  <c r="J49" i="59"/>
  <c r="J59" i="59" s="1"/>
  <c r="I49" i="59"/>
  <c r="I59" i="59" s="1"/>
  <c r="H49" i="59"/>
  <c r="H59" i="59" s="1"/>
  <c r="G49" i="59"/>
  <c r="G59" i="59" s="1"/>
  <c r="F49" i="59"/>
  <c r="F59" i="59" s="1"/>
  <c r="E49" i="59"/>
  <c r="E59" i="59" s="1"/>
  <c r="P8" i="59"/>
  <c r="P9" i="59" s="1"/>
  <c r="P10" i="59" s="1"/>
  <c r="P11" i="59" s="1"/>
  <c r="P12" i="59" s="1"/>
  <c r="P13" i="59" s="1"/>
  <c r="P14" i="59" s="1"/>
  <c r="P15" i="59" s="1"/>
  <c r="P16" i="59" s="1"/>
  <c r="P17" i="59" s="1"/>
  <c r="P18" i="59" s="1"/>
  <c r="P19" i="59" s="1"/>
  <c r="P20" i="59" s="1"/>
  <c r="P21" i="59" s="1"/>
  <c r="P22" i="59" s="1"/>
  <c r="P23" i="59" s="1"/>
  <c r="P24" i="59" s="1"/>
  <c r="P25" i="59" s="1"/>
  <c r="P26" i="59" s="1"/>
  <c r="P27" i="59" s="1"/>
  <c r="P28" i="59" s="1"/>
  <c r="P29" i="59" s="1"/>
  <c r="P30" i="59" s="1"/>
  <c r="P31" i="59" s="1"/>
  <c r="P32" i="59" s="1"/>
  <c r="P33" i="59" s="1"/>
  <c r="P34" i="59" s="1"/>
  <c r="P35" i="59" s="1"/>
  <c r="P36" i="59" s="1"/>
  <c r="P37" i="59" s="1"/>
  <c r="P38" i="59" s="1"/>
  <c r="P39" i="59" s="1"/>
  <c r="P40" i="59" s="1"/>
  <c r="P41" i="59" s="1"/>
  <c r="P42" i="59" s="1"/>
  <c r="P43" i="59" s="1"/>
  <c r="P44" i="59" s="1"/>
  <c r="P45" i="59" s="1"/>
  <c r="P46" i="59" s="1"/>
  <c r="P47" i="59" s="1"/>
  <c r="A3" i="58"/>
  <c r="D65" i="62" l="1"/>
  <c r="D62" i="62"/>
  <c r="D64" i="62"/>
  <c r="D66" i="62"/>
  <c r="D63" i="62"/>
  <c r="A3" i="54"/>
  <c r="B3" i="68" s="1"/>
  <c r="D66" i="55"/>
  <c r="C66" i="55"/>
  <c r="D65" i="55"/>
  <c r="C65" i="55"/>
  <c r="D64" i="55"/>
  <c r="C64" i="55"/>
  <c r="D63" i="55"/>
  <c r="C63" i="55"/>
  <c r="D62" i="55"/>
  <c r="C62" i="55"/>
  <c r="B56" i="55"/>
  <c r="B66" i="55" s="1"/>
  <c r="B55" i="55"/>
  <c r="B65" i="55" s="1"/>
  <c r="B49" i="55"/>
  <c r="B48" i="55"/>
  <c r="B47" i="55"/>
  <c r="B46" i="55"/>
  <c r="B45" i="55"/>
  <c r="B44" i="55"/>
  <c r="B43" i="55"/>
  <c r="B42" i="55"/>
  <c r="B41" i="55"/>
  <c r="B40" i="55"/>
  <c r="B39" i="55"/>
  <c r="B38" i="55"/>
  <c r="B37" i="55"/>
  <c r="B36" i="55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B10" i="55"/>
  <c r="F25" i="54"/>
  <c r="E25" i="54"/>
  <c r="D25" i="54"/>
  <c r="C25" i="54"/>
  <c r="A4" i="54"/>
  <c r="H73" i="53"/>
  <c r="F73" i="53"/>
  <c r="D73" i="53"/>
  <c r="B73" i="53"/>
  <c r="H72" i="53"/>
  <c r="F72" i="53"/>
  <c r="D72" i="53"/>
  <c r="B72" i="53"/>
  <c r="A4" i="50" l="1"/>
  <c r="A3" i="50"/>
  <c r="B3" i="55" s="1"/>
  <c r="A3" i="28" l="1"/>
  <c r="A22" i="42" l="1"/>
  <c r="A23" i="42"/>
  <c r="C51" i="45"/>
  <c r="C52" i="45" s="1"/>
  <c r="E7" i="51"/>
  <c r="E25" i="51" s="1"/>
  <c r="D7" i="51"/>
  <c r="C7" i="51"/>
  <c r="C25" i="51" s="1"/>
  <c r="B7" i="51"/>
  <c r="B25" i="51" s="1"/>
  <c r="A73" i="40"/>
  <c r="B12" i="34"/>
  <c r="B11" i="34"/>
  <c r="B8" i="34"/>
  <c r="A10" i="32"/>
  <c r="A9" i="32"/>
  <c r="A54" i="47"/>
  <c r="A55" i="62" s="1"/>
  <c r="A55" i="46"/>
  <c r="A53" i="47"/>
  <c r="A54" i="46" s="1"/>
  <c r="A47" i="47"/>
  <c r="A46" i="47"/>
  <c r="A45" i="47"/>
  <c r="A44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8" i="47"/>
  <c r="A17" i="47"/>
  <c r="A16" i="47"/>
  <c r="A17" i="62" s="1"/>
  <c r="A15" i="47"/>
  <c r="A14" i="47"/>
  <c r="A15" i="62" s="1"/>
  <c r="A15" i="46"/>
  <c r="A13" i="47"/>
  <c r="A12" i="47"/>
  <c r="A13" i="62" s="1"/>
  <c r="A11" i="47"/>
  <c r="A10" i="47"/>
  <c r="A11" i="62" s="1"/>
  <c r="A9" i="47"/>
  <c r="A8" i="47"/>
  <c r="A9" i="62" s="1"/>
  <c r="A61" i="52"/>
  <c r="A60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72" i="52"/>
  <c r="E71" i="52"/>
  <c r="E70" i="52"/>
  <c r="E69" i="52"/>
  <c r="E68" i="52"/>
  <c r="E56" i="52"/>
  <c r="E67" i="52"/>
  <c r="A3" i="52"/>
  <c r="C56" i="52"/>
  <c r="C67" i="52"/>
  <c r="C68" i="52"/>
  <c r="C69" i="52"/>
  <c r="C70" i="52"/>
  <c r="C71" i="52"/>
  <c r="C72" i="52"/>
  <c r="A3" i="49"/>
  <c r="G7" i="34"/>
  <c r="C7" i="34"/>
  <c r="A3" i="47"/>
  <c r="A4" i="46"/>
  <c r="D25" i="51"/>
  <c r="B27" i="51"/>
  <c r="C27" i="51"/>
  <c r="D27" i="51"/>
  <c r="E27" i="51"/>
  <c r="D25" i="50"/>
  <c r="E25" i="50"/>
  <c r="F25" i="50"/>
  <c r="C25" i="50"/>
  <c r="C3" i="45"/>
  <c r="I55" i="46"/>
  <c r="D55" i="46" s="1"/>
  <c r="D66" i="46" s="1"/>
  <c r="I54" i="46"/>
  <c r="I53" i="46"/>
  <c r="D53" i="46"/>
  <c r="I52" i="46"/>
  <c r="I51" i="46"/>
  <c r="I48" i="46"/>
  <c r="D48" i="46"/>
  <c r="I47" i="46"/>
  <c r="D47" i="46" s="1"/>
  <c r="I46" i="46"/>
  <c r="I45" i="46"/>
  <c r="I44" i="46"/>
  <c r="I43" i="46"/>
  <c r="D43" i="46" s="1"/>
  <c r="I42" i="46"/>
  <c r="I41" i="46"/>
  <c r="D41" i="46" s="1"/>
  <c r="I40" i="46"/>
  <c r="I39" i="46"/>
  <c r="D39" i="46" s="1"/>
  <c r="I38" i="46"/>
  <c r="I37" i="46"/>
  <c r="D37" i="46" s="1"/>
  <c r="I36" i="46"/>
  <c r="I35" i="46"/>
  <c r="D35" i="46"/>
  <c r="I34" i="46"/>
  <c r="I33" i="46"/>
  <c r="I32" i="46"/>
  <c r="I31" i="46"/>
  <c r="D31" i="46"/>
  <c r="I30" i="46"/>
  <c r="I29" i="46"/>
  <c r="I28" i="46"/>
  <c r="D28" i="46" s="1"/>
  <c r="I27" i="46"/>
  <c r="D27" i="46" s="1"/>
  <c r="I26" i="46"/>
  <c r="I25" i="46"/>
  <c r="I24" i="46"/>
  <c r="D24" i="46" s="1"/>
  <c r="I23" i="46"/>
  <c r="D23" i="46" s="1"/>
  <c r="I22" i="46"/>
  <c r="D22" i="46" s="1"/>
  <c r="I21" i="46"/>
  <c r="D21" i="46" s="1"/>
  <c r="I20" i="46"/>
  <c r="D20" i="46" s="1"/>
  <c r="I19" i="46"/>
  <c r="I18" i="46"/>
  <c r="D18" i="46" s="1"/>
  <c r="I17" i="46"/>
  <c r="D17" i="46" s="1"/>
  <c r="I16" i="46"/>
  <c r="D16" i="46"/>
  <c r="I15" i="46"/>
  <c r="D15" i="46" s="1"/>
  <c r="I14" i="46"/>
  <c r="I13" i="46"/>
  <c r="I12" i="46"/>
  <c r="D12" i="46"/>
  <c r="I11" i="46"/>
  <c r="D11" i="46" s="1"/>
  <c r="I10" i="46"/>
  <c r="I9" i="46"/>
  <c r="B23" i="42"/>
  <c r="B22" i="42"/>
  <c r="B21" i="42"/>
  <c r="B20" i="42"/>
  <c r="B19" i="42"/>
  <c r="L63" i="45"/>
  <c r="L64" i="45"/>
  <c r="L62" i="45"/>
  <c r="L61" i="45"/>
  <c r="L60" i="45"/>
  <c r="D45" i="46"/>
  <c r="D46" i="46"/>
  <c r="D54" i="46"/>
  <c r="D33" i="46"/>
  <c r="D65" i="46" s="1"/>
  <c r="D34" i="46"/>
  <c r="D36" i="46"/>
  <c r="D38" i="46"/>
  <c r="D40" i="46"/>
  <c r="D42" i="46"/>
  <c r="D44" i="46"/>
  <c r="D52" i="46"/>
  <c r="D63" i="46" s="1"/>
  <c r="D25" i="46"/>
  <c r="D26" i="46"/>
  <c r="D29" i="46"/>
  <c r="D30" i="46"/>
  <c r="D32" i="46"/>
  <c r="D51" i="46"/>
  <c r="D9" i="46"/>
  <c r="D10" i="46"/>
  <c r="D13" i="46"/>
  <c r="D14" i="46"/>
  <c r="D19" i="46"/>
  <c r="D50" i="46"/>
  <c r="D61" i="46" s="1"/>
  <c r="I50" i="46"/>
  <c r="B52" i="49"/>
  <c r="E50" i="49"/>
  <c r="B50" i="49"/>
  <c r="D50" i="49" s="1"/>
  <c r="E52" i="49"/>
  <c r="D52" i="49"/>
  <c r="B18" i="32"/>
  <c r="P8" i="45"/>
  <c r="P9" i="45" s="1"/>
  <c r="P10" i="45" s="1"/>
  <c r="P11" i="45" s="1"/>
  <c r="P12" i="45" s="1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/>
  <c r="I75" i="41"/>
  <c r="B75" i="41"/>
  <c r="C75" i="41"/>
  <c r="C59" i="47"/>
  <c r="D74" i="43"/>
  <c r="C74" i="43"/>
  <c r="D73" i="43"/>
  <c r="C73" i="43"/>
  <c r="D72" i="43"/>
  <c r="C72" i="43"/>
  <c r="D71" i="43"/>
  <c r="C71" i="43"/>
  <c r="D70" i="43"/>
  <c r="C70" i="43"/>
  <c r="A50" i="41"/>
  <c r="A51" i="41"/>
  <c r="A52" i="41"/>
  <c r="A53" i="41"/>
  <c r="A54" i="41"/>
  <c r="A55" i="41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B18" i="42"/>
  <c r="A55" i="40"/>
  <c r="C63" i="47"/>
  <c r="C62" i="47"/>
  <c r="K64" i="45"/>
  <c r="J64" i="45"/>
  <c r="I64" i="45"/>
  <c r="H64" i="45"/>
  <c r="G64" i="45"/>
  <c r="F64" i="45"/>
  <c r="K63" i="45"/>
  <c r="J63" i="45"/>
  <c r="I63" i="45"/>
  <c r="H63" i="45"/>
  <c r="G63" i="45"/>
  <c r="F63" i="45"/>
  <c r="E64" i="45"/>
  <c r="E63" i="45"/>
  <c r="A47" i="41"/>
  <c r="H73" i="36"/>
  <c r="H72" i="36"/>
  <c r="F73" i="36"/>
  <c r="F72" i="36"/>
  <c r="D73" i="36"/>
  <c r="D72" i="36"/>
  <c r="B72" i="36"/>
  <c r="B73" i="36"/>
  <c r="B19" i="32"/>
  <c r="B20" i="32"/>
  <c r="B21" i="32"/>
  <c r="B17" i="32"/>
  <c r="A49" i="41"/>
  <c r="A48" i="41"/>
  <c r="A46" i="41"/>
  <c r="A45" i="41"/>
  <c r="A44" i="41"/>
  <c r="A43" i="41"/>
  <c r="A42" i="41"/>
  <c r="A41" i="41"/>
  <c r="A40" i="41"/>
  <c r="A39" i="41"/>
  <c r="A38" i="41"/>
  <c r="A37" i="41"/>
  <c r="A36" i="41"/>
  <c r="A35" i="41"/>
  <c r="A34" i="41"/>
  <c r="A33" i="41"/>
  <c r="A32" i="41"/>
  <c r="A31" i="41"/>
  <c r="A30" i="41"/>
  <c r="A29" i="41"/>
  <c r="A28" i="41"/>
  <c r="A27" i="41"/>
  <c r="A26" i="41"/>
  <c r="A25" i="41"/>
  <c r="A24" i="41"/>
  <c r="A23" i="41"/>
  <c r="A22" i="41"/>
  <c r="A21" i="41"/>
  <c r="A20" i="41"/>
  <c r="A19" i="41"/>
  <c r="A18" i="41"/>
  <c r="A17" i="41"/>
  <c r="A16" i="41"/>
  <c r="A15" i="41"/>
  <c r="A14" i="41"/>
  <c r="A13" i="41"/>
  <c r="A12" i="41"/>
  <c r="A11" i="41"/>
  <c r="A10" i="41"/>
  <c r="A9" i="41"/>
  <c r="C61" i="47"/>
  <c r="C60" i="47"/>
  <c r="J49" i="45"/>
  <c r="J59" i="45" s="1"/>
  <c r="J60" i="45"/>
  <c r="J61" i="45"/>
  <c r="J62" i="45"/>
  <c r="E49" i="45"/>
  <c r="F49" i="45"/>
  <c r="F59" i="45"/>
  <c r="G49" i="45"/>
  <c r="G59" i="45" s="1"/>
  <c r="H49" i="45"/>
  <c r="I49" i="45"/>
  <c r="I59" i="45" s="1"/>
  <c r="K49" i="45"/>
  <c r="K59" i="45" s="1"/>
  <c r="E59" i="45"/>
  <c r="H59" i="45"/>
  <c r="E60" i="45"/>
  <c r="F60" i="45"/>
  <c r="G60" i="45"/>
  <c r="H60" i="45"/>
  <c r="I60" i="45"/>
  <c r="K60" i="45"/>
  <c r="E61" i="45"/>
  <c r="F61" i="45"/>
  <c r="G61" i="45"/>
  <c r="H61" i="45"/>
  <c r="I61" i="45"/>
  <c r="K61" i="45"/>
  <c r="E62" i="45"/>
  <c r="F62" i="45"/>
  <c r="G62" i="45"/>
  <c r="H62" i="45"/>
  <c r="I62" i="45"/>
  <c r="K62" i="45"/>
  <c r="A3" i="32"/>
  <c r="F16" i="33"/>
  <c r="B22" i="33"/>
  <c r="C22" i="33"/>
  <c r="D22" i="33"/>
  <c r="E22" i="33"/>
  <c r="A3" i="40"/>
  <c r="A3" i="41"/>
  <c r="A3" i="43"/>
  <c r="A63" i="41"/>
  <c r="A75" i="41" s="1"/>
  <c r="A62" i="43"/>
  <c r="A74" i="43" s="1"/>
  <c r="A57" i="52"/>
  <c r="A6" i="32"/>
  <c r="A63" i="47"/>
  <c r="A62" i="41"/>
  <c r="A74" i="41" s="1"/>
  <c r="A61" i="43"/>
  <c r="A73" i="43" s="1"/>
  <c r="A74" i="40"/>
  <c r="D62" i="46" l="1"/>
  <c r="D64" i="46"/>
  <c r="A11" i="46"/>
  <c r="A7" i="32"/>
  <c r="B52" i="68"/>
  <c r="B52" i="69"/>
  <c r="A7" i="63"/>
  <c r="A51" i="61"/>
  <c r="A60" i="61" s="1"/>
  <c r="A50" i="60"/>
  <c r="B52" i="55"/>
  <c r="B9" i="34"/>
  <c r="A10" i="46"/>
  <c r="A10" i="62"/>
  <c r="A13" i="46"/>
  <c r="A18" i="46"/>
  <c r="A18" i="62"/>
  <c r="A22" i="46"/>
  <c r="A22" i="62"/>
  <c r="A26" i="46"/>
  <c r="A26" i="62"/>
  <c r="A30" i="46"/>
  <c r="A30" i="62"/>
  <c r="A34" i="46"/>
  <c r="A34" i="62"/>
  <c r="A38" i="46"/>
  <c r="A38" i="62"/>
  <c r="A42" i="46"/>
  <c r="A42" i="62"/>
  <c r="A46" i="46"/>
  <c r="A46" i="62"/>
  <c r="A50" i="47"/>
  <c r="A16" i="46"/>
  <c r="A16" i="62"/>
  <c r="A19" i="46"/>
  <c r="A19" i="62"/>
  <c r="A23" i="46"/>
  <c r="A23" i="62"/>
  <c r="A27" i="46"/>
  <c r="A27" i="62"/>
  <c r="A31" i="46"/>
  <c r="A31" i="62"/>
  <c r="A35" i="46"/>
  <c r="A35" i="62"/>
  <c r="A39" i="46"/>
  <c r="A39" i="62"/>
  <c r="A43" i="46"/>
  <c r="A43" i="62"/>
  <c r="A47" i="46"/>
  <c r="A47" i="62"/>
  <c r="B51" i="69"/>
  <c r="B51" i="68"/>
  <c r="A6" i="63"/>
  <c r="A50" i="61"/>
  <c r="A59" i="61" s="1"/>
  <c r="A49" i="60"/>
  <c r="B51" i="55"/>
  <c r="A9" i="46"/>
  <c r="A14" i="46"/>
  <c r="A14" i="62"/>
  <c r="A17" i="46"/>
  <c r="A20" i="46"/>
  <c r="A20" i="62"/>
  <c r="A24" i="46"/>
  <c r="A24" i="62"/>
  <c r="A28" i="46"/>
  <c r="A28" i="62"/>
  <c r="A32" i="46"/>
  <c r="A32" i="62"/>
  <c r="A36" i="46"/>
  <c r="A36" i="62"/>
  <c r="A40" i="46"/>
  <c r="A40" i="62"/>
  <c r="A44" i="46"/>
  <c r="A44" i="62"/>
  <c r="A48" i="46"/>
  <c r="A48" i="62"/>
  <c r="A62" i="47"/>
  <c r="A54" i="62"/>
  <c r="A12" i="46"/>
  <c r="A12" i="62"/>
  <c r="A21" i="46"/>
  <c r="A21" i="62"/>
  <c r="A25" i="46"/>
  <c r="A25" i="62"/>
  <c r="A29" i="46"/>
  <c r="A29" i="62"/>
  <c r="A33" i="46"/>
  <c r="A33" i="62"/>
  <c r="A37" i="46"/>
  <c r="A37" i="62"/>
  <c r="A41" i="46"/>
  <c r="A41" i="62"/>
  <c r="A45" i="46"/>
  <c r="A45" i="62"/>
  <c r="A11" i="43"/>
  <c r="A11" i="72"/>
  <c r="A15" i="43"/>
  <c r="A15" i="72"/>
  <c r="A19" i="43"/>
  <c r="A19" i="72"/>
  <c r="A23" i="43"/>
  <c r="A23" i="72"/>
  <c r="A27" i="43"/>
  <c r="A27" i="72"/>
  <c r="A31" i="43"/>
  <c r="A31" i="72"/>
  <c r="A35" i="43"/>
  <c r="A35" i="72"/>
  <c r="A39" i="43"/>
  <c r="A39" i="72"/>
  <c r="A43" i="43"/>
  <c r="A43" i="72"/>
  <c r="A54" i="43"/>
  <c r="A54" i="72"/>
  <c r="A50" i="43"/>
  <c r="A50" i="72"/>
  <c r="A12" i="43"/>
  <c r="A12" i="72"/>
  <c r="A16" i="43"/>
  <c r="A16" i="72"/>
  <c r="A20" i="43"/>
  <c r="A20" i="72"/>
  <c r="A24" i="43"/>
  <c r="A24" i="72"/>
  <c r="A28" i="43"/>
  <c r="A28" i="72"/>
  <c r="A32" i="43"/>
  <c r="A32" i="72"/>
  <c r="A36" i="43"/>
  <c r="A36" i="72"/>
  <c r="A40" i="43"/>
  <c r="A40" i="72"/>
  <c r="A44" i="43"/>
  <c r="A44" i="72"/>
  <c r="A48" i="43"/>
  <c r="A48" i="72"/>
  <c r="A53" i="43"/>
  <c r="A53" i="72"/>
  <c r="A49" i="43"/>
  <c r="A49" i="72"/>
  <c r="A9" i="43"/>
  <c r="A9" i="72"/>
  <c r="A13" i="43"/>
  <c r="A13" i="72"/>
  <c r="A17" i="43"/>
  <c r="A17" i="72"/>
  <c r="A21" i="43"/>
  <c r="A21" i="72"/>
  <c r="A25" i="43"/>
  <c r="A25" i="72"/>
  <c r="A29" i="43"/>
  <c r="A29" i="72"/>
  <c r="A33" i="43"/>
  <c r="A33" i="72"/>
  <c r="A37" i="43"/>
  <c r="A37" i="72"/>
  <c r="A41" i="43"/>
  <c r="A41" i="72"/>
  <c r="A45" i="43"/>
  <c r="A45" i="72"/>
  <c r="A52" i="43"/>
  <c r="A52" i="72"/>
  <c r="A10" i="43"/>
  <c r="A10" i="72"/>
  <c r="A14" i="43"/>
  <c r="A14" i="72"/>
  <c r="A18" i="43"/>
  <c r="A18" i="72"/>
  <c r="A22" i="43"/>
  <c r="A22" i="72"/>
  <c r="A26" i="43"/>
  <c r="A26" i="72"/>
  <c r="A30" i="43"/>
  <c r="A30" i="72"/>
  <c r="A34" i="43"/>
  <c r="A34" i="72"/>
  <c r="A38" i="43"/>
  <c r="A38" i="72"/>
  <c r="A42" i="43"/>
  <c r="A42" i="72"/>
  <c r="A46" i="43"/>
  <c r="A46" i="72"/>
  <c r="A51" i="43"/>
  <c r="A51" i="72"/>
  <c r="A56" i="41"/>
  <c r="A56" i="71"/>
  <c r="A58" i="52"/>
  <c r="A51" i="47"/>
  <c r="A52" i="62" s="1"/>
  <c r="C53" i="45"/>
  <c r="B53" i="68" l="1"/>
  <c r="B53" i="69"/>
  <c r="A51" i="60"/>
  <c r="A52" i="61"/>
  <c r="A61" i="61" s="1"/>
  <c r="A8" i="63"/>
  <c r="B53" i="55"/>
  <c r="A51" i="62"/>
  <c r="A51" i="46"/>
  <c r="A59" i="47"/>
  <c r="A58" i="40"/>
  <c r="A58" i="70"/>
  <c r="A57" i="70"/>
  <c r="A57" i="40"/>
  <c r="A55" i="43"/>
  <c r="A55" i="72"/>
  <c r="A59" i="52"/>
  <c r="A52" i="47"/>
  <c r="A53" i="62" s="1"/>
  <c r="B10" i="34"/>
  <c r="A8" i="32"/>
  <c r="A52" i="46"/>
  <c r="A60" i="47"/>
  <c r="A59" i="41"/>
  <c r="A58" i="43"/>
  <c r="A71" i="43" s="1"/>
  <c r="A58" i="72" l="1"/>
  <c r="A71" i="72" s="1"/>
  <c r="A59" i="71"/>
  <c r="A59" i="70"/>
  <c r="A59" i="40"/>
  <c r="A60" i="41" s="1"/>
  <c r="A57" i="72"/>
  <c r="A70" i="72" s="1"/>
  <c r="A58" i="71"/>
  <c r="A58" i="41"/>
  <c r="A57" i="43"/>
  <c r="A70" i="43" s="1"/>
  <c r="A53" i="46"/>
  <c r="A61" i="47"/>
  <c r="A59" i="43"/>
  <c r="A72" i="43" s="1"/>
  <c r="A59" i="72" l="1"/>
  <c r="A72" i="72" s="1"/>
  <c r="A60" i="71"/>
</calcChain>
</file>

<file path=xl/sharedStrings.xml><?xml version="1.0" encoding="utf-8"?>
<sst xmlns="http://schemas.openxmlformats.org/spreadsheetml/2006/main" count="930" uniqueCount="285">
  <si>
    <t>ANEXO ESTADÍSTICO</t>
  </si>
  <si>
    <t>Producto</t>
  </si>
  <si>
    <t>RANKING</t>
  </si>
  <si>
    <t>1° tipo</t>
  </si>
  <si>
    <t>2° tipo</t>
  </si>
  <si>
    <t>3° tipo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</si>
  <si>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</si>
  <si>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</si>
  <si>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</si>
  <si>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</si>
  <si>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</si>
  <si>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</si>
  <si>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</si>
  <si>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</si>
  <si>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</si>
  <si>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</si>
  <si>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</si>
  <si>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</si>
  <si>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</si>
  <si>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</si>
  <si>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</si>
  <si>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</si>
  <si>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</si>
  <si>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</si>
  <si>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</si>
  <si>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</si>
  <si>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</si>
  <si>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</si>
  <si>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</si>
  <si>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</si>
  <si>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</si>
  <si>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</si>
  <si>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</si>
  <si>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</si>
  <si>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</si>
  <si>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</si>
  <si>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</si>
  <si>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</si>
  <si>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</si>
  <si>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</si>
  <si>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</si>
  <si>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</si>
  <si>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</si>
  <si>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</si>
  <si>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</si>
  <si>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</si>
  <si>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</si>
  <si>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</si>
  <si>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</si>
  <si>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</si>
  <si>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</si>
  <si>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</si>
  <si>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</si>
  <si>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</si>
  <si>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</si>
  <si>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</si>
  <si>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</si>
  <si>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</si>
  <si>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</si>
  <si>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</si>
  <si>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</si>
  <si>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</si>
  <si>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</si>
  <si>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</si>
  <si>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</si>
  <si>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</si>
  <si>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</si>
  <si>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</si>
  <si>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</si>
  <si>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</si>
  <si>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</si>
  <si>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</si>
  <si>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</si>
  <si>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</si>
  <si>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</si>
  <si>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</si>
  <si>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</si>
  <si>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</si>
  <si>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</si>
  <si>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</si>
  <si>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</si>
  <si>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</si>
  <si>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</si>
  <si>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</si>
  <si>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</si>
  <si>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</si>
  <si>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</si>
  <si>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</si>
  <si>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</si>
  <si>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</si>
  <si>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</si>
  <si>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</si>
  <si>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</si>
  <si>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</si>
  <si>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Valor CIF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</si>
  <si>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</si>
  <si>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</si>
  <si>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</si>
  <si>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</si>
  <si>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</si>
  <si>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</si>
  <si>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</si>
  <si>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</si>
  <si>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</si>
  <si>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</si>
  <si>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</si>
  <si>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</si>
  <si>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</si>
  <si>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</si>
  <si>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</si>
  <si>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</si>
  <si>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</si>
  <si>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</si>
  <si>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</si>
  <si>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</si>
  <si>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</si>
  <si>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</si>
  <si>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</si>
  <si>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</si>
  <si>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</si>
  <si>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</si>
  <si>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</si>
  <si>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</si>
  <si>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</si>
  <si>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</si>
  <si>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</si>
  <si>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</si>
  <si>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</si>
  <si>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</si>
  <si>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</si>
  <si>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</si>
  <si>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</si>
  <si>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</si>
  <si>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Área de producción</t>
  </si>
  <si>
    <r>
      <t>Estructura de costos de</t>
    </r>
    <r>
      <rPr>
        <b/>
        <sz val="10"/>
        <rFont val="Arial"/>
        <family val="2"/>
      </rPr>
      <t xml:space="preserve"> </t>
    </r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</si>
  <si>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</si>
  <si>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</si>
  <si>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</si>
  <si>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</si>
  <si>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</si>
  <si>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</si>
  <si>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</si>
  <si>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</si>
  <si>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</si>
  <si>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</si>
  <si>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</si>
  <si>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</si>
  <si>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</si>
  <si>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</si>
  <si>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</si>
  <si>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</si>
  <si>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</si>
  <si>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</si>
  <si>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</si>
  <si>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</si>
  <si>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</si>
  <si>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</si>
  <si>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</si>
  <si>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</si>
  <si>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</si>
  <si>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</si>
  <si>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</si>
  <si>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</si>
  <si>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</si>
  <si>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</si>
  <si>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</si>
  <si>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</si>
  <si>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</si>
  <si>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</si>
  <si>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 xml:space="preserve">Insumos nacionales </t>
  </si>
  <si>
    <t>Insumos importados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</si>
  <si>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</si>
  <si>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</si>
  <si>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</si>
  <si>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</si>
  <si>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</si>
  <si>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</si>
  <si>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</si>
  <si>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</si>
  <si>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</si>
  <si>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</si>
  <si>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</si>
  <si>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</si>
  <si>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</si>
  <si>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</si>
  <si>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</si>
  <si>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</si>
  <si>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</si>
  <si>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</si>
  <si>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</si>
  <si>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</si>
  <si>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</si>
  <si>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</si>
  <si>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</si>
  <si>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</si>
  <si>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</si>
  <si>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</si>
  <si>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</si>
  <si>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</si>
  <si>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</si>
  <si>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VA ESTE CUADRO O EL ANTERIOR</t>
  </si>
  <si>
    <t>Facturado</t>
  </si>
  <si>
    <t>Insumo 3:</t>
  </si>
  <si>
    <t>Insumo 4:</t>
  </si>
  <si>
    <t>Insumo 2:</t>
  </si>
  <si>
    <t xml:space="preserve">Insumo 1: </t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</si>
  <si>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</si>
  <si>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</si>
  <si>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</si>
  <si>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</si>
  <si>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</si>
  <si>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</si>
  <si>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</si>
  <si>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</si>
  <si>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tablero de fibra de madera y coproducto/s</t>
  </si>
  <si>
    <t>promedio 2016</t>
  </si>
  <si>
    <t>promedio 2017</t>
  </si>
  <si>
    <t>11</t>
  </si>
  <si>
    <t>ene-nov 2018</t>
  </si>
  <si>
    <t>ene-nov 2017</t>
  </si>
  <si>
    <t>ene-nov 17</t>
  </si>
  <si>
    <t>ene-nov 18</t>
  </si>
  <si>
    <t>Características técnicas, físicas, espesor, dimensiones, etc.</t>
  </si>
  <si>
    <t>originarias de</t>
  </si>
  <si>
    <t>(completar el origen):__________________ (1)</t>
  </si>
  <si>
    <t>(1) Informar el costo del insumo principal desagregando el costo de plantación y laboreo del eucaliptus.</t>
  </si>
  <si>
    <t>Demás productos</t>
  </si>
  <si>
    <t>Comunes de fábrica</t>
  </si>
  <si>
    <t>Origen:…………………</t>
  </si>
  <si>
    <t>China</t>
  </si>
  <si>
    <t>unidades del insumo</t>
  </si>
  <si>
    <t>**Cuando se expresa el precio del insumo, aclarar a qué unidad de medida está referida (ej. $/Kg; $/m, etc)</t>
  </si>
  <si>
    <t>(*) Se refiere a la participación  del total de ruedas de acero utilizadas en un remolque, semi-remolque, camión y/o autobús.</t>
  </si>
  <si>
    <t>Producción, Autoconsumo, Ventas, Exportaciones y Existencias de</t>
  </si>
  <si>
    <t>promedio 2018</t>
  </si>
  <si>
    <t>Cuadro N° 9.b</t>
  </si>
  <si>
    <t xml:space="preserve">Precios en el mercado interno de </t>
  </si>
  <si>
    <t>Pulverizadores</t>
  </si>
  <si>
    <t>Cuadro N° 1.1</t>
  </si>
  <si>
    <t>Cuadro N° 1.2</t>
  </si>
  <si>
    <t>Dispensadores</t>
  </si>
  <si>
    <r>
      <t xml:space="preserve">en </t>
    </r>
    <r>
      <rPr>
        <b/>
        <i/>
        <u/>
        <sz val="8"/>
        <rFont val="Arial"/>
        <family val="2"/>
      </rPr>
      <t>millares</t>
    </r>
  </si>
  <si>
    <t>Cuadro Nº 2.1</t>
  </si>
  <si>
    <t>Cuadro Nº 2.2</t>
  </si>
  <si>
    <t>En millares</t>
  </si>
  <si>
    <t>Cuadro Nº 3.1</t>
  </si>
  <si>
    <t>Cuadro Nº 3.2</t>
  </si>
  <si>
    <t>Cuadro Nº 4.1.a</t>
  </si>
  <si>
    <t>Cuadro Nº 4.1.b</t>
  </si>
  <si>
    <t>Cuadro Nº 4.2</t>
  </si>
  <si>
    <t>millares</t>
  </si>
  <si>
    <t>Cuadro Nº 5.1</t>
  </si>
  <si>
    <t>Cuadro Nº 5.2</t>
  </si>
  <si>
    <t>Cuadro N° 7.1</t>
  </si>
  <si>
    <t>Cuadro N° 7.2</t>
  </si>
  <si>
    <t>Cuadro N° 8.1</t>
  </si>
  <si>
    <t>Cuadro N° 8.2</t>
  </si>
  <si>
    <t>Cuadro N° 8.3</t>
  </si>
  <si>
    <t>en pesos por millar</t>
  </si>
  <si>
    <t>por millar</t>
  </si>
  <si>
    <t>Cuadro N° 9.1</t>
  </si>
  <si>
    <t>cantidad por millar del producto</t>
  </si>
  <si>
    <t>Cuadro Nº 10.1</t>
  </si>
  <si>
    <r>
      <t xml:space="preserve">(en </t>
    </r>
    <r>
      <rPr>
        <b/>
        <u/>
        <sz val="10"/>
        <rFont val="Arial"/>
        <family val="2"/>
      </rPr>
      <t>millares</t>
    </r>
    <r>
      <rPr>
        <b/>
        <sz val="10"/>
        <rFont val="Arial"/>
        <family val="2"/>
      </rPr>
      <t xml:space="preserve"> y valores de primera venta)</t>
    </r>
  </si>
  <si>
    <t>Cuadro N° 12.1</t>
  </si>
  <si>
    <t>Cuadro N° 12.2</t>
  </si>
  <si>
    <t>Cuadro Nº 14.2</t>
  </si>
  <si>
    <t>Cuadro Nº 14.1</t>
  </si>
  <si>
    <t>Nota: Esta información debe ser consistente con el resto de la información suministrada en el cuestionario, en especial en el Cuadro Nº 8.1 y 8.2</t>
  </si>
  <si>
    <t>Nota: Esta información debe ser consistente con el resto de la información suministrada en el cuestionario, en especial en el Cuadro Nº 8.3</t>
  </si>
  <si>
    <t>Cuadro N° 13.1</t>
  </si>
  <si>
    <t>Cuadro N° 13.2</t>
  </si>
  <si>
    <t>Pulverizadores de todos los orígenes</t>
  </si>
  <si>
    <t>Dispensadores de todos los orígenes</t>
  </si>
  <si>
    <t>Masa Salarial (en pesos)</t>
  </si>
  <si>
    <t>Cuadro Nº 6</t>
  </si>
  <si>
    <t>ene-mar 2019</t>
  </si>
  <si>
    <t>ene-mar 2018</t>
  </si>
  <si>
    <t xml:space="preserve"> Bomba Pulverizadora (rosca 24/410)</t>
  </si>
  <si>
    <t>promedio ene-mar 2019</t>
  </si>
  <si>
    <t xml:space="preserve">Bomba de Engrimpe (diámetro de 15 mm) </t>
  </si>
  <si>
    <t xml:space="preserve">Bomba Dosificadora de Cremas (rosca 28/410 ) </t>
  </si>
  <si>
    <t>sdc</t>
  </si>
  <si>
    <t xml:space="preserve">  </t>
  </si>
  <si>
    <t>Pulverizadores y Dispensadores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</si>
</sst>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  <numFmt numFmtId="167" formatCode="dd/mm/yyyy;@"/>
  </numFmts>
  <fonts count="3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sz val="10"/>
      <color rgb="FF0090D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u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709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2" xfId="0" applyNumberFormat="1" applyFont="1" applyFill="1" applyBorder="1" applyAlignment="1" applyProtection="1">
      <alignment horizontal="center"/>
    </xf>
    <xf numFmtId="4" fontId="19" fillId="4" borderId="33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3" xfId="0" applyNumberFormat="1" applyFont="1" applyFill="1" applyBorder="1" applyAlignment="1" applyProtection="1">
      <alignment horizontal="center"/>
    </xf>
    <xf numFmtId="4" fontId="19" fillId="4" borderId="34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27" xfId="0" applyNumberFormat="1" applyFont="1" applyFill="1" applyBorder="1" applyAlignment="1" applyProtection="1">
      <alignment horizontal="center"/>
    </xf>
    <xf numFmtId="4" fontId="19" fillId="4" borderId="35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8" xfId="0" applyNumberFormat="1" applyFont="1" applyFill="1" applyBorder="1" applyAlignment="1" applyProtection="1">
      <alignment horizontal="center"/>
    </xf>
    <xf numFmtId="4" fontId="19" fillId="4" borderId="4" xfId="0" applyNumberFormat="1" applyFont="1" applyFill="1" applyBorder="1" applyAlignment="1" applyProtection="1">
      <alignment horizontal="center"/>
    </xf>
    <xf numFmtId="4" fontId="19" fillId="4" borderId="31" xfId="0" applyNumberFormat="1" applyFont="1" applyFill="1" applyBorder="1" applyAlignment="1" applyProtection="1">
      <alignment horizontal="center"/>
    </xf>
    <xf numFmtId="4" fontId="19" fillId="4" borderId="18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24" xfId="0" applyNumberFormat="1" applyFont="1" applyFill="1" applyBorder="1" applyAlignment="1" applyProtection="1">
      <alignment horizontal="center"/>
    </xf>
    <xf numFmtId="4" fontId="19" fillId="4" borderId="7" xfId="0" quotePrefix="1" applyNumberFormat="1" applyFont="1" applyFill="1" applyBorder="1" applyAlignment="1" applyProtection="1">
      <alignment horizontal="center"/>
    </xf>
    <xf numFmtId="4" fontId="19" fillId="4" borderId="35" xfId="0" quotePrefix="1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4" fontId="19" fillId="4" borderId="2" xfId="3" quotePrefix="1" applyNumberFormat="1" applyFont="1" applyFill="1" applyBorder="1" applyAlignment="1" applyProtection="1">
      <alignment horizontal="right"/>
    </xf>
    <xf numFmtId="4" fontId="19" fillId="4" borderId="11" xfId="3" quotePrefix="1" applyNumberFormat="1" applyFont="1" applyFill="1" applyBorder="1" applyAlignment="1" applyProtection="1">
      <alignment horizontal="right"/>
    </xf>
    <xf numFmtId="4" fontId="19" fillId="4" borderId="12" xfId="3" quotePrefix="1" applyNumberFormat="1" applyFont="1" applyFill="1" applyBorder="1" applyAlignment="1" applyProtection="1">
      <alignment horizontal="right"/>
    </xf>
    <xf numFmtId="4" fontId="19" fillId="4" borderId="15" xfId="3" quotePrefix="1" applyNumberFormat="1" applyFont="1" applyFill="1" applyBorder="1" applyAlignment="1" applyProtection="1">
      <alignment horizontal="right"/>
    </xf>
    <xf numFmtId="4" fontId="19" fillId="4" borderId="28" xfId="3" quotePrefix="1" applyNumberFormat="1" applyFont="1" applyFill="1" applyBorder="1" applyAlignment="1" applyProtection="1">
      <alignment horizontal="right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20" fillId="0" borderId="36" xfId="0" applyFont="1" applyBorder="1" applyProtection="1">
      <protection locked="0"/>
    </xf>
    <xf numFmtId="0" fontId="20" fillId="0" borderId="37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49" xfId="0" applyFont="1" applyBorder="1" applyAlignment="1" applyProtection="1">
      <alignment horizontal="center"/>
      <protection locked="0"/>
    </xf>
    <xf numFmtId="0" fontId="11" fillId="0" borderId="49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1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0" fillId="0" borderId="28" xfId="0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1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6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Continuous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9" fontId="1" fillId="0" borderId="39" xfId="5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4" borderId="0" xfId="0" applyNumberFormat="1" applyFont="1" applyFill="1" applyBorder="1" applyAlignment="1" applyProtection="1">
      <alignment horizontal="center"/>
    </xf>
    <xf numFmtId="4" fontId="19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2" fontId="20" fillId="4" borderId="40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21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8" xfId="0" applyNumberFormat="1" applyFont="1" applyBorder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4" fillId="0" borderId="0" xfId="4" applyFont="1" applyBorder="1" applyProtection="1">
      <protection locked="0"/>
    </xf>
    <xf numFmtId="0" fontId="24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48" xfId="0" applyNumberFormat="1" applyFont="1" applyBorder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9" fillId="6" borderId="0" xfId="0" applyFont="1" applyFill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4" fillId="6" borderId="0" xfId="0" applyFont="1" applyFill="1" applyAlignment="1" applyProtection="1">
      <protection locked="0"/>
    </xf>
    <xf numFmtId="0" fontId="0" fillId="6" borderId="0" xfId="0" applyFill="1" applyProtection="1">
      <protection locked="0"/>
    </xf>
    <xf numFmtId="0" fontId="0" fillId="6" borderId="69" xfId="0" applyFill="1" applyBorder="1" applyProtection="1">
      <protection locked="0"/>
    </xf>
    <xf numFmtId="0" fontId="20" fillId="6" borderId="0" xfId="0" applyFont="1" applyFill="1" applyAlignment="1" applyProtection="1">
      <alignment horizontal="left"/>
      <protection locked="0"/>
    </xf>
    <xf numFmtId="0" fontId="23" fillId="6" borderId="0" xfId="0" applyFont="1" applyFill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Continuous"/>
      <protection locked="0"/>
    </xf>
    <xf numFmtId="0" fontId="16" fillId="6" borderId="0" xfId="4" applyFont="1" applyFill="1" applyBorder="1" applyAlignment="1" applyProtection="1">
      <alignment horizontal="left"/>
      <protection locked="0"/>
    </xf>
    <xf numFmtId="0" fontId="9" fillId="6" borderId="0" xfId="4" applyFont="1" applyFill="1" applyBorder="1" applyAlignment="1" applyProtection="1">
      <alignment horizontal="left"/>
      <protection locked="0"/>
    </xf>
    <xf numFmtId="0" fontId="1" fillId="6" borderId="0" xfId="0" applyFont="1" applyFill="1" applyProtection="1">
      <protection locked="0"/>
    </xf>
    <xf numFmtId="0" fontId="11" fillId="6" borderId="0" xfId="0" applyFont="1" applyFill="1" applyProtection="1">
      <protection locked="0"/>
    </xf>
    <xf numFmtId="0" fontId="11" fillId="0" borderId="70" xfId="0" applyFont="1" applyBorder="1" applyProtection="1">
      <protection locked="0"/>
    </xf>
    <xf numFmtId="0" fontId="11" fillId="0" borderId="71" xfId="0" applyFont="1" applyBorder="1" applyProtection="1"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14" fontId="20" fillId="0" borderId="2" xfId="0" applyNumberFormat="1" applyFont="1" applyFill="1" applyBorder="1" applyAlignment="1" applyProtection="1">
      <alignment horizontal="center"/>
      <protection locked="0"/>
    </xf>
    <xf numFmtId="167" fontId="20" fillId="0" borderId="12" xfId="0" applyNumberFormat="1" applyFont="1" applyFill="1" applyBorder="1" applyAlignment="1" applyProtection="1">
      <alignment horizontal="center"/>
      <protection locked="0"/>
    </xf>
    <xf numFmtId="0" fontId="4" fillId="6" borderId="9" xfId="0" applyFont="1" applyFill="1" applyBorder="1" applyAlignment="1" applyProtection="1">
      <alignment horizontal="centerContinuous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3" fontId="11" fillId="0" borderId="72" xfId="3" quotePrefix="1" applyNumberFormat="1" applyFont="1" applyFill="1" applyBorder="1" applyAlignment="1" applyProtection="1">
      <alignment horizontal="right"/>
      <protection locked="0"/>
    </xf>
    <xf numFmtId="3" fontId="11" fillId="0" borderId="73" xfId="3" quotePrefix="1" applyNumberFormat="1" applyFont="1" applyFill="1" applyBorder="1" applyAlignment="1" applyProtection="1">
      <alignment horizontal="right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7" fillId="6" borderId="0" xfId="0" applyFont="1" applyFill="1" applyAlignment="1" applyProtection="1">
      <alignment horizontal="left"/>
      <protection locked="0"/>
    </xf>
    <xf numFmtId="0" fontId="7" fillId="6" borderId="0" xfId="0" applyFont="1" applyFill="1" applyProtection="1">
      <protection locked="0"/>
    </xf>
    <xf numFmtId="0" fontId="3" fillId="6" borderId="0" xfId="4" applyFill="1" applyBorder="1" applyProtection="1">
      <protection locked="0"/>
    </xf>
    <xf numFmtId="0" fontId="14" fillId="6" borderId="74" xfId="0" applyFont="1" applyFill="1" applyBorder="1" applyProtection="1">
      <protection locked="0"/>
    </xf>
    <xf numFmtId="0" fontId="14" fillId="6" borderId="75" xfId="0" applyFont="1" applyFill="1" applyBorder="1" applyProtection="1">
      <protection locked="0"/>
    </xf>
    <xf numFmtId="0" fontId="14" fillId="6" borderId="76" xfId="0" applyFont="1" applyFill="1" applyBorder="1" applyProtection="1">
      <protection locked="0"/>
    </xf>
    <xf numFmtId="0" fontId="26" fillId="0" borderId="9" xfId="0" applyFont="1" applyBorder="1" applyAlignment="1" applyProtection="1">
      <alignment horizontal="center"/>
      <protection locked="0"/>
    </xf>
    <xf numFmtId="0" fontId="26" fillId="0" borderId="9" xfId="0" applyFont="1" applyFill="1" applyBorder="1" applyAlignment="1" applyProtection="1">
      <alignment horizontal="centerContinuous"/>
      <protection locked="0"/>
    </xf>
    <xf numFmtId="0" fontId="26" fillId="6" borderId="14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/>
      <protection locked="0"/>
    </xf>
    <xf numFmtId="0" fontId="27" fillId="0" borderId="14" xfId="0" applyFont="1" applyBorder="1" applyAlignment="1" applyProtection="1">
      <alignment horizontal="center"/>
      <protection locked="0"/>
    </xf>
    <xf numFmtId="0" fontId="26" fillId="0" borderId="8" xfId="0" applyFont="1" applyBorder="1" applyProtection="1">
      <protection locked="0"/>
    </xf>
    <xf numFmtId="0" fontId="27" fillId="0" borderId="8" xfId="0" applyFont="1" applyBorder="1" applyAlignment="1" applyProtection="1">
      <alignment horizontal="center"/>
      <protection locked="0"/>
    </xf>
    <xf numFmtId="0" fontId="26" fillId="0" borderId="14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7" borderId="11" xfId="0" applyNumberFormat="1" applyFont="1" applyFill="1" applyBorder="1" applyAlignment="1" applyProtection="1">
      <alignment horizontal="center"/>
      <protection locked="0"/>
    </xf>
    <xf numFmtId="3" fontId="11" fillId="7" borderId="11" xfId="3" quotePrefix="1" applyNumberFormat="1" applyFont="1" applyFill="1" applyBorder="1" applyAlignment="1" applyProtection="1">
      <alignment horizontal="right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3" fontId="11" fillId="7" borderId="12" xfId="3" quotePrefix="1" applyNumberFormat="1" applyFont="1" applyFill="1" applyBorder="1" applyAlignment="1" applyProtection="1">
      <alignment horizontal="right"/>
      <protection locked="0"/>
    </xf>
    <xf numFmtId="0" fontId="0" fillId="7" borderId="0" xfId="0" applyFill="1" applyProtection="1">
      <protection locked="0"/>
    </xf>
    <xf numFmtId="3" fontId="11" fillId="7" borderId="0" xfId="3" quotePrefix="1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30" fillId="0" borderId="14" xfId="0" applyFont="1" applyFill="1" applyBorder="1" applyAlignment="1" applyProtection="1">
      <alignment horizontal="center" vertical="center" wrapText="1"/>
      <protection locked="0"/>
    </xf>
    <xf numFmtId="0" fontId="30" fillId="0" borderId="18" xfId="0" applyFont="1" applyFill="1" applyBorder="1" applyAlignment="1" applyProtection="1">
      <alignment horizontal="center" vertical="center" wrapText="1"/>
      <protection locked="0"/>
    </xf>
    <xf numFmtId="0" fontId="30" fillId="0" borderId="19" xfId="0" applyFont="1" applyFill="1" applyBorder="1" applyAlignment="1" applyProtection="1">
      <alignment horizontal="center" vertical="center" wrapText="1"/>
      <protection locked="0"/>
    </xf>
    <xf numFmtId="0" fontId="30" fillId="0" borderId="20" xfId="0" applyFont="1" applyFill="1" applyBorder="1" applyAlignment="1" applyProtection="1">
      <alignment horizontal="center" vertical="center" wrapText="1"/>
      <protection locked="0"/>
    </xf>
    <xf numFmtId="0" fontId="30" fillId="0" borderId="9" xfId="0" applyFont="1" applyFill="1" applyBorder="1" applyAlignment="1" applyProtection="1">
      <alignment horizontal="center" vertical="center" wrapText="1"/>
      <protection locked="0"/>
    </xf>
    <xf numFmtId="0" fontId="30" fillId="0" borderId="14" xfId="0" applyFont="1" applyBorder="1" applyAlignment="1" applyProtection="1">
      <alignment horizontal="center"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0" fontId="30" fillId="0" borderId="30" xfId="0" applyFont="1" applyFill="1" applyBorder="1" applyAlignment="1" applyProtection="1">
      <alignment horizontal="center" vertical="center" wrapText="1"/>
      <protection locked="0"/>
    </xf>
    <xf numFmtId="0" fontId="30" fillId="0" borderId="9" xfId="0" applyFont="1" applyBorder="1" applyAlignment="1" applyProtection="1">
      <alignment horizontal="center" vertical="center" wrapText="1"/>
      <protection locked="0"/>
    </xf>
    <xf numFmtId="0" fontId="29" fillId="0" borderId="0" xfId="0" applyFont="1" applyProtection="1">
      <protection locked="0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29" fillId="0" borderId="14" xfId="0" applyFont="1" applyFill="1" applyBorder="1" applyAlignment="1" applyProtection="1">
      <alignment horizontal="center" vertical="center" wrapText="1"/>
      <protection locked="0"/>
    </xf>
    <xf numFmtId="0" fontId="29" fillId="0" borderId="9" xfId="0" applyFont="1" applyFill="1" applyBorder="1" applyAlignment="1" applyProtection="1">
      <alignment horizontal="center" vertical="center" wrapText="1"/>
      <protection locked="0"/>
    </xf>
    <xf numFmtId="0" fontId="30" fillId="0" borderId="9" xfId="0" applyFont="1" applyBorder="1" applyAlignment="1" applyProtection="1">
      <alignment horizontal="center"/>
      <protection locked="0"/>
    </xf>
    <xf numFmtId="0" fontId="30" fillId="6" borderId="9" xfId="0" applyFont="1" applyFill="1" applyBorder="1" applyAlignment="1" applyProtection="1">
      <alignment horizontal="center"/>
      <protection locked="0"/>
    </xf>
    <xf numFmtId="0" fontId="31" fillId="6" borderId="42" xfId="0" applyFont="1" applyFill="1" applyBorder="1" applyAlignment="1" applyProtection="1">
      <alignment horizontal="center" vertical="center" wrapText="1"/>
      <protection locked="0"/>
    </xf>
    <xf numFmtId="0" fontId="31" fillId="6" borderId="57" xfId="0" applyFont="1" applyFill="1" applyBorder="1" applyAlignment="1" applyProtection="1">
      <alignment horizontal="center" vertical="center" wrapText="1"/>
      <protection locked="0"/>
    </xf>
    <xf numFmtId="0" fontId="30" fillId="0" borderId="14" xfId="0" applyFont="1" applyBorder="1" applyAlignment="1" applyProtection="1">
      <alignment horizontal="center" vertical="center" wrapText="1"/>
      <protection locked="0"/>
    </xf>
    <xf numFmtId="0" fontId="0" fillId="0" borderId="80" xfId="0" applyBorder="1" applyProtection="1">
      <protection locked="0"/>
    </xf>
    <xf numFmtId="0" fontId="0" fillId="0" borderId="81" xfId="0" applyBorder="1" applyProtection="1">
      <protection locked="0"/>
    </xf>
    <xf numFmtId="0" fontId="0" fillId="0" borderId="82" xfId="0" applyBorder="1" applyProtection="1">
      <protection locked="0"/>
    </xf>
    <xf numFmtId="0" fontId="30" fillId="0" borderId="32" xfId="0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0" fontId="29" fillId="0" borderId="0" xfId="0" applyFont="1" applyFill="1" applyProtection="1">
      <protection locked="0"/>
    </xf>
    <xf numFmtId="0" fontId="29" fillId="0" borderId="0" xfId="4" applyFont="1" applyBorder="1" applyProtection="1">
      <protection locked="0"/>
    </xf>
    <xf numFmtId="0" fontId="30" fillId="0" borderId="14" xfId="4" applyFont="1" applyBorder="1" applyAlignment="1" applyProtection="1">
      <alignment horizontal="left"/>
      <protection locked="0"/>
    </xf>
    <xf numFmtId="0" fontId="30" fillId="0" borderId="14" xfId="4" applyFont="1" applyBorder="1" applyAlignment="1" applyProtection="1">
      <alignment horizontal="center"/>
      <protection locked="0"/>
    </xf>
    <xf numFmtId="0" fontId="30" fillId="0" borderId="8" xfId="4" applyFont="1" applyBorder="1" applyProtection="1">
      <protection locked="0"/>
    </xf>
    <xf numFmtId="0" fontId="30" fillId="6" borderId="8" xfId="4" applyFont="1" applyFill="1" applyBorder="1" applyAlignment="1" applyProtection="1">
      <alignment horizontal="center"/>
      <protection locked="0"/>
    </xf>
    <xf numFmtId="0" fontId="30" fillId="0" borderId="8" xfId="4" applyFont="1" applyBorder="1" applyAlignment="1" applyProtection="1">
      <alignment horizontal="center"/>
      <protection locked="0"/>
    </xf>
    <xf numFmtId="0" fontId="32" fillId="0" borderId="0" xfId="4" applyFont="1" applyFill="1" applyBorder="1" applyAlignment="1" applyProtection="1">
      <alignment horizontal="left"/>
      <protection locked="0"/>
    </xf>
    <xf numFmtId="0" fontId="34" fillId="0" borderId="0" xfId="4" applyFont="1" applyFill="1" applyBorder="1" applyProtection="1">
      <protection locked="0"/>
    </xf>
    <xf numFmtId="0" fontId="34" fillId="0" borderId="0" xfId="4" applyFont="1" applyBorder="1" applyProtection="1">
      <protection locked="0"/>
    </xf>
    <xf numFmtId="0" fontId="30" fillId="0" borderId="0" xfId="4" applyFont="1" applyBorder="1" applyProtection="1">
      <protection locked="0"/>
    </xf>
    <xf numFmtId="0" fontId="30" fillId="0" borderId="9" xfId="0" applyFont="1" applyBorder="1" applyAlignment="1">
      <alignment horizontal="center" vertical="center"/>
    </xf>
    <xf numFmtId="0" fontId="29" fillId="6" borderId="8" xfId="0" applyFont="1" applyFill="1" applyBorder="1" applyAlignment="1">
      <alignment horizontal="center" vertical="center" wrapText="1"/>
    </xf>
    <xf numFmtId="0" fontId="30" fillId="0" borderId="9" xfId="0" applyFont="1" applyBorder="1" applyAlignment="1">
      <alignment horizontal="center"/>
    </xf>
    <xf numFmtId="0" fontId="29" fillId="0" borderId="0" xfId="0" applyFont="1"/>
    <xf numFmtId="0" fontId="28" fillId="0" borderId="4" xfId="0" applyFont="1" applyBorder="1" applyAlignment="1" applyProtection="1">
      <alignment horizontal="center"/>
      <protection locked="0"/>
    </xf>
    <xf numFmtId="0" fontId="28" fillId="0" borderId="36" xfId="0" applyFont="1" applyBorder="1" applyAlignment="1" applyProtection="1">
      <alignment horizontal="center"/>
      <protection locked="0"/>
    </xf>
    <xf numFmtId="0" fontId="28" fillId="0" borderId="14" xfId="0" applyFont="1" applyBorder="1" applyAlignment="1" applyProtection="1">
      <alignment horizontal="center"/>
      <protection locked="0"/>
    </xf>
    <xf numFmtId="0" fontId="28" fillId="0" borderId="57" xfId="0" applyFont="1" applyBorder="1" applyAlignment="1" applyProtection="1">
      <alignment horizontal="center"/>
      <protection locked="0"/>
    </xf>
    <xf numFmtId="0" fontId="28" fillId="0" borderId="10" xfId="0" applyFont="1" applyBorder="1" applyAlignment="1" applyProtection="1">
      <alignment horizontal="center"/>
      <protection locked="0"/>
    </xf>
    <xf numFmtId="0" fontId="28" fillId="0" borderId="38" xfId="0" applyFont="1" applyBorder="1" applyAlignment="1" applyProtection="1">
      <alignment horizontal="center"/>
      <protection locked="0"/>
    </xf>
    <xf numFmtId="0" fontId="28" fillId="0" borderId="8" xfId="0" applyFont="1" applyBorder="1" applyAlignment="1" applyProtection="1">
      <alignment horizontal="center"/>
      <protection locked="0"/>
    </xf>
    <xf numFmtId="0" fontId="28" fillId="0" borderId="40" xfId="0" applyFont="1" applyBorder="1" applyAlignment="1" applyProtection="1">
      <alignment horizontal="center"/>
      <protection locked="0"/>
    </xf>
    <xf numFmtId="0" fontId="30" fillId="0" borderId="4" xfId="0" applyFont="1" applyBorder="1" applyAlignment="1" applyProtection="1">
      <alignment horizontal="center"/>
      <protection locked="0"/>
    </xf>
    <xf numFmtId="0" fontId="30" fillId="0" borderId="36" xfId="0" applyFont="1" applyBorder="1" applyAlignment="1" applyProtection="1">
      <alignment horizontal="center"/>
      <protection locked="0"/>
    </xf>
    <xf numFmtId="0" fontId="30" fillId="0" borderId="14" xfId="0" applyFont="1" applyBorder="1" applyAlignment="1" applyProtection="1">
      <alignment horizontal="center"/>
      <protection locked="0"/>
    </xf>
    <xf numFmtId="0" fontId="30" fillId="0" borderId="57" xfId="0" applyFont="1" applyBorder="1" applyAlignment="1" applyProtection="1">
      <alignment horizontal="center"/>
      <protection locked="0"/>
    </xf>
    <xf numFmtId="0" fontId="30" fillId="0" borderId="10" xfId="0" applyFont="1" applyBorder="1" applyAlignment="1" applyProtection="1">
      <alignment horizontal="center"/>
      <protection locked="0"/>
    </xf>
    <xf numFmtId="0" fontId="30" fillId="0" borderId="38" xfId="0" applyFont="1" applyBorder="1" applyAlignment="1" applyProtection="1">
      <alignment horizontal="center"/>
      <protection locked="0"/>
    </xf>
    <xf numFmtId="0" fontId="30" fillId="0" borderId="8" xfId="0" applyFont="1" applyBorder="1" applyAlignment="1" applyProtection="1">
      <alignment horizontal="center"/>
      <protection locked="0"/>
    </xf>
    <xf numFmtId="0" fontId="30" fillId="0" borderId="40" xfId="0" applyFont="1" applyBorder="1" applyAlignment="1" applyProtection="1">
      <alignment horizontal="center"/>
      <protection locked="0"/>
    </xf>
    <xf numFmtId="0" fontId="30" fillId="0" borderId="0" xfId="0" applyFont="1" applyAlignment="1" applyProtection="1">
      <alignment horizontal="centerContinuous"/>
      <protection locked="0"/>
    </xf>
    <xf numFmtId="0" fontId="33" fillId="0" borderId="9" xfId="0" applyFont="1" applyBorder="1" applyAlignment="1" applyProtection="1">
      <alignment horizontal="centerContinuous"/>
      <protection locked="0"/>
    </xf>
    <xf numFmtId="0" fontId="33" fillId="0" borderId="41" xfId="0" applyFont="1" applyBorder="1" applyAlignment="1" applyProtection="1">
      <alignment horizontal="centerContinuous"/>
      <protection locked="0"/>
    </xf>
    <xf numFmtId="0" fontId="33" fillId="0" borderId="42" xfId="0" applyFont="1" applyBorder="1" applyAlignment="1" applyProtection="1">
      <alignment horizontal="centerContinuous"/>
      <protection locked="0"/>
    </xf>
    <xf numFmtId="0" fontId="30" fillId="6" borderId="32" xfId="0" applyFont="1" applyFill="1" applyBorder="1" applyAlignment="1" applyProtection="1">
      <alignment horizontal="centerContinuous"/>
      <protection locked="0"/>
    </xf>
    <xf numFmtId="0" fontId="30" fillId="6" borderId="30" xfId="0" applyFont="1" applyFill="1" applyBorder="1" applyProtection="1">
      <protection locked="0"/>
    </xf>
    <xf numFmtId="0" fontId="30" fillId="6" borderId="9" xfId="0" applyFont="1" applyFill="1" applyBorder="1" applyProtection="1">
      <protection locked="0"/>
    </xf>
    <xf numFmtId="0" fontId="4" fillId="0" borderId="48" xfId="0" applyFont="1" applyFill="1" applyBorder="1" applyAlignment="1" applyProtection="1">
      <alignment horizontal="center"/>
      <protection locked="0"/>
    </xf>
    <xf numFmtId="0" fontId="11" fillId="0" borderId="48" xfId="0" applyFont="1" applyFill="1" applyBorder="1" applyProtection="1"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11" fillId="0" borderId="50" xfId="0" applyFont="1" applyFill="1" applyBorder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3" fontId="11" fillId="0" borderId="4" xfId="0" applyNumberFormat="1" applyFont="1" applyFill="1" applyBorder="1" applyAlignment="1" applyProtection="1">
      <alignment horizontal="center"/>
      <protection locked="0"/>
    </xf>
    <xf numFmtId="3" fontId="11" fillId="0" borderId="31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Fill="1" applyBorder="1" applyAlignment="1" applyProtection="1">
      <alignment horizontal="center"/>
      <protection locked="0"/>
    </xf>
    <xf numFmtId="3" fontId="11" fillId="0" borderId="14" xfId="0" applyNumberFormat="1" applyFont="1" applyFill="1" applyBorder="1" applyAlignment="1" applyProtection="1">
      <alignment horizontal="center"/>
      <protection locked="0"/>
    </xf>
    <xf numFmtId="0" fontId="11" fillId="0" borderId="14" xfId="0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3" fontId="11" fillId="0" borderId="24" xfId="0" applyNumberFormat="1" applyFont="1" applyFill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3" fontId="11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0" fontId="0" fillId="0" borderId="39" xfId="0" applyFill="1" applyBorder="1" applyProtection="1">
      <protection locked="0"/>
    </xf>
    <xf numFmtId="0" fontId="0" fillId="0" borderId="21" xfId="0" applyFill="1" applyBorder="1" applyProtection="1">
      <protection locked="0"/>
    </xf>
    <xf numFmtId="0" fontId="0" fillId="0" borderId="80" xfId="0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0" fillId="0" borderId="51" xfId="0" applyFill="1" applyBorder="1" applyProtection="1">
      <protection locked="0"/>
    </xf>
    <xf numFmtId="0" fontId="0" fillId="0" borderId="24" xfId="0" applyFill="1" applyBorder="1" applyProtection="1">
      <protection locked="0"/>
    </xf>
    <xf numFmtId="0" fontId="0" fillId="0" borderId="82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6" xfId="0" applyFill="1" applyBorder="1" applyProtection="1">
      <protection locked="0"/>
    </xf>
    <xf numFmtId="0" fontId="30" fillId="0" borderId="9" xfId="0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30" fillId="0" borderId="14" xfId="4" applyFont="1" applyFill="1" applyBorder="1" applyAlignment="1" applyProtection="1">
      <alignment horizontal="center"/>
      <protection locked="0"/>
    </xf>
    <xf numFmtId="0" fontId="30" fillId="0" borderId="8" xfId="4" applyFont="1" applyFill="1" applyBorder="1" applyAlignment="1" applyProtection="1">
      <alignment horizontal="center"/>
      <protection locked="0"/>
    </xf>
    <xf numFmtId="0" fontId="3" fillId="0" borderId="0" xfId="4" applyFill="1" applyBorder="1" applyProtection="1">
      <protection locked="0"/>
    </xf>
    <xf numFmtId="0" fontId="3" fillId="0" borderId="22" xfId="4" applyFill="1" applyBorder="1" applyAlignment="1" applyProtection="1">
      <alignment horizontal="center"/>
      <protection locked="0"/>
    </xf>
    <xf numFmtId="9" fontId="3" fillId="0" borderId="51" xfId="5" applyFill="1" applyBorder="1" applyAlignment="1" applyProtection="1">
      <alignment horizontal="center"/>
      <protection locked="0"/>
    </xf>
    <xf numFmtId="0" fontId="3" fillId="0" borderId="3" xfId="4" applyFill="1" applyBorder="1" applyAlignment="1" applyProtection="1">
      <alignment horizontal="center"/>
      <protection locked="0"/>
    </xf>
    <xf numFmtId="9" fontId="3" fillId="0" borderId="5" xfId="5" applyFill="1" applyBorder="1" applyAlignment="1" applyProtection="1">
      <alignment horizontal="center"/>
      <protection locked="0"/>
    </xf>
    <xf numFmtId="0" fontId="3" fillId="0" borderId="7" xfId="4" applyFill="1" applyBorder="1" applyAlignment="1" applyProtection="1">
      <alignment horizontal="center"/>
      <protection locked="0"/>
    </xf>
    <xf numFmtId="9" fontId="3" fillId="0" borderId="6" xfId="5" applyFill="1" applyBorder="1" applyAlignment="1" applyProtection="1">
      <alignment horizontal="center"/>
      <protection locked="0"/>
    </xf>
    <xf numFmtId="0" fontId="3" fillId="0" borderId="0" xfId="4" applyFill="1" applyBorder="1" applyAlignment="1" applyProtection="1">
      <alignment horizontal="center"/>
      <protection locked="0"/>
    </xf>
    <xf numFmtId="9" fontId="3" fillId="0" borderId="0" xfId="5" applyFill="1" applyAlignment="1" applyProtection="1">
      <alignment horizontal="center"/>
      <protection locked="0"/>
    </xf>
    <xf numFmtId="0" fontId="3" fillId="0" borderId="20" xfId="4" applyFill="1" applyBorder="1" applyAlignment="1" applyProtection="1">
      <alignment horizontal="center"/>
      <protection locked="0"/>
    </xf>
    <xf numFmtId="9" fontId="3" fillId="0" borderId="13" xfId="5" applyFill="1" applyBorder="1" applyAlignment="1" applyProtection="1">
      <alignment horizontal="center"/>
      <protection locked="0"/>
    </xf>
    <xf numFmtId="0" fontId="3" fillId="0" borderId="21" xfId="4" applyFill="1" applyBorder="1" applyAlignment="1" applyProtection="1">
      <alignment horizontal="center"/>
      <protection locked="0"/>
    </xf>
    <xf numFmtId="0" fontId="3" fillId="0" borderId="23" xfId="4" applyFill="1" applyBorder="1" applyAlignment="1" applyProtection="1">
      <alignment horizontal="center"/>
      <protection locked="0"/>
    </xf>
    <xf numFmtId="0" fontId="3" fillId="0" borderId="24" xfId="4" applyFill="1" applyBorder="1" applyAlignment="1" applyProtection="1">
      <alignment horizontal="center"/>
      <protection locked="0"/>
    </xf>
    <xf numFmtId="9" fontId="3" fillId="0" borderId="0" xfId="5" applyFill="1" applyBorder="1" applyAlignment="1" applyProtection="1">
      <alignment horizontal="center"/>
      <protection locked="0"/>
    </xf>
    <xf numFmtId="0" fontId="3" fillId="0" borderId="26" xfId="4" applyFill="1" applyBorder="1" applyAlignment="1" applyProtection="1">
      <alignment horizontal="center"/>
      <protection locked="0"/>
    </xf>
    <xf numFmtId="9" fontId="3" fillId="0" borderId="52" xfId="5" applyFill="1" applyBorder="1" applyAlignment="1" applyProtection="1">
      <alignment horizontal="center"/>
      <protection locked="0"/>
    </xf>
    <xf numFmtId="0" fontId="3" fillId="0" borderId="27" xfId="4" applyFill="1" applyBorder="1" applyAlignment="1" applyProtection="1">
      <alignment horizontal="center"/>
      <protection locked="0"/>
    </xf>
    <xf numFmtId="0" fontId="0" fillId="0" borderId="9" xfId="0" applyFill="1" applyBorder="1" applyProtection="1">
      <protection locked="0"/>
    </xf>
    <xf numFmtId="0" fontId="7" fillId="0" borderId="60" xfId="0" applyFont="1" applyFill="1" applyBorder="1" applyProtection="1">
      <protection locked="0"/>
    </xf>
    <xf numFmtId="0" fontId="7" fillId="0" borderId="61" xfId="0" applyFont="1" applyFill="1" applyBorder="1" applyProtection="1">
      <protection locked="0"/>
    </xf>
    <xf numFmtId="0" fontId="7" fillId="0" borderId="62" xfId="0" applyFont="1" applyFill="1" applyBorder="1" applyProtection="1">
      <protection locked="0"/>
    </xf>
    <xf numFmtId="0" fontId="7" fillId="0" borderId="47" xfId="0" applyFont="1" applyFill="1" applyBorder="1" applyProtection="1">
      <protection locked="0"/>
    </xf>
    <xf numFmtId="0" fontId="7" fillId="0" borderId="64" xfId="0" applyFont="1" applyFill="1" applyBorder="1" applyProtection="1">
      <protection locked="0"/>
    </xf>
    <xf numFmtId="0" fontId="7" fillId="0" borderId="65" xfId="0" applyFont="1" applyFill="1" applyBorder="1" applyProtection="1">
      <protection locked="0"/>
    </xf>
    <xf numFmtId="0" fontId="29" fillId="0" borderId="0" xfId="4" applyFont="1" applyFill="1" applyBorder="1" applyProtection="1">
      <protection locked="0"/>
    </xf>
    <xf numFmtId="0" fontId="16" fillId="0" borderId="0" xfId="4" applyFont="1" applyFill="1" applyBorder="1" applyAlignment="1" applyProtection="1">
      <alignment horizontal="left"/>
      <protection locked="0"/>
    </xf>
    <xf numFmtId="0" fontId="30" fillId="0" borderId="9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2" xfId="4" applyFill="1" applyBorder="1" applyProtection="1">
      <protection locked="0"/>
    </xf>
    <xf numFmtId="0" fontId="3" fillId="0" borderId="11" xfId="4" applyFill="1" applyBorder="1" applyProtection="1">
      <protection locked="0"/>
    </xf>
    <xf numFmtId="0" fontId="3" fillId="0" borderId="12" xfId="4" applyFill="1" applyBorder="1" applyProtection="1">
      <protection locked="0"/>
    </xf>
    <xf numFmtId="0" fontId="30" fillId="0" borderId="9" xfId="0" applyFont="1" applyFill="1" applyBorder="1" applyAlignment="1">
      <alignment horizontal="center"/>
    </xf>
    <xf numFmtId="0" fontId="11" fillId="0" borderId="51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0" fontId="11" fillId="0" borderId="0" xfId="0" applyFont="1" applyFill="1"/>
    <xf numFmtId="0" fontId="29" fillId="0" borderId="0" xfId="0" applyFont="1" applyFill="1"/>
    <xf numFmtId="0" fontId="0" fillId="0" borderId="2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30" fillId="0" borderId="14" xfId="0" applyFont="1" applyFill="1" applyBorder="1" applyAlignment="1" applyProtection="1">
      <alignment horizontal="center"/>
      <protection locked="0"/>
    </xf>
    <xf numFmtId="0" fontId="30" fillId="0" borderId="8" xfId="0" applyFont="1" applyFill="1" applyBorder="1" applyAlignment="1" applyProtection="1">
      <alignment horizontal="center"/>
      <protection locked="0"/>
    </xf>
    <xf numFmtId="17" fontId="1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17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52" xfId="0" applyFill="1" applyBorder="1" applyAlignment="1" applyProtection="1">
      <alignment horizontal="center"/>
      <protection locked="0"/>
    </xf>
    <xf numFmtId="0" fontId="0" fillId="0" borderId="33" xfId="0" applyFill="1" applyBorder="1" applyProtection="1">
      <protection locked="0"/>
    </xf>
    <xf numFmtId="0" fontId="0" fillId="0" borderId="34" xfId="0" applyFill="1" applyBorder="1" applyProtection="1">
      <protection locked="0"/>
    </xf>
    <xf numFmtId="0" fontId="0" fillId="0" borderId="35" xfId="0" applyFill="1" applyBorder="1" applyProtection="1">
      <protection locked="0"/>
    </xf>
    <xf numFmtId="17" fontId="4" fillId="0" borderId="8" xfId="0" applyNumberFormat="1" applyFont="1" applyFill="1" applyBorder="1" applyAlignment="1" applyProtection="1">
      <alignment horizontal="center"/>
      <protection locked="0"/>
    </xf>
    <xf numFmtId="0" fontId="0" fillId="0" borderId="8" xfId="0" applyFill="1" applyBorder="1" applyProtection="1">
      <protection locked="0"/>
    </xf>
    <xf numFmtId="0" fontId="0" fillId="0" borderId="38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17" fontId="4" fillId="0" borderId="0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Protection="1">
      <protection locked="0"/>
    </xf>
    <xf numFmtId="0" fontId="1" fillId="0" borderId="12" xfId="0" applyFont="1" applyFill="1" applyBorder="1" applyProtection="1">
      <protection locked="0"/>
    </xf>
    <xf numFmtId="17" fontId="6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0" fontId="20" fillId="0" borderId="0" xfId="0" applyFont="1" applyFill="1" applyAlignment="1" applyProtection="1">
      <alignment horizontal="left"/>
      <protection locked="0"/>
    </xf>
    <xf numFmtId="0" fontId="19" fillId="0" borderId="0" xfId="0" applyFont="1" applyFill="1" applyAlignment="1" applyProtection="1">
      <alignment horizontal="left"/>
      <protection locked="0"/>
    </xf>
    <xf numFmtId="4" fontId="19" fillId="0" borderId="21" xfId="0" applyNumberFormat="1" applyFont="1" applyFill="1" applyBorder="1" applyAlignment="1" applyProtection="1">
      <alignment horizontal="center"/>
    </xf>
    <xf numFmtId="4" fontId="19" fillId="0" borderId="2" xfId="0" applyNumberFormat="1" applyFont="1" applyFill="1" applyBorder="1" applyAlignment="1" applyProtection="1">
      <alignment horizontal="center"/>
    </xf>
    <xf numFmtId="4" fontId="19" fillId="0" borderId="23" xfId="0" applyNumberFormat="1" applyFont="1" applyFill="1" applyBorder="1" applyAlignment="1" applyProtection="1">
      <alignment horizontal="center"/>
    </xf>
    <xf numFmtId="4" fontId="19" fillId="0" borderId="11" xfId="0" applyNumberFormat="1" applyFont="1" applyFill="1" applyBorder="1" applyAlignment="1" applyProtection="1">
      <alignment horizontal="center"/>
    </xf>
    <xf numFmtId="4" fontId="19" fillId="0" borderId="26" xfId="0" applyNumberFormat="1" applyFont="1" applyFill="1" applyBorder="1" applyAlignment="1" applyProtection="1">
      <alignment horizontal="center"/>
    </xf>
    <xf numFmtId="4" fontId="19" fillId="0" borderId="12" xfId="0" applyNumberFormat="1" applyFont="1" applyFill="1" applyBorder="1" applyAlignment="1" applyProtection="1">
      <alignment horizontal="center"/>
    </xf>
    <xf numFmtId="4" fontId="19" fillId="0" borderId="14" xfId="0" applyNumberFormat="1" applyFont="1" applyFill="1" applyBorder="1" applyAlignment="1" applyProtection="1">
      <alignment horizontal="center"/>
    </xf>
    <xf numFmtId="4" fontId="19" fillId="0" borderId="12" xfId="0" quotePrefix="1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1" fillId="0" borderId="0" xfId="0" applyFont="1" applyFill="1" applyBorder="1" applyAlignment="1" applyProtection="1">
      <alignment horizontal="centerContinuous"/>
      <protection locked="0"/>
    </xf>
    <xf numFmtId="0" fontId="30" fillId="0" borderId="54" xfId="0" applyFont="1" applyFill="1" applyBorder="1" applyAlignment="1" applyProtection="1">
      <alignment horizontal="left"/>
      <protection locked="0"/>
    </xf>
    <xf numFmtId="0" fontId="30" fillId="0" borderId="55" xfId="0" applyFont="1" applyFill="1" applyBorder="1" applyAlignment="1" applyProtection="1">
      <alignment horizontal="centerContinuous"/>
      <protection locked="0"/>
    </xf>
    <xf numFmtId="0" fontId="30" fillId="0" borderId="32" xfId="0" applyFont="1" applyFill="1" applyBorder="1" applyAlignment="1" applyProtection="1">
      <alignment horizontal="left"/>
      <protection locked="0"/>
    </xf>
    <xf numFmtId="0" fontId="30" fillId="0" borderId="9" xfId="0" applyFont="1" applyFill="1" applyBorder="1" applyAlignment="1" applyProtection="1">
      <alignment horizontal="centerContinuous"/>
      <protection locked="0"/>
    </xf>
    <xf numFmtId="0" fontId="30" fillId="0" borderId="29" xfId="0" applyFont="1" applyFill="1" applyBorder="1" applyAlignment="1" applyProtection="1">
      <alignment horizontal="center"/>
      <protection locked="0"/>
    </xf>
    <xf numFmtId="0" fontId="30" fillId="0" borderId="10" xfId="0" applyFont="1" applyFill="1" applyBorder="1" applyAlignment="1" applyProtection="1">
      <alignment horizontal="center" wrapText="1"/>
      <protection locked="0"/>
    </xf>
    <xf numFmtId="0" fontId="30" fillId="0" borderId="40" xfId="0" applyFont="1" applyFill="1" applyBorder="1" applyAlignment="1" applyProtection="1">
      <alignment horizontal="center"/>
      <protection locked="0"/>
    </xf>
    <xf numFmtId="0" fontId="30" fillId="0" borderId="56" xfId="0" applyFont="1" applyFill="1" applyBorder="1" applyAlignment="1" applyProtection="1">
      <alignment horizontal="center"/>
      <protection locked="0"/>
    </xf>
    <xf numFmtId="17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28" xfId="0" applyFill="1" applyBorder="1" applyProtection="1">
      <protection locked="0"/>
    </xf>
    <xf numFmtId="1" fontId="11" fillId="0" borderId="2" xfId="0" applyNumberFormat="1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Protection="1">
      <protection locked="0"/>
    </xf>
    <xf numFmtId="1" fontId="11" fillId="0" borderId="11" xfId="0" applyNumberFormat="1" applyFont="1" applyFill="1" applyBorder="1" applyAlignment="1" applyProtection="1">
      <alignment horizontal="center"/>
      <protection locked="0"/>
    </xf>
    <xf numFmtId="0" fontId="11" fillId="0" borderId="11" xfId="0" applyFont="1" applyFill="1" applyBorder="1" applyProtection="1">
      <protection locked="0"/>
    </xf>
    <xf numFmtId="1" fontId="11" fillId="0" borderId="12" xfId="0" applyNumberFormat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Protection="1">
      <protection locked="0"/>
    </xf>
    <xf numFmtId="17" fontId="11" fillId="0" borderId="0" xfId="0" applyNumberFormat="1" applyFont="1" applyFill="1" applyBorder="1" applyAlignment="1" applyProtection="1">
      <alignment horizontal="center"/>
      <protection locked="0"/>
    </xf>
    <xf numFmtId="17" fontId="11" fillId="0" borderId="2" xfId="0" applyNumberFormat="1" applyFont="1" applyFill="1" applyBorder="1" applyAlignment="1" applyProtection="1">
      <alignment horizontal="center"/>
      <protection locked="0"/>
    </xf>
    <xf numFmtId="17" fontId="11" fillId="0" borderId="12" xfId="0" applyNumberFormat="1" applyFont="1" applyFill="1" applyBorder="1" applyAlignment="1" applyProtection="1">
      <alignment horizontal="center"/>
      <protection locked="0"/>
    </xf>
    <xf numFmtId="17" fontId="0" fillId="0" borderId="0" xfId="0" applyNumberForma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30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28" xfId="0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77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9" fillId="6" borderId="0" xfId="0" applyFont="1" applyFill="1" applyAlignment="1" applyProtection="1">
      <alignment horizontal="center"/>
      <protection locked="0"/>
    </xf>
    <xf numFmtId="0" fontId="22" fillId="6" borderId="0" xfId="0" applyFont="1" applyFill="1" applyAlignment="1" applyProtection="1">
      <alignment horizontal="center"/>
      <protection locked="0"/>
    </xf>
    <xf numFmtId="0" fontId="18" fillId="6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6" fillId="6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78" xfId="0" applyFont="1" applyBorder="1" applyAlignment="1" applyProtection="1">
      <alignment horizontal="center"/>
      <protection locked="0"/>
    </xf>
    <xf numFmtId="0" fontId="20" fillId="0" borderId="79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30" fillId="0" borderId="41" xfId="0" applyFont="1" applyBorder="1" applyAlignment="1" applyProtection="1">
      <alignment horizontal="center"/>
      <protection locked="0"/>
    </xf>
    <xf numFmtId="0" fontId="30" fillId="0" borderId="42" xfId="0" applyFont="1" applyBorder="1" applyAlignment="1" applyProtection="1">
      <alignment horizontal="center"/>
      <protection locked="0"/>
    </xf>
    <xf numFmtId="0" fontId="30" fillId="0" borderId="14" xfId="0" applyFont="1" applyBorder="1" applyAlignment="1" applyProtection="1">
      <alignment horizontal="center" vertical="center" wrapText="1"/>
      <protection locked="0"/>
    </xf>
    <xf numFmtId="0" fontId="30" fillId="0" borderId="29" xfId="0" applyFont="1" applyBorder="1" applyAlignment="1" applyProtection="1">
      <alignment horizontal="center" vertical="center" wrapText="1"/>
      <protection locked="0"/>
    </xf>
    <xf numFmtId="0" fontId="30" fillId="0" borderId="8" xfId="0" applyFont="1" applyBorder="1" applyAlignment="1" applyProtection="1">
      <alignment horizontal="center" vertical="center" wrapText="1"/>
      <protection locked="0"/>
    </xf>
    <xf numFmtId="0" fontId="30" fillId="0" borderId="3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6" borderId="0" xfId="0" applyFont="1" applyFill="1" applyAlignment="1" applyProtection="1">
      <alignment horizontal="left"/>
      <protection locked="0"/>
    </xf>
    <xf numFmtId="0" fontId="30" fillId="0" borderId="14" xfId="0" applyFont="1" applyBorder="1" applyAlignment="1" applyProtection="1">
      <alignment horizontal="center" vertical="center"/>
      <protection locked="0"/>
    </xf>
    <xf numFmtId="0" fontId="30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30" fillId="0" borderId="14" xfId="0" applyFont="1" applyFill="1" applyBorder="1" applyAlignment="1" applyProtection="1">
      <alignment horizontal="center" vertical="center"/>
      <protection locked="0"/>
    </xf>
    <xf numFmtId="0" fontId="30" fillId="0" borderId="29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9" fillId="6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25" fillId="0" borderId="32" xfId="4" applyFont="1" applyBorder="1" applyAlignment="1" applyProtection="1">
      <alignment horizontal="center" vertical="center" wrapText="1"/>
      <protection locked="0"/>
    </xf>
    <xf numFmtId="0" fontId="25" fillId="0" borderId="41" xfId="4" applyFont="1" applyBorder="1" applyAlignment="1" applyProtection="1">
      <alignment horizontal="center" vertical="center" wrapText="1"/>
      <protection locked="0"/>
    </xf>
    <xf numFmtId="0" fontId="25" fillId="0" borderId="42" xfId="4" applyFont="1" applyBorder="1" applyAlignment="1" applyProtection="1">
      <alignment horizontal="center" vertical="center" wrapText="1"/>
      <protection locked="0"/>
    </xf>
    <xf numFmtId="0" fontId="25" fillId="0" borderId="0" xfId="4" applyFont="1" applyBorder="1" applyAlignment="1" applyProtection="1">
      <alignment wrapText="1"/>
      <protection locked="0"/>
    </xf>
    <xf numFmtId="0" fontId="4" fillId="0" borderId="0" xfId="0" applyFont="1" applyBorder="1" applyAlignment="1">
      <alignment wrapText="1"/>
    </xf>
    <xf numFmtId="0" fontId="30" fillId="0" borderId="32" xfId="4" applyFont="1" applyFill="1" applyBorder="1" applyAlignment="1" applyProtection="1">
      <alignment horizontal="center"/>
      <protection locked="0"/>
    </xf>
    <xf numFmtId="0" fontId="30" fillId="0" borderId="42" xfId="4" applyFont="1" applyFill="1" applyBorder="1" applyAlignment="1" applyProtection="1">
      <alignment horizontal="center"/>
      <protection locked="0"/>
    </xf>
    <xf numFmtId="0" fontId="4" fillId="0" borderId="36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30" fillId="0" borderId="32" xfId="0" applyFont="1" applyBorder="1" applyAlignment="1">
      <alignment horizontal="center"/>
    </xf>
    <xf numFmtId="0" fontId="30" fillId="0" borderId="42" xfId="0" applyFont="1" applyBorder="1" applyAlignment="1">
      <alignment horizontal="center"/>
    </xf>
    <xf numFmtId="0" fontId="29" fillId="0" borderId="14" xfId="4" applyFont="1" applyFill="1" applyBorder="1" applyAlignment="1" applyProtection="1">
      <alignment horizontal="center" vertical="center" wrapText="1"/>
      <protection locked="0"/>
    </xf>
    <xf numFmtId="0" fontId="29" fillId="0" borderId="8" xfId="4" applyFont="1" applyFill="1" applyBorder="1" applyAlignment="1" applyProtection="1">
      <alignment horizontal="center" vertical="center" wrapText="1"/>
      <protection locked="0"/>
    </xf>
    <xf numFmtId="0" fontId="30" fillId="0" borderId="14" xfId="4" applyFont="1" applyBorder="1" applyAlignment="1" applyProtection="1">
      <alignment horizontal="center" vertical="center" wrapText="1"/>
      <protection locked="0"/>
    </xf>
    <xf numFmtId="0" fontId="30" fillId="0" borderId="8" xfId="4" applyFont="1" applyBorder="1" applyAlignment="1" applyProtection="1">
      <alignment horizontal="center" vertical="center" wrapText="1"/>
      <protection locked="0"/>
    </xf>
    <xf numFmtId="0" fontId="30" fillId="0" borderId="36" xfId="0" applyFont="1" applyBorder="1" applyAlignment="1">
      <alignment horizontal="center"/>
    </xf>
    <xf numFmtId="0" fontId="30" fillId="0" borderId="57" xfId="0" applyFont="1" applyBorder="1" applyAlignment="1">
      <alignment horizontal="center"/>
    </xf>
    <xf numFmtId="0" fontId="5" fillId="6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0" fillId="0" borderId="33" xfId="0" applyFont="1" applyFill="1" applyBorder="1" applyAlignment="1" applyProtection="1">
      <alignment horizontal="center"/>
      <protection locked="0"/>
    </xf>
    <xf numFmtId="0" fontId="30" fillId="0" borderId="5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4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71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GI-GN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GI-GN\Expedientes%20en%20Tramite%20C.N.C.E\Dumping\2018_TABLEROS\040%20Cuestionarios\10%20Modelo%20Enviado\Productores\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GI-GN\020-Modelo%20para%20expedientes\Cuestionarios\Revisiones\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/>
  </sheetViews>
  <sheetFormatPr baseColWidth="10" defaultRowHeight="12.75" x14ac:dyDescent="0.2"/>
  <cols>
    <col min="1" max="1" width="12.28515625" style="49" bestFit="1" customWidth="1"/>
    <col min="2" max="4" width="11.42578125" style="49"/>
    <col min="5" max="5" width="12.140625" style="49" customWidth="1"/>
    <col min="6" max="6" width="11.5703125" style="49" customWidth="1"/>
    <col min="7" max="7" width="11.42578125" style="49"/>
    <col min="8" max="8" width="12.140625" style="49" customWidth="1"/>
    <col min="9" max="16384" width="11.42578125" style="4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38" t="s">
        <v>141</v>
      </c>
      <c r="B3" s="139"/>
      <c r="C3" s="139"/>
      <c r="D3" s="139"/>
      <c r="E3" s="140" t="s">
        <v>217</v>
      </c>
    </row>
    <row r="4" spans="1:8" ht="15" customHeight="1" thickBot="1" x14ac:dyDescent="0.25">
      <c r="A4" s="141" t="s">
        <v>142</v>
      </c>
      <c r="B4" s="142"/>
      <c r="C4" s="142"/>
      <c r="D4" s="142"/>
      <c r="E4" s="143"/>
    </row>
    <row r="5" spans="1:8" ht="15" customHeight="1" thickBot="1" x14ac:dyDescent="0.25"/>
    <row r="6" spans="1:8" ht="15" customHeight="1" thickBot="1" x14ac:dyDescent="0.25">
      <c r="A6" s="144" t="s">
        <v>143</v>
      </c>
      <c r="B6" s="145"/>
      <c r="C6" s="145"/>
      <c r="D6" s="145"/>
      <c r="E6" s="146"/>
    </row>
    <row r="7" spans="1:8" ht="15" customHeight="1" thickBot="1" x14ac:dyDescent="0.25"/>
    <row r="8" spans="1:8" ht="15" customHeight="1" thickBot="1" x14ac:dyDescent="0.25">
      <c r="A8" s="144" t="s">
        <v>144</v>
      </c>
      <c r="B8" s="145"/>
      <c r="C8" s="145"/>
      <c r="D8" s="145"/>
      <c r="E8" s="145"/>
      <c r="F8" s="145"/>
      <c r="G8" s="145"/>
      <c r="H8" s="146"/>
    </row>
    <row r="9" spans="1:8" ht="15" customHeight="1" thickBot="1" x14ac:dyDescent="0.25"/>
    <row r="10" spans="1:8" ht="41.25" customHeight="1" thickBot="1" x14ac:dyDescent="0.25">
      <c r="A10" s="636" t="s">
        <v>151</v>
      </c>
      <c r="B10" s="637"/>
      <c r="C10" s="637"/>
      <c r="D10" s="637"/>
      <c r="E10" s="637"/>
      <c r="F10" s="637"/>
      <c r="G10" s="637"/>
      <c r="H10" s="638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4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64"/>
  <sheetViews>
    <sheetView topLeftCell="A40" workbookViewId="0">
      <selection activeCell="A40" sqref="A40"/>
    </sheetView>
  </sheetViews>
  <sheetFormatPr baseColWidth="10" defaultRowHeight="12.75" x14ac:dyDescent="0.2"/>
  <cols>
    <col min="1" max="1" width="26.42578125" style="54" customWidth="1"/>
    <col min="2" max="2" width="1.85546875" style="49" customWidth="1"/>
    <col min="3" max="3" width="28.42578125" style="54" customWidth="1"/>
    <col min="4" max="16384" width="11.42578125" style="49"/>
  </cols>
  <sheetData>
    <row r="1" spans="1:6" x14ac:dyDescent="0.2">
      <c r="A1" s="650" t="s">
        <v>247</v>
      </c>
      <c r="B1" s="650"/>
      <c r="C1" s="650"/>
    </row>
    <row r="2" spans="1:6" x14ac:dyDescent="0.2">
      <c r="A2" s="650" t="s">
        <v>117</v>
      </c>
      <c r="B2" s="650"/>
      <c r="C2" s="650"/>
      <c r="F2" s="88" t="s">
        <v>125</v>
      </c>
    </row>
    <row r="3" spans="1:6" x14ac:dyDescent="0.2">
      <c r="A3" s="649" t="str">
        <f>+'1.1 modelos'!A3</f>
        <v>Pulverizadores</v>
      </c>
      <c r="B3" s="649"/>
      <c r="C3" s="649"/>
    </row>
    <row r="4" spans="1:6" x14ac:dyDescent="0.2">
      <c r="A4" s="652" t="s">
        <v>111</v>
      </c>
      <c r="B4" s="652"/>
      <c r="C4" s="652"/>
    </row>
    <row r="5" spans="1:6" x14ac:dyDescent="0.2">
      <c r="A5" s="50"/>
      <c r="B5" s="50"/>
      <c r="C5" s="50"/>
    </row>
    <row r="6" spans="1:6" ht="13.5" thickBot="1" x14ac:dyDescent="0.25">
      <c r="A6" s="50"/>
      <c r="C6" s="51"/>
    </row>
    <row r="7" spans="1:6" ht="13.5" thickBot="1" x14ac:dyDescent="0.25">
      <c r="A7" s="421" t="s">
        <v>112</v>
      </c>
      <c r="B7" s="430"/>
      <c r="C7" s="425" t="s">
        <v>118</v>
      </c>
      <c r="F7" s="88" t="s">
        <v>123</v>
      </c>
    </row>
    <row r="8" spans="1:6" ht="13.5" thickBot="1" x14ac:dyDescent="0.25">
      <c r="A8" s="99">
        <f>'3.1 vol.'!C8</f>
        <v>42370</v>
      </c>
      <c r="C8" s="29"/>
      <c r="F8" s="175"/>
    </row>
    <row r="9" spans="1:6" x14ac:dyDescent="0.2">
      <c r="A9" s="100">
        <f>'3.1 vol.'!C9</f>
        <v>42401</v>
      </c>
      <c r="C9" s="33"/>
      <c r="F9" s="88"/>
    </row>
    <row r="10" spans="1:6" ht="13.5" thickBot="1" x14ac:dyDescent="0.25">
      <c r="A10" s="100">
        <f>'3.1 vol.'!C10</f>
        <v>42430</v>
      </c>
      <c r="C10" s="33"/>
      <c r="F10" s="88" t="s">
        <v>124</v>
      </c>
    </row>
    <row r="11" spans="1:6" ht="13.5" thickBot="1" x14ac:dyDescent="0.25">
      <c r="A11" s="100">
        <f>'3.1 vol.'!C11</f>
        <v>42461</v>
      </c>
      <c r="C11" s="33"/>
      <c r="F11" s="176"/>
    </row>
    <row r="12" spans="1:6" x14ac:dyDescent="0.2">
      <c r="A12" s="100">
        <f>'3.1 vol.'!C12</f>
        <v>42491</v>
      </c>
      <c r="C12" s="33"/>
    </row>
    <row r="13" spans="1:6" x14ac:dyDescent="0.2">
      <c r="A13" s="100">
        <f>'3.1 vol.'!C13</f>
        <v>42522</v>
      </c>
      <c r="C13" s="33"/>
    </row>
    <row r="14" spans="1:6" x14ac:dyDescent="0.2">
      <c r="A14" s="100">
        <f>'3.1 vol.'!C14</f>
        <v>42552</v>
      </c>
      <c r="C14" s="33"/>
    </row>
    <row r="15" spans="1:6" x14ac:dyDescent="0.2">
      <c r="A15" s="100">
        <f>'3.1 vol.'!C15</f>
        <v>42583</v>
      </c>
      <c r="C15" s="33"/>
    </row>
    <row r="16" spans="1:6" x14ac:dyDescent="0.2">
      <c r="A16" s="100">
        <f>'3.1 vol.'!C16</f>
        <v>42614</v>
      </c>
      <c r="C16" s="33"/>
    </row>
    <row r="17" spans="1:3" x14ac:dyDescent="0.2">
      <c r="A17" s="100">
        <f>'3.1 vol.'!C17</f>
        <v>42644</v>
      </c>
      <c r="C17" s="33"/>
    </row>
    <row r="18" spans="1:3" x14ac:dyDescent="0.2">
      <c r="A18" s="100">
        <f>'3.1 vol.'!C18</f>
        <v>42675</v>
      </c>
      <c r="C18" s="33"/>
    </row>
    <row r="19" spans="1:3" ht="13.5" thickBot="1" x14ac:dyDescent="0.25">
      <c r="A19" s="101">
        <f>'3.1 vol.'!C19</f>
        <v>42705</v>
      </c>
      <c r="C19" s="36"/>
    </row>
    <row r="20" spans="1:3" x14ac:dyDescent="0.2">
      <c r="A20" s="99">
        <f>'3.1 vol.'!C20</f>
        <v>42736</v>
      </c>
      <c r="C20" s="39"/>
    </row>
    <row r="21" spans="1:3" x14ac:dyDescent="0.2">
      <c r="A21" s="100">
        <f>'3.1 vol.'!C21</f>
        <v>42767</v>
      </c>
      <c r="C21" s="33"/>
    </row>
    <row r="22" spans="1:3" x14ac:dyDescent="0.2">
      <c r="A22" s="100">
        <f>'3.1 vol.'!C22</f>
        <v>42795</v>
      </c>
      <c r="C22" s="33"/>
    </row>
    <row r="23" spans="1:3" x14ac:dyDescent="0.2">
      <c r="A23" s="100">
        <f>'3.1 vol.'!C23</f>
        <v>42826</v>
      </c>
      <c r="C23" s="33"/>
    </row>
    <row r="24" spans="1:3" x14ac:dyDescent="0.2">
      <c r="A24" s="100">
        <f>'3.1 vol.'!C24</f>
        <v>42856</v>
      </c>
      <c r="C24" s="33"/>
    </row>
    <row r="25" spans="1:3" x14ac:dyDescent="0.2">
      <c r="A25" s="100">
        <f>'3.1 vol.'!C25</f>
        <v>42887</v>
      </c>
      <c r="C25" s="33"/>
    </row>
    <row r="26" spans="1:3" x14ac:dyDescent="0.2">
      <c r="A26" s="100">
        <f>'3.1 vol.'!C26</f>
        <v>42917</v>
      </c>
      <c r="C26" s="33"/>
    </row>
    <row r="27" spans="1:3" x14ac:dyDescent="0.2">
      <c r="A27" s="100">
        <f>'3.1 vol.'!C27</f>
        <v>42948</v>
      </c>
      <c r="C27" s="33"/>
    </row>
    <row r="28" spans="1:3" x14ac:dyDescent="0.2">
      <c r="A28" s="100">
        <f>'3.1 vol.'!C28</f>
        <v>42979</v>
      </c>
      <c r="C28" s="33"/>
    </row>
    <row r="29" spans="1:3" x14ac:dyDescent="0.2">
      <c r="A29" s="100">
        <f>'3.1 vol.'!C29</f>
        <v>43009</v>
      </c>
      <c r="C29" s="33"/>
    </row>
    <row r="30" spans="1:3" x14ac:dyDescent="0.2">
      <c r="A30" s="100">
        <f>'3.1 vol.'!C30</f>
        <v>43040</v>
      </c>
      <c r="C30" s="33"/>
    </row>
    <row r="31" spans="1:3" ht="13.5" thickBot="1" x14ac:dyDescent="0.25">
      <c r="A31" s="101">
        <f>'3.1 vol.'!C31</f>
        <v>43070</v>
      </c>
      <c r="C31" s="42"/>
    </row>
    <row r="32" spans="1:3" x14ac:dyDescent="0.2">
      <c r="A32" s="99">
        <f>'3.1 vol.'!C32</f>
        <v>43101</v>
      </c>
      <c r="C32" s="29"/>
    </row>
    <row r="33" spans="1:3" x14ac:dyDescent="0.2">
      <c r="A33" s="100">
        <f>'3.1 vol.'!C33</f>
        <v>43132</v>
      </c>
      <c r="C33" s="33"/>
    </row>
    <row r="34" spans="1:3" x14ac:dyDescent="0.2">
      <c r="A34" s="100">
        <f>'3.1 vol.'!C34</f>
        <v>43160</v>
      </c>
      <c r="C34" s="33"/>
    </row>
    <row r="35" spans="1:3" x14ac:dyDescent="0.2">
      <c r="A35" s="100">
        <f>'3.1 vol.'!C35</f>
        <v>43191</v>
      </c>
      <c r="C35" s="33"/>
    </row>
    <row r="36" spans="1:3" x14ac:dyDescent="0.2">
      <c r="A36" s="100">
        <f>'3.1 vol.'!C36</f>
        <v>43221</v>
      </c>
      <c r="C36" s="33"/>
    </row>
    <row r="37" spans="1:3" x14ac:dyDescent="0.2">
      <c r="A37" s="100">
        <f>'3.1 vol.'!C37</f>
        <v>43252</v>
      </c>
      <c r="C37" s="33"/>
    </row>
    <row r="38" spans="1:3" x14ac:dyDescent="0.2">
      <c r="A38" s="100">
        <f>'3.1 vol.'!C38</f>
        <v>43282</v>
      </c>
      <c r="C38" s="33"/>
    </row>
    <row r="39" spans="1:3" x14ac:dyDescent="0.2">
      <c r="A39" s="100">
        <f>'3.1 vol.'!C39</f>
        <v>43313</v>
      </c>
      <c r="C39" s="33"/>
    </row>
    <row r="40" spans="1:3" x14ac:dyDescent="0.2">
      <c r="A40" s="100">
        <f>'3.1 vol.'!C40</f>
        <v>43344</v>
      </c>
      <c r="C40" s="33"/>
    </row>
    <row r="41" spans="1:3" x14ac:dyDescent="0.2">
      <c r="A41" s="100">
        <f>'3.1 vol.'!C41</f>
        <v>43374</v>
      </c>
      <c r="C41" s="33"/>
    </row>
    <row r="42" spans="1:3" x14ac:dyDescent="0.2">
      <c r="A42" s="100">
        <f>'3.1 vol.'!C42</f>
        <v>43405</v>
      </c>
      <c r="C42" s="33"/>
    </row>
    <row r="43" spans="1:3" ht="13.5" thickBot="1" x14ac:dyDescent="0.25">
      <c r="A43" s="343">
        <f>'3.1 vol.'!C43</f>
        <v>43435</v>
      </c>
      <c r="C43" s="42"/>
    </row>
    <row r="44" spans="1:3" x14ac:dyDescent="0.2">
      <c r="A44" s="486">
        <f>'3.1 vol.'!C44</f>
        <v>43466</v>
      </c>
      <c r="B44" s="52"/>
      <c r="C44" s="29"/>
    </row>
    <row r="45" spans="1:3" x14ac:dyDescent="0.2">
      <c r="A45" s="487">
        <f>'3.1 vol.'!C45</f>
        <v>43497</v>
      </c>
      <c r="B45" s="52"/>
      <c r="C45" s="33"/>
    </row>
    <row r="46" spans="1:3" ht="13.5" thickBot="1" x14ac:dyDescent="0.25">
      <c r="A46" s="488">
        <f>'3.1 vol.'!C46</f>
        <v>43525</v>
      </c>
      <c r="B46" s="52"/>
      <c r="C46" s="36"/>
    </row>
    <row r="47" spans="1:3" ht="13.5" hidden="1" thickBot="1" x14ac:dyDescent="0.25">
      <c r="A47" s="374">
        <f>'3.1 vol.'!C47</f>
        <v>43800</v>
      </c>
      <c r="C47" s="378"/>
    </row>
    <row r="48" spans="1:3" ht="13.5" thickBot="1" x14ac:dyDescent="0.25">
      <c r="A48" s="43"/>
      <c r="C48" s="30"/>
    </row>
    <row r="49" spans="1:3" ht="13.5" thickBot="1" x14ac:dyDescent="0.25">
      <c r="A49" s="64" t="s">
        <v>7</v>
      </c>
      <c r="C49" s="24" t="s">
        <v>118</v>
      </c>
    </row>
    <row r="50" spans="1:3" x14ac:dyDescent="0.2">
      <c r="A50" s="58">
        <f>'3.1 vol.'!C51</f>
        <v>2016</v>
      </c>
      <c r="C50" s="57"/>
    </row>
    <row r="51" spans="1:3" x14ac:dyDescent="0.2">
      <c r="A51" s="58">
        <f>'3.1 vol.'!C52</f>
        <v>2017</v>
      </c>
      <c r="C51" s="59"/>
    </row>
    <row r="52" spans="1:3" ht="13.5" thickBot="1" x14ac:dyDescent="0.25">
      <c r="A52" s="60">
        <f>'3.1 vol.'!C53</f>
        <v>2018</v>
      </c>
      <c r="C52" s="61"/>
    </row>
    <row r="53" spans="1:3" x14ac:dyDescent="0.2">
      <c r="A53" s="62" t="str">
        <f>'3.1 vol.'!C54</f>
        <v>ene-mar 2018</v>
      </c>
      <c r="B53" s="52"/>
      <c r="C53" s="491"/>
    </row>
    <row r="54" spans="1:3" ht="13.5" thickBot="1" x14ac:dyDescent="0.25">
      <c r="A54" s="494" t="str">
        <f>'3.1 vol.'!C55</f>
        <v>ene-mar 2019</v>
      </c>
      <c r="B54" s="52"/>
      <c r="C54" s="499"/>
    </row>
    <row r="57" spans="1:3" ht="13.5" hidden="1" thickBot="1" x14ac:dyDescent="0.25">
      <c r="A57" s="82" t="s">
        <v>149</v>
      </c>
    </row>
    <row r="58" spans="1:3" ht="13.5" hidden="1" thickBot="1" x14ac:dyDescent="0.25">
      <c r="A58" s="87" t="s">
        <v>7</v>
      </c>
      <c r="B58" s="96"/>
      <c r="C58" s="93" t="s">
        <v>116</v>
      </c>
    </row>
    <row r="59" spans="1:3" hidden="1" x14ac:dyDescent="0.2">
      <c r="A59" s="95">
        <f>A50</f>
        <v>2016</v>
      </c>
      <c r="B59" s="96"/>
      <c r="C59" s="108">
        <f>+C50-SUM(C8:C19)</f>
        <v>0</v>
      </c>
    </row>
    <row r="60" spans="1:3" hidden="1" x14ac:dyDescent="0.2">
      <c r="A60" s="97">
        <f>A51</f>
        <v>2017</v>
      </c>
      <c r="B60" s="96"/>
      <c r="C60" s="112">
        <f>+C51-SUM(C20:C31)</f>
        <v>0</v>
      </c>
    </row>
    <row r="61" spans="1:3" ht="13.5" hidden="1" thickBot="1" x14ac:dyDescent="0.25">
      <c r="A61" s="98">
        <f>A52</f>
        <v>2018</v>
      </c>
      <c r="B61" s="96"/>
      <c r="C61" s="116">
        <f>+C52-SUM(C32:C43)</f>
        <v>0</v>
      </c>
    </row>
    <row r="62" spans="1:3" hidden="1" x14ac:dyDescent="0.2">
      <c r="A62" s="95" t="str">
        <f>A53</f>
        <v>ene-mar 2018</v>
      </c>
      <c r="B62" s="96"/>
      <c r="C62" s="121">
        <f>+C53-(SUM(C32:INDEX(C32:C43,'parámetros e instrucciones'!$E$3)))</f>
        <v>0</v>
      </c>
    </row>
    <row r="63" spans="1:3" ht="13.5" hidden="1" thickBot="1" x14ac:dyDescent="0.25">
      <c r="A63" s="98" t="str">
        <f>A54</f>
        <v>ene-mar 2019</v>
      </c>
      <c r="B63" s="96"/>
      <c r="C63" s="126" t="e">
        <f>+C54-(SUM(C44:INDEX(C44:C47,'parámetros e instrucciones'!$E$3)))</f>
        <v>#REF!</v>
      </c>
    </row>
    <row r="64" spans="1:3" hidden="1" x14ac:dyDescent="0.2"/>
  </sheetData>
  <sheetProtection formatCells="0" formatColumns="0" formatRows="0"/>
  <protectedRanges>
    <protectedRange sqref="C50:C54 C8:C46" name="Rango2_1"/>
    <protectedRange sqref="C50:C54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66"/>
  <sheetViews>
    <sheetView topLeftCell="A22" workbookViewId="0">
      <selection sqref="A1:D1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8.28515625" style="54" hidden="1" customWidth="1"/>
    <col min="4" max="4" width="31.7109375" style="63" customWidth="1"/>
    <col min="5" max="8" width="11.42578125" style="49"/>
    <col min="9" max="9" width="18.5703125" style="49" customWidth="1"/>
    <col min="10" max="16384" width="11.42578125" style="49"/>
  </cols>
  <sheetData>
    <row r="1" spans="1:9" x14ac:dyDescent="0.2">
      <c r="A1" s="650" t="s">
        <v>195</v>
      </c>
      <c r="B1" s="650"/>
      <c r="C1" s="650"/>
      <c r="D1" s="650"/>
    </row>
    <row r="2" spans="1:9" x14ac:dyDescent="0.2">
      <c r="A2" s="650" t="s">
        <v>248</v>
      </c>
      <c r="B2" s="650"/>
      <c r="C2" s="650"/>
      <c r="D2" s="650"/>
    </row>
    <row r="3" spans="1:9" x14ac:dyDescent="0.2">
      <c r="A3" s="650" t="s">
        <v>193</v>
      </c>
      <c r="B3" s="650"/>
      <c r="C3" s="650"/>
      <c r="D3" s="650"/>
    </row>
    <row r="4" spans="1:9" s="359" customFormat="1" ht="13.5" thickBot="1" x14ac:dyDescent="0.25">
      <c r="A4" s="651" t="str">
        <f>+'1.1 modelos'!A3</f>
        <v>Pulverizadores</v>
      </c>
      <c r="B4" s="651"/>
      <c r="C4" s="651"/>
      <c r="D4" s="651"/>
      <c r="F4" s="360"/>
      <c r="G4" s="360"/>
      <c r="I4" s="361" t="s">
        <v>120</v>
      </c>
    </row>
    <row r="5" spans="1:9" ht="13.5" thickBot="1" x14ac:dyDescent="0.25">
      <c r="A5" s="650" t="s">
        <v>111</v>
      </c>
      <c r="B5" s="650"/>
      <c r="C5" s="650"/>
      <c r="D5" s="650"/>
      <c r="F5" s="653" t="s">
        <v>130</v>
      </c>
      <c r="G5" s="654"/>
      <c r="I5" s="82" t="s">
        <v>152</v>
      </c>
    </row>
    <row r="6" spans="1:9" x14ac:dyDescent="0.2">
      <c r="A6" s="305"/>
      <c r="B6" s="305"/>
      <c r="C6" s="305"/>
      <c r="D6" s="305"/>
      <c r="F6" s="339"/>
      <c r="G6" s="339"/>
      <c r="I6" s="82"/>
    </row>
    <row r="7" spans="1:9" ht="13.5" thickBot="1" x14ac:dyDescent="0.25">
      <c r="A7" s="50"/>
      <c r="C7" s="51"/>
      <c r="D7" s="53"/>
    </row>
    <row r="8" spans="1:9" ht="60" customHeight="1" thickBot="1" x14ac:dyDescent="0.25">
      <c r="A8" s="396" t="s">
        <v>112</v>
      </c>
      <c r="D8" s="397" t="s">
        <v>194</v>
      </c>
      <c r="G8" s="88"/>
      <c r="I8" s="24" t="s">
        <v>139</v>
      </c>
    </row>
    <row r="9" spans="1:9" x14ac:dyDescent="0.2">
      <c r="A9" s="99">
        <f>'4.1.a conf'!A8</f>
        <v>42370</v>
      </c>
      <c r="D9" s="288" t="str">
        <f>+I9</f>
        <v/>
      </c>
      <c r="F9" s="88" t="s">
        <v>126</v>
      </c>
      <c r="I9" s="283" t="str">
        <f>IF('4.1.a conf'!C8&gt;0,('4.1.a conf'!C8/'4.1.a conf'!$F$11)*100,"")</f>
        <v/>
      </c>
    </row>
    <row r="10" spans="1:9" x14ac:dyDescent="0.2">
      <c r="A10" s="100">
        <f>'4.1.a conf'!A9</f>
        <v>42401</v>
      </c>
      <c r="D10" s="286" t="str">
        <f t="shared" ref="D10:D48" si="0">+I10</f>
        <v/>
      </c>
      <c r="F10" s="88" t="s">
        <v>127</v>
      </c>
      <c r="I10" s="281" t="str">
        <f>IF('4.1.a conf'!C9&gt;0,('4.1.a conf'!C9/'4.1.a conf'!$F$11)*100,"")</f>
        <v/>
      </c>
    </row>
    <row r="11" spans="1:9" x14ac:dyDescent="0.2">
      <c r="A11" s="100">
        <f>'4.1.a conf'!A10</f>
        <v>42430</v>
      </c>
      <c r="D11" s="286" t="str">
        <f t="shared" si="0"/>
        <v/>
      </c>
      <c r="F11" s="88" t="s">
        <v>128</v>
      </c>
      <c r="I11" s="281" t="str">
        <f>IF('4.1.a conf'!C10&gt;0,('4.1.a conf'!C10/'4.1.a conf'!$F$11)*100,"")</f>
        <v/>
      </c>
    </row>
    <row r="12" spans="1:9" x14ac:dyDescent="0.2">
      <c r="A12" s="100">
        <f>'4.1.a conf'!A11</f>
        <v>42461</v>
      </c>
      <c r="D12" s="286" t="str">
        <f t="shared" si="0"/>
        <v/>
      </c>
      <c r="F12" s="88" t="s">
        <v>129</v>
      </c>
      <c r="I12" s="281" t="str">
        <f>IF('4.1.a conf'!C11&gt;0,('4.1.a conf'!C11/'4.1.a conf'!$F$11)*100,"")</f>
        <v/>
      </c>
    </row>
    <row r="13" spans="1:9" x14ac:dyDescent="0.2">
      <c r="A13" s="100">
        <f>'4.1.a conf'!A12</f>
        <v>42491</v>
      </c>
      <c r="D13" s="286" t="str">
        <f t="shared" si="0"/>
        <v/>
      </c>
      <c r="I13" s="281" t="str">
        <f>IF('4.1.a conf'!C12&gt;0,('4.1.a conf'!C12/'4.1.a conf'!$F$11)*100,"")</f>
        <v/>
      </c>
    </row>
    <row r="14" spans="1:9" x14ac:dyDescent="0.2">
      <c r="A14" s="100">
        <f>'4.1.a conf'!A13</f>
        <v>42522</v>
      </c>
      <c r="D14" s="286" t="str">
        <f t="shared" si="0"/>
        <v/>
      </c>
      <c r="I14" s="281" t="str">
        <f>IF('4.1.a conf'!C13&gt;0,('4.1.a conf'!C13/'4.1.a conf'!$F$11)*100,"")</f>
        <v/>
      </c>
    </row>
    <row r="15" spans="1:9" x14ac:dyDescent="0.2">
      <c r="A15" s="100">
        <f>'4.1.a conf'!A14</f>
        <v>42552</v>
      </c>
      <c r="D15" s="286" t="str">
        <f t="shared" si="0"/>
        <v/>
      </c>
      <c r="I15" s="281" t="str">
        <f>IF('4.1.a conf'!C14&gt;0,('4.1.a conf'!C14/'4.1.a conf'!$F$11)*100,"")</f>
        <v/>
      </c>
    </row>
    <row r="16" spans="1:9" x14ac:dyDescent="0.2">
      <c r="A16" s="100">
        <f>'4.1.a conf'!A15</f>
        <v>42583</v>
      </c>
      <c r="D16" s="286" t="str">
        <f t="shared" si="0"/>
        <v/>
      </c>
      <c r="I16" s="281" t="str">
        <f>IF('4.1.a conf'!C15&gt;0,('4.1.a conf'!C15/'4.1.a conf'!$F$11)*100,"")</f>
        <v/>
      </c>
    </row>
    <row r="17" spans="1:9" x14ac:dyDescent="0.2">
      <c r="A17" s="100">
        <f>'4.1.a conf'!A16</f>
        <v>42614</v>
      </c>
      <c r="D17" s="286" t="str">
        <f t="shared" si="0"/>
        <v/>
      </c>
      <c r="I17" s="281" t="str">
        <f>IF('4.1.a conf'!C16&gt;0,('4.1.a conf'!C16/'4.1.a conf'!$F$11)*100,"")</f>
        <v/>
      </c>
    </row>
    <row r="18" spans="1:9" x14ac:dyDescent="0.2">
      <c r="A18" s="100">
        <f>'4.1.a conf'!A17</f>
        <v>42644</v>
      </c>
      <c r="D18" s="286" t="str">
        <f t="shared" si="0"/>
        <v/>
      </c>
      <c r="I18" s="281" t="str">
        <f>IF('4.1.a conf'!C17&gt;0,('4.1.a conf'!C17/'4.1.a conf'!$F$11)*100,"")</f>
        <v/>
      </c>
    </row>
    <row r="19" spans="1:9" x14ac:dyDescent="0.2">
      <c r="A19" s="100">
        <f>'4.1.a conf'!A18</f>
        <v>42675</v>
      </c>
      <c r="D19" s="286" t="str">
        <f t="shared" si="0"/>
        <v/>
      </c>
      <c r="I19" s="281" t="str">
        <f>IF('4.1.a conf'!C18&gt;0,('4.1.a conf'!C18/'4.1.a conf'!$F$11)*100,"")</f>
        <v/>
      </c>
    </row>
    <row r="20" spans="1:9" ht="13.5" thickBot="1" x14ac:dyDescent="0.25">
      <c r="A20" s="101">
        <f>'4.1.a conf'!A19</f>
        <v>42705</v>
      </c>
      <c r="D20" s="287" t="str">
        <f t="shared" si="0"/>
        <v/>
      </c>
      <c r="I20" s="282" t="str">
        <f>IF('4.1.a conf'!C19&gt;0,('4.1.a conf'!C19/'4.1.a conf'!$F$11)*100,"")</f>
        <v/>
      </c>
    </row>
    <row r="21" spans="1:9" x14ac:dyDescent="0.2">
      <c r="A21" s="99">
        <f>'4.1.a conf'!A20</f>
        <v>42736</v>
      </c>
      <c r="D21" s="288" t="str">
        <f t="shared" si="0"/>
        <v/>
      </c>
      <c r="I21" s="283" t="str">
        <f>IF('4.1.a conf'!C20&gt;0,('4.1.a conf'!C20/'4.1.a conf'!$F$11)*100,"")</f>
        <v/>
      </c>
    </row>
    <row r="22" spans="1:9" x14ac:dyDescent="0.2">
      <c r="A22" s="100">
        <f>'4.1.a conf'!A21</f>
        <v>42767</v>
      </c>
      <c r="D22" s="286" t="str">
        <f t="shared" si="0"/>
        <v/>
      </c>
      <c r="I22" s="281" t="str">
        <f>IF('4.1.a conf'!C21&gt;0,('4.1.a conf'!C21/'4.1.a conf'!$F$11)*100,"")</f>
        <v/>
      </c>
    </row>
    <row r="23" spans="1:9" x14ac:dyDescent="0.2">
      <c r="A23" s="100">
        <f>'4.1.a conf'!A22</f>
        <v>42795</v>
      </c>
      <c r="D23" s="286" t="str">
        <f t="shared" si="0"/>
        <v/>
      </c>
      <c r="I23" s="281" t="str">
        <f>IF('4.1.a conf'!C22&gt;0,('4.1.a conf'!C22/'4.1.a conf'!$F$11)*100,"")</f>
        <v/>
      </c>
    </row>
    <row r="24" spans="1:9" x14ac:dyDescent="0.2">
      <c r="A24" s="100">
        <f>'4.1.a conf'!A23</f>
        <v>42826</v>
      </c>
      <c r="D24" s="286" t="str">
        <f t="shared" si="0"/>
        <v/>
      </c>
      <c r="I24" s="281" t="str">
        <f>IF('4.1.a conf'!C23&gt;0,('4.1.a conf'!C23/'4.1.a conf'!$F$11)*100,"")</f>
        <v/>
      </c>
    </row>
    <row r="25" spans="1:9" x14ac:dyDescent="0.2">
      <c r="A25" s="100">
        <f>'4.1.a conf'!A24</f>
        <v>42856</v>
      </c>
      <c r="D25" s="286" t="str">
        <f t="shared" si="0"/>
        <v/>
      </c>
      <c r="I25" s="281" t="str">
        <f>IF('4.1.a conf'!C24&gt;0,('4.1.a conf'!C24/'4.1.a conf'!$F$11)*100,"")</f>
        <v/>
      </c>
    </row>
    <row r="26" spans="1:9" x14ac:dyDescent="0.2">
      <c r="A26" s="100">
        <f>'4.1.a conf'!A25</f>
        <v>42887</v>
      </c>
      <c r="D26" s="286" t="str">
        <f t="shared" si="0"/>
        <v/>
      </c>
      <c r="I26" s="281" t="str">
        <f>IF('4.1.a conf'!C25&gt;0,('4.1.a conf'!C25/'4.1.a conf'!$F$11)*100,"")</f>
        <v/>
      </c>
    </row>
    <row r="27" spans="1:9" x14ac:dyDescent="0.2">
      <c r="A27" s="100">
        <f>'4.1.a conf'!A26</f>
        <v>42917</v>
      </c>
      <c r="D27" s="286" t="str">
        <f t="shared" si="0"/>
        <v/>
      </c>
      <c r="I27" s="281" t="str">
        <f>IF('4.1.a conf'!C26&gt;0,('4.1.a conf'!C26/'4.1.a conf'!$F$11)*100,"")</f>
        <v/>
      </c>
    </row>
    <row r="28" spans="1:9" x14ac:dyDescent="0.2">
      <c r="A28" s="100">
        <f>'4.1.a conf'!A27</f>
        <v>42948</v>
      </c>
      <c r="D28" s="286" t="str">
        <f t="shared" si="0"/>
        <v/>
      </c>
      <c r="I28" s="281" t="str">
        <f>IF('4.1.a conf'!C27&gt;0,('4.1.a conf'!C27/'4.1.a conf'!$F$11)*100,"")</f>
        <v/>
      </c>
    </row>
    <row r="29" spans="1:9" x14ac:dyDescent="0.2">
      <c r="A29" s="100">
        <f>'4.1.a conf'!A28</f>
        <v>42979</v>
      </c>
      <c r="D29" s="286" t="str">
        <f t="shared" si="0"/>
        <v/>
      </c>
      <c r="I29" s="281" t="str">
        <f>IF('4.1.a conf'!C28&gt;0,('4.1.a conf'!C28/'4.1.a conf'!$F$11)*100,"")</f>
        <v/>
      </c>
    </row>
    <row r="30" spans="1:9" x14ac:dyDescent="0.2">
      <c r="A30" s="100">
        <f>'4.1.a conf'!A29</f>
        <v>43009</v>
      </c>
      <c r="D30" s="286" t="str">
        <f t="shared" si="0"/>
        <v/>
      </c>
      <c r="I30" s="281" t="str">
        <f>IF('4.1.a conf'!C29&gt;0,('4.1.a conf'!C29/'4.1.a conf'!$F$11)*100,"")</f>
        <v/>
      </c>
    </row>
    <row r="31" spans="1:9" x14ac:dyDescent="0.2">
      <c r="A31" s="100">
        <f>'4.1.a conf'!A30</f>
        <v>43040</v>
      </c>
      <c r="D31" s="286" t="str">
        <f t="shared" si="0"/>
        <v/>
      </c>
      <c r="I31" s="281" t="str">
        <f>IF('4.1.a conf'!C30&gt;0,('4.1.a conf'!C30/'4.1.a conf'!$F$11)*100,"")</f>
        <v/>
      </c>
    </row>
    <row r="32" spans="1:9" ht="13.5" thickBot="1" x14ac:dyDescent="0.25">
      <c r="A32" s="101">
        <f>'4.1.a conf'!A31</f>
        <v>43070</v>
      </c>
      <c r="D32" s="289" t="str">
        <f t="shared" si="0"/>
        <v/>
      </c>
      <c r="I32" s="284" t="str">
        <f>IF('4.1.a conf'!C31&gt;0,('4.1.a conf'!C31/'4.1.a conf'!$F$11)*100,"")</f>
        <v/>
      </c>
    </row>
    <row r="33" spans="1:9" x14ac:dyDescent="0.2">
      <c r="A33" s="99">
        <f>'4.1.a conf'!A32</f>
        <v>43101</v>
      </c>
      <c r="D33" s="290" t="str">
        <f t="shared" si="0"/>
        <v/>
      </c>
      <c r="I33" s="280" t="str">
        <f>IF('4.1.a conf'!C32&gt;0,('4.1.a conf'!C32/'4.1.a conf'!$F$11)*100,"")</f>
        <v/>
      </c>
    </row>
    <row r="34" spans="1:9" x14ac:dyDescent="0.2">
      <c r="A34" s="100">
        <f>'4.1.a conf'!A33</f>
        <v>43132</v>
      </c>
      <c r="D34" s="286" t="str">
        <f t="shared" si="0"/>
        <v/>
      </c>
      <c r="I34" s="281" t="str">
        <f>IF('4.1.a conf'!C33&gt;0,('4.1.a conf'!C33/'4.1.a conf'!$F$11)*100,"")</f>
        <v/>
      </c>
    </row>
    <row r="35" spans="1:9" x14ac:dyDescent="0.2">
      <c r="A35" s="100">
        <f>'4.1.a conf'!A34</f>
        <v>43160</v>
      </c>
      <c r="D35" s="286" t="str">
        <f t="shared" si="0"/>
        <v/>
      </c>
      <c r="I35" s="281" t="str">
        <f>IF('4.1.a conf'!C34&gt;0,('4.1.a conf'!C34/'4.1.a conf'!$F$11)*100,"")</f>
        <v/>
      </c>
    </row>
    <row r="36" spans="1:9" x14ac:dyDescent="0.2">
      <c r="A36" s="100">
        <f>'4.1.a conf'!A35</f>
        <v>43191</v>
      </c>
      <c r="D36" s="286" t="str">
        <f t="shared" si="0"/>
        <v/>
      </c>
      <c r="I36" s="281" t="str">
        <f>IF('4.1.a conf'!C35&gt;0,('4.1.a conf'!C35/'4.1.a conf'!$F$11)*100,"")</f>
        <v/>
      </c>
    </row>
    <row r="37" spans="1:9" x14ac:dyDescent="0.2">
      <c r="A37" s="100">
        <f>'4.1.a conf'!A36</f>
        <v>43221</v>
      </c>
      <c r="D37" s="286" t="str">
        <f t="shared" si="0"/>
        <v/>
      </c>
      <c r="I37" s="281" t="str">
        <f>IF('4.1.a conf'!C36&gt;0,('4.1.a conf'!C36/'4.1.a conf'!$F$11)*100,"")</f>
        <v/>
      </c>
    </row>
    <row r="38" spans="1:9" x14ac:dyDescent="0.2">
      <c r="A38" s="100">
        <f>'4.1.a conf'!A37</f>
        <v>43252</v>
      </c>
      <c r="D38" s="286" t="str">
        <f t="shared" si="0"/>
        <v/>
      </c>
      <c r="I38" s="281" t="str">
        <f>IF('4.1.a conf'!C37&gt;0,('4.1.a conf'!C37/'4.1.a conf'!$F$11)*100,"")</f>
        <v/>
      </c>
    </row>
    <row r="39" spans="1:9" x14ac:dyDescent="0.2">
      <c r="A39" s="100">
        <f>'4.1.a conf'!A38</f>
        <v>43282</v>
      </c>
      <c r="D39" s="286" t="str">
        <f t="shared" si="0"/>
        <v/>
      </c>
      <c r="I39" s="281" t="str">
        <f>IF('4.1.a conf'!C38&gt;0,('4.1.a conf'!C38/'4.1.a conf'!$F$11)*100,"")</f>
        <v/>
      </c>
    </row>
    <row r="40" spans="1:9" x14ac:dyDescent="0.2">
      <c r="A40" s="100">
        <f>'4.1.a conf'!A39</f>
        <v>43313</v>
      </c>
      <c r="D40" s="286" t="str">
        <f t="shared" si="0"/>
        <v/>
      </c>
      <c r="I40" s="281" t="str">
        <f>IF('4.1.a conf'!C39&gt;0,('4.1.a conf'!C39/'4.1.a conf'!$F$11)*100,"")</f>
        <v/>
      </c>
    </row>
    <row r="41" spans="1:9" x14ac:dyDescent="0.2">
      <c r="A41" s="100">
        <f>'4.1.a conf'!A40</f>
        <v>43344</v>
      </c>
      <c r="D41" s="286" t="str">
        <f t="shared" si="0"/>
        <v/>
      </c>
      <c r="I41" s="281" t="str">
        <f>IF('4.1.a conf'!C40&gt;0,('4.1.a conf'!C40/'4.1.a conf'!$F$11)*100,"")</f>
        <v/>
      </c>
    </row>
    <row r="42" spans="1:9" x14ac:dyDescent="0.2">
      <c r="A42" s="100">
        <f>'4.1.a conf'!A41</f>
        <v>43374</v>
      </c>
      <c r="D42" s="286" t="str">
        <f t="shared" si="0"/>
        <v/>
      </c>
      <c r="I42" s="281" t="str">
        <f>IF('4.1.a conf'!C41&gt;0,('4.1.a conf'!C41/'4.1.a conf'!$F$11)*100,"")</f>
        <v/>
      </c>
    </row>
    <row r="43" spans="1:9" x14ac:dyDescent="0.2">
      <c r="A43" s="100">
        <f>'4.1.a conf'!A42</f>
        <v>43405</v>
      </c>
      <c r="D43" s="286" t="str">
        <f t="shared" si="0"/>
        <v/>
      </c>
      <c r="I43" s="281" t="str">
        <f>IF('4.1.a conf'!C42&gt;0,('4.1.a conf'!C42/'4.1.a conf'!$F$11)*100,"")</f>
        <v/>
      </c>
    </row>
    <row r="44" spans="1:9" ht="13.5" thickBot="1" x14ac:dyDescent="0.25">
      <c r="A44" s="343">
        <f>'4.1.a conf'!A43</f>
        <v>43435</v>
      </c>
      <c r="D44" s="289" t="str">
        <f t="shared" si="0"/>
        <v/>
      </c>
      <c r="I44" s="284" t="str">
        <f>IF('4.1.a conf'!C43&gt;0,('4.1.a conf'!C43/'4.1.a conf'!$F$11)*100,"")</f>
        <v/>
      </c>
    </row>
    <row r="45" spans="1:9" x14ac:dyDescent="0.2">
      <c r="A45" s="99">
        <f>'4.1.a conf'!A44</f>
        <v>43466</v>
      </c>
      <c r="D45" s="290" t="str">
        <f t="shared" si="0"/>
        <v/>
      </c>
      <c r="I45" s="280" t="str">
        <f>IF('4.1.a conf'!C44&gt;0,('4.1.a conf'!C44/'4.1.a conf'!$F$11)*100,"")</f>
        <v/>
      </c>
    </row>
    <row r="46" spans="1:9" x14ac:dyDescent="0.2">
      <c r="A46" s="100">
        <f>'4.1.a conf'!A45</f>
        <v>43497</v>
      </c>
      <c r="D46" s="286" t="str">
        <f t="shared" si="0"/>
        <v/>
      </c>
      <c r="I46" s="281" t="str">
        <f>IF('4.1.a conf'!C45&gt;0,('4.1.a conf'!C45/'4.1.a conf'!$F$11)*100,"")</f>
        <v/>
      </c>
    </row>
    <row r="47" spans="1:9" ht="13.5" thickBot="1" x14ac:dyDescent="0.25">
      <c r="A47" s="101">
        <f>'4.1.a conf'!A46</f>
        <v>43525</v>
      </c>
      <c r="D47" s="287" t="str">
        <f t="shared" si="0"/>
        <v/>
      </c>
      <c r="I47" s="281" t="str">
        <f>IF('4.1.a conf'!C46&gt;0,('4.1.a conf'!C46/'4.1.a conf'!$F$11)*100,"")</f>
        <v/>
      </c>
    </row>
    <row r="48" spans="1:9" ht="13.5" hidden="1" thickBot="1" x14ac:dyDescent="0.25">
      <c r="A48" s="374">
        <f>'4.1.a conf'!A47</f>
        <v>43800</v>
      </c>
      <c r="D48" s="379" t="str">
        <f t="shared" si="0"/>
        <v/>
      </c>
      <c r="I48" s="282" t="str">
        <f>IF('4.1.a conf'!C47&gt;0,('4.1.a conf'!C47/'4.1.a conf'!$F$11)*100,"")</f>
        <v/>
      </c>
    </row>
    <row r="49" spans="1:9" ht="13.5" thickBot="1" x14ac:dyDescent="0.25">
      <c r="A49" s="43"/>
      <c r="D49" s="46"/>
    </row>
    <row r="50" spans="1:9" ht="57.75" customHeight="1" thickBot="1" x14ac:dyDescent="0.25">
      <c r="A50" s="336" t="s">
        <v>7</v>
      </c>
      <c r="C50" s="56"/>
      <c r="D50" s="24" t="str">
        <f>+D8</f>
        <v xml:space="preserve">EXPORTACIONES US$ FOB  </v>
      </c>
      <c r="I50" s="24" t="str">
        <f>+I8</f>
        <v>EXPORTACIONES US$ FOB   RESÚMEN PÚBLICO</v>
      </c>
    </row>
    <row r="51" spans="1:9" x14ac:dyDescent="0.2">
      <c r="A51" s="335">
        <f>'4.1.a conf'!A50</f>
        <v>2016</v>
      </c>
      <c r="D51" s="291" t="str">
        <f>+I51</f>
        <v/>
      </c>
      <c r="I51" s="294" t="str">
        <f>IF('4.1.a conf'!C50&gt;0,('4.1.a conf'!C50/'4.1.a conf'!$F$11)*100,"")</f>
        <v/>
      </c>
    </row>
    <row r="52" spans="1:9" x14ac:dyDescent="0.2">
      <c r="A52" s="58">
        <f>'4.1.a conf'!A51</f>
        <v>2017</v>
      </c>
      <c r="D52" s="292" t="str">
        <f>+I52</f>
        <v/>
      </c>
      <c r="I52" s="295" t="str">
        <f>IF('4.1.a conf'!C51&gt;0,('4.1.a conf'!C51/'4.1.a conf'!$F$11)*100,"")</f>
        <v/>
      </c>
    </row>
    <row r="53" spans="1:9" ht="13.5" thickBot="1" x14ac:dyDescent="0.25">
      <c r="A53" s="60">
        <f>'4.1.a conf'!A52</f>
        <v>2018</v>
      </c>
      <c r="D53" s="293" t="str">
        <f>+I53</f>
        <v/>
      </c>
      <c r="I53" s="296" t="str">
        <f>IF('4.1.a conf'!C52&gt;0,('4.1.a conf'!C52/'4.1.a conf'!$F$11)*100,"")</f>
        <v/>
      </c>
    </row>
    <row r="54" spans="1:9" x14ac:dyDescent="0.2">
      <c r="A54" s="62" t="str">
        <f>'4.1.a conf'!A53</f>
        <v>ene-mar 2018</v>
      </c>
      <c r="B54" s="52"/>
      <c r="C54" s="51"/>
      <c r="D54" s="503" t="str">
        <f>+I54</f>
        <v/>
      </c>
      <c r="I54" s="297" t="str">
        <f>IF('4.1.a conf'!C53&gt;0,('4.1.a conf'!C53/'4.1.a conf'!$F$11)*100,"")</f>
        <v/>
      </c>
    </row>
    <row r="55" spans="1:9" ht="13.5" thickBot="1" x14ac:dyDescent="0.25">
      <c r="A55" s="494" t="str">
        <f>'4.1.a conf'!A54</f>
        <v>ene-mar 2019</v>
      </c>
      <c r="B55" s="52"/>
      <c r="C55" s="51"/>
      <c r="D55" s="504" t="str">
        <f>+I55</f>
        <v/>
      </c>
      <c r="I55" s="298" t="str">
        <f>IF('4.1.a conf'!C54&gt;0,('4.1.a conf'!C54/'4.1.a conf'!$F$11)*100,"")</f>
        <v/>
      </c>
    </row>
    <row r="58" spans="1:9" x14ac:dyDescent="0.2">
      <c r="A58" s="82" t="s">
        <v>149</v>
      </c>
    </row>
    <row r="60" spans="1:9" ht="13.5" thickBot="1" x14ac:dyDescent="0.25"/>
    <row r="61" spans="1:9" ht="38.25" customHeight="1" thickBot="1" x14ac:dyDescent="0.25">
      <c r="A61" s="87" t="s">
        <v>7</v>
      </c>
      <c r="B61" s="96"/>
      <c r="C61" s="88"/>
      <c r="D61" s="93" t="str">
        <f>+D50</f>
        <v xml:space="preserve">EXPORTACIONES US$ FOB  </v>
      </c>
    </row>
    <row r="62" spans="1:9" x14ac:dyDescent="0.2">
      <c r="A62" s="95">
        <v>2015</v>
      </c>
      <c r="B62" s="96"/>
      <c r="C62" s="96"/>
      <c r="D62" s="108" t="e">
        <f>+D51-SUM(D9:D20)</f>
        <v>#VALUE!</v>
      </c>
    </row>
    <row r="63" spans="1:9" x14ac:dyDescent="0.2">
      <c r="A63" s="97">
        <v>2016</v>
      </c>
      <c r="B63" s="96"/>
      <c r="C63" s="96"/>
      <c r="D63" s="112" t="e">
        <f>+D52-SUM(D21:D32)</f>
        <v>#VALUE!</v>
      </c>
    </row>
    <row r="64" spans="1:9" ht="13.5" thickBot="1" x14ac:dyDescent="0.25">
      <c r="A64" s="98">
        <v>2017</v>
      </c>
      <c r="B64" s="96"/>
      <c r="C64" s="96"/>
      <c r="D64" s="116" t="e">
        <f>+D53-SUM(D33:D44)</f>
        <v>#VALUE!</v>
      </c>
    </row>
    <row r="65" spans="1:4" x14ac:dyDescent="0.2">
      <c r="A65" s="95" t="s">
        <v>220</v>
      </c>
      <c r="B65" s="96"/>
      <c r="C65" s="96"/>
      <c r="D65" s="121" t="e">
        <f>+D54-(SUM(D33:INDEX(D33:D44,'[3]parámetros e instrucciones'!$E$3)))</f>
        <v>#VALUE!</v>
      </c>
    </row>
    <row r="66" spans="1:4" ht="13.5" thickBot="1" x14ac:dyDescent="0.25">
      <c r="A66" s="98" t="s">
        <v>221</v>
      </c>
      <c r="B66" s="96"/>
      <c r="C66" s="96"/>
      <c r="D66" s="126" t="e">
        <f>+D55-(SUM(D45:INDEX(D45:D48,'[3]parámetros e instrucciones'!$E$3)))</f>
        <v>#VALUE!</v>
      </c>
    </row>
  </sheetData>
  <sheetProtection formatCells="0" formatColumns="0" formatRows="0"/>
  <protectedRanges>
    <protectedRange sqref="D51:D55 D9:D48" name="Rango2_1"/>
    <protectedRange sqref="D51:D55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5" orientation="portrait" verticalDpi="300" r:id="rId1"/>
  <headerFooter alignWithMargins="0">
    <oddHeader>&amp;R2019 - Año de la Exportación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workbookViewId="0">
      <selection activeCell="I35" sqref="I35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7.85546875" style="54" customWidth="1"/>
    <col min="4" max="4" width="3.42578125" style="54" customWidth="1"/>
    <col min="5" max="5" width="37.85546875" style="54" customWidth="1"/>
    <col min="6" max="6" width="2.140625" style="54" customWidth="1"/>
    <col min="7" max="16384" width="11.42578125" style="49"/>
  </cols>
  <sheetData>
    <row r="1" spans="1:6" x14ac:dyDescent="0.2">
      <c r="A1" s="650" t="s">
        <v>249</v>
      </c>
      <c r="B1" s="650"/>
      <c r="C1" s="650"/>
      <c r="D1" s="650"/>
      <c r="E1" s="650"/>
      <c r="F1" s="49"/>
    </row>
    <row r="2" spans="1:6" x14ac:dyDescent="0.2">
      <c r="A2" s="650" t="s">
        <v>192</v>
      </c>
      <c r="B2" s="650"/>
      <c r="C2" s="650"/>
      <c r="D2" s="650"/>
      <c r="E2" s="650"/>
      <c r="F2" s="49"/>
    </row>
    <row r="3" spans="1:6" x14ac:dyDescent="0.2">
      <c r="A3" s="651" t="str">
        <f>'1.2 modelos '!A3</f>
        <v>Dispensadores</v>
      </c>
      <c r="B3" s="651"/>
      <c r="C3" s="651"/>
      <c r="D3" s="651"/>
      <c r="E3" s="651"/>
      <c r="F3" s="49"/>
    </row>
    <row r="4" spans="1:6" x14ac:dyDescent="0.2">
      <c r="A4" s="650" t="s">
        <v>111</v>
      </c>
      <c r="B4" s="650"/>
      <c r="C4" s="650"/>
      <c r="D4" s="650"/>
      <c r="E4" s="650"/>
      <c r="F4" s="49"/>
    </row>
    <row r="5" spans="1:6" ht="6.75" customHeight="1" thickBot="1" x14ac:dyDescent="0.25">
      <c r="A5" s="407"/>
      <c r="C5" s="51"/>
      <c r="D5" s="51"/>
      <c r="E5" s="51"/>
      <c r="F5" s="51"/>
    </row>
    <row r="6" spans="1:6" ht="39" thickBot="1" x14ac:dyDescent="0.25">
      <c r="A6" s="421" t="s">
        <v>112</v>
      </c>
      <c r="B6" s="430"/>
      <c r="C6" s="425" t="s">
        <v>153</v>
      </c>
      <c r="D6" s="431"/>
      <c r="E6" s="425" t="s">
        <v>154</v>
      </c>
    </row>
    <row r="7" spans="1:6" x14ac:dyDescent="0.2">
      <c r="A7" s="99">
        <f>'3.1 vol.'!C8</f>
        <v>42370</v>
      </c>
      <c r="C7" s="29"/>
      <c r="D7" s="30"/>
      <c r="E7" s="29"/>
    </row>
    <row r="8" spans="1:6" x14ac:dyDescent="0.2">
      <c r="A8" s="100">
        <f>'3.1 vol.'!C9</f>
        <v>42401</v>
      </c>
      <c r="C8" s="33"/>
      <c r="D8" s="30"/>
      <c r="E8" s="33"/>
    </row>
    <row r="9" spans="1:6" x14ac:dyDescent="0.2">
      <c r="A9" s="100">
        <f>'3.1 vol.'!C10</f>
        <v>42430</v>
      </c>
      <c r="C9" s="33"/>
      <c r="D9" s="30"/>
      <c r="E9" s="33"/>
    </row>
    <row r="10" spans="1:6" x14ac:dyDescent="0.2">
      <c r="A10" s="100">
        <f>'3.1 vol.'!C11</f>
        <v>42461</v>
      </c>
      <c r="C10" s="33"/>
      <c r="D10" s="30"/>
      <c r="E10" s="33"/>
    </row>
    <row r="11" spans="1:6" x14ac:dyDescent="0.2">
      <c r="A11" s="100">
        <f>'3.1 vol.'!C12</f>
        <v>42491</v>
      </c>
      <c r="C11" s="33"/>
      <c r="D11" s="30"/>
      <c r="E11" s="33"/>
    </row>
    <row r="12" spans="1:6" x14ac:dyDescent="0.2">
      <c r="A12" s="100">
        <f>'3.1 vol.'!C13</f>
        <v>42522</v>
      </c>
      <c r="C12" s="33"/>
      <c r="D12" s="30"/>
      <c r="E12" s="33"/>
    </row>
    <row r="13" spans="1:6" x14ac:dyDescent="0.2">
      <c r="A13" s="100">
        <f>'3.1 vol.'!C14</f>
        <v>42552</v>
      </c>
      <c r="C13" s="33"/>
      <c r="D13" s="30"/>
      <c r="E13" s="33"/>
    </row>
    <row r="14" spans="1:6" x14ac:dyDescent="0.2">
      <c r="A14" s="100">
        <f>'3.1 vol.'!C15</f>
        <v>42583</v>
      </c>
      <c r="C14" s="33"/>
      <c r="D14" s="30"/>
      <c r="E14" s="33"/>
    </row>
    <row r="15" spans="1:6" x14ac:dyDescent="0.2">
      <c r="A15" s="100">
        <f>'3.1 vol.'!C16</f>
        <v>42614</v>
      </c>
      <c r="C15" s="33"/>
      <c r="D15" s="30"/>
      <c r="E15" s="33"/>
    </row>
    <row r="16" spans="1:6" x14ac:dyDescent="0.2">
      <c r="A16" s="100">
        <f>'3.1 vol.'!C17</f>
        <v>42644</v>
      </c>
      <c r="C16" s="33"/>
      <c r="D16" s="30"/>
      <c r="E16" s="33"/>
    </row>
    <row r="17" spans="1:5" x14ac:dyDescent="0.2">
      <c r="A17" s="100">
        <f>'3.1 vol.'!C18</f>
        <v>42675</v>
      </c>
      <c r="C17" s="33"/>
      <c r="D17" s="30"/>
      <c r="E17" s="33"/>
    </row>
    <row r="18" spans="1:5" ht="13.5" thickBot="1" x14ac:dyDescent="0.25">
      <c r="A18" s="101">
        <f>'3.1 vol.'!C19</f>
        <v>42705</v>
      </c>
      <c r="C18" s="36"/>
      <c r="D18" s="30"/>
      <c r="E18" s="36"/>
    </row>
    <row r="19" spans="1:5" x14ac:dyDescent="0.2">
      <c r="A19" s="99">
        <f>'3.1 vol.'!C20</f>
        <v>42736</v>
      </c>
      <c r="C19" s="39"/>
      <c r="D19" s="30"/>
      <c r="E19" s="39"/>
    </row>
    <row r="20" spans="1:5" x14ac:dyDescent="0.2">
      <c r="A20" s="100">
        <f>'3.1 vol.'!C21</f>
        <v>42767</v>
      </c>
      <c r="C20" s="33"/>
      <c r="D20" s="30"/>
      <c r="E20" s="33"/>
    </row>
    <row r="21" spans="1:5" x14ac:dyDescent="0.2">
      <c r="A21" s="100">
        <f>'3.1 vol.'!C22</f>
        <v>42795</v>
      </c>
      <c r="C21" s="33"/>
      <c r="D21" s="30"/>
      <c r="E21" s="33"/>
    </row>
    <row r="22" spans="1:5" x14ac:dyDescent="0.2">
      <c r="A22" s="100">
        <f>'3.1 vol.'!C23</f>
        <v>42826</v>
      </c>
      <c r="C22" s="33"/>
      <c r="D22" s="30"/>
      <c r="E22" s="33"/>
    </row>
    <row r="23" spans="1:5" x14ac:dyDescent="0.2">
      <c r="A23" s="100">
        <f>'3.1 vol.'!C24</f>
        <v>42856</v>
      </c>
      <c r="C23" s="33"/>
      <c r="D23" s="30"/>
      <c r="E23" s="33"/>
    </row>
    <row r="24" spans="1:5" x14ac:dyDescent="0.2">
      <c r="A24" s="100">
        <f>'3.1 vol.'!C25</f>
        <v>42887</v>
      </c>
      <c r="C24" s="33"/>
      <c r="D24" s="30"/>
      <c r="E24" s="33"/>
    </row>
    <row r="25" spans="1:5" x14ac:dyDescent="0.2">
      <c r="A25" s="100">
        <f>'3.1 vol.'!C26</f>
        <v>42917</v>
      </c>
      <c r="C25" s="33"/>
      <c r="D25" s="30"/>
      <c r="E25" s="33"/>
    </row>
    <row r="26" spans="1:5" x14ac:dyDescent="0.2">
      <c r="A26" s="100">
        <f>'3.1 vol.'!C27</f>
        <v>42948</v>
      </c>
      <c r="C26" s="33"/>
      <c r="D26" s="30"/>
      <c r="E26" s="33"/>
    </row>
    <row r="27" spans="1:5" x14ac:dyDescent="0.2">
      <c r="A27" s="100">
        <f>'3.1 vol.'!C28</f>
        <v>42979</v>
      </c>
      <c r="C27" s="285"/>
      <c r="D27" s="299"/>
      <c r="E27" s="285"/>
    </row>
    <row r="28" spans="1:5" x14ac:dyDescent="0.2">
      <c r="A28" s="100">
        <f>'3.1 vol.'!C29</f>
        <v>43009</v>
      </c>
      <c r="C28" s="33"/>
      <c r="D28" s="30"/>
      <c r="E28" s="33"/>
    </row>
    <row r="29" spans="1:5" x14ac:dyDescent="0.2">
      <c r="A29" s="100">
        <f>'3.1 vol.'!C30</f>
        <v>43040</v>
      </c>
      <c r="C29" s="33"/>
      <c r="D29" s="30"/>
      <c r="E29" s="33"/>
    </row>
    <row r="30" spans="1:5" ht="13.5" thickBot="1" x14ac:dyDescent="0.25">
      <c r="A30" s="101">
        <f>'3.1 vol.'!C31</f>
        <v>43070</v>
      </c>
      <c r="C30" s="42"/>
      <c r="D30" s="30"/>
      <c r="E30" s="42"/>
    </row>
    <row r="31" spans="1:5" x14ac:dyDescent="0.2">
      <c r="A31" s="99">
        <f>'3.1 vol.'!C32</f>
        <v>43101</v>
      </c>
      <c r="C31" s="29"/>
      <c r="D31" s="30"/>
      <c r="E31" s="29"/>
    </row>
    <row r="32" spans="1:5" x14ac:dyDescent="0.2">
      <c r="A32" s="100">
        <f>'3.1 vol.'!C33</f>
        <v>43132</v>
      </c>
      <c r="C32" s="33"/>
      <c r="D32" s="30"/>
      <c r="E32" s="33"/>
    </row>
    <row r="33" spans="1:6" x14ac:dyDescent="0.2">
      <c r="A33" s="100">
        <f>'3.1 vol.'!C34</f>
        <v>43160</v>
      </c>
      <c r="C33" s="33"/>
      <c r="D33" s="30"/>
      <c r="E33" s="33"/>
    </row>
    <row r="34" spans="1:6" x14ac:dyDescent="0.2">
      <c r="A34" s="100">
        <f>'3.1 vol.'!C35</f>
        <v>43191</v>
      </c>
      <c r="C34" s="33"/>
      <c r="D34" s="30"/>
      <c r="E34" s="33"/>
    </row>
    <row r="35" spans="1:6" x14ac:dyDescent="0.2">
      <c r="A35" s="100">
        <f>'3.1 vol.'!C36</f>
        <v>43221</v>
      </c>
      <c r="C35" s="33"/>
      <c r="D35" s="30"/>
      <c r="E35" s="33"/>
    </row>
    <row r="36" spans="1:6" x14ac:dyDescent="0.2">
      <c r="A36" s="100">
        <f>'3.1 vol.'!C37</f>
        <v>43252</v>
      </c>
      <c r="C36" s="33"/>
      <c r="D36" s="30"/>
      <c r="E36" s="33"/>
    </row>
    <row r="37" spans="1:6" x14ac:dyDescent="0.2">
      <c r="A37" s="100">
        <f>'3.1 vol.'!C38</f>
        <v>43282</v>
      </c>
      <c r="C37" s="33"/>
      <c r="D37" s="30"/>
      <c r="E37" s="33"/>
    </row>
    <row r="38" spans="1:6" x14ac:dyDescent="0.2">
      <c r="A38" s="100">
        <f>'3.1 vol.'!C39</f>
        <v>43313</v>
      </c>
      <c r="C38" s="33"/>
      <c r="D38" s="30"/>
      <c r="E38" s="33"/>
    </row>
    <row r="39" spans="1:6" x14ac:dyDescent="0.2">
      <c r="A39" s="100">
        <f>'3.1 vol.'!C40</f>
        <v>43344</v>
      </c>
      <c r="C39" s="33"/>
      <c r="D39" s="30"/>
      <c r="E39" s="33"/>
    </row>
    <row r="40" spans="1:6" x14ac:dyDescent="0.2">
      <c r="A40" s="100">
        <f>'3.1 vol.'!C41</f>
        <v>43374</v>
      </c>
      <c r="C40" s="33"/>
      <c r="D40" s="30"/>
      <c r="E40" s="33"/>
    </row>
    <row r="41" spans="1:6" x14ac:dyDescent="0.2">
      <c r="A41" s="100">
        <f>'3.1 vol.'!C42</f>
        <v>43405</v>
      </c>
      <c r="C41" s="33"/>
      <c r="D41" s="30"/>
      <c r="E41" s="33"/>
    </row>
    <row r="42" spans="1:6" ht="13.5" thickBot="1" x14ac:dyDescent="0.25">
      <c r="A42" s="343">
        <f>'3.1 vol.'!C43</f>
        <v>43435</v>
      </c>
      <c r="C42" s="42"/>
      <c r="D42" s="30"/>
      <c r="E42" s="42"/>
    </row>
    <row r="43" spans="1:6" x14ac:dyDescent="0.2">
      <c r="A43" s="486">
        <f>'3.1 vol.'!C44</f>
        <v>43466</v>
      </c>
      <c r="B43" s="52"/>
      <c r="C43" s="29"/>
      <c r="D43" s="30"/>
      <c r="E43" s="29"/>
    </row>
    <row r="44" spans="1:6" x14ac:dyDescent="0.2">
      <c r="A44" s="487">
        <f>'3.1 vol.'!C45</f>
        <v>43497</v>
      </c>
      <c r="B44" s="52"/>
      <c r="C44" s="33"/>
      <c r="D44" s="30"/>
      <c r="E44" s="33"/>
    </row>
    <row r="45" spans="1:6" ht="13.5" thickBot="1" x14ac:dyDescent="0.25">
      <c r="A45" s="488">
        <f>'3.1 vol.'!C46</f>
        <v>43525</v>
      </c>
      <c r="B45" s="52"/>
      <c r="C45" s="36"/>
      <c r="D45" s="30"/>
      <c r="E45" s="36"/>
    </row>
    <row r="46" spans="1:6" ht="13.5" hidden="1" thickBot="1" x14ac:dyDescent="0.25">
      <c r="A46" s="374">
        <f>'3.1 vol.'!C47</f>
        <v>43800</v>
      </c>
      <c r="C46" s="378"/>
      <c r="D46" s="30"/>
      <c r="E46" s="378"/>
    </row>
    <row r="47" spans="1:6" ht="57.75" customHeight="1" thickBot="1" x14ac:dyDescent="0.25">
      <c r="A47" s="43"/>
      <c r="C47" s="30"/>
      <c r="D47" s="30"/>
      <c r="E47" s="30"/>
    </row>
    <row r="48" spans="1:6" ht="39" thickBot="1" x14ac:dyDescent="0.25">
      <c r="A48" s="336" t="s">
        <v>7</v>
      </c>
      <c r="C48" s="55" t="str">
        <f>+C6</f>
        <v>Ventas de Producción Propia
En pesos</v>
      </c>
      <c r="D48" s="300"/>
      <c r="E48" s="55" t="str">
        <f>+E6</f>
        <v>Ventas de Producción Encargada o Contratada a Terceros
En pesos</v>
      </c>
      <c r="F48" s="56"/>
    </row>
    <row r="49" spans="1:6" x14ac:dyDescent="0.2">
      <c r="A49" s="335">
        <f>'3.1 vol.'!C51</f>
        <v>2016</v>
      </c>
      <c r="C49" s="57"/>
      <c r="D49" s="301"/>
      <c r="E49" s="57"/>
    </row>
    <row r="50" spans="1:6" x14ac:dyDescent="0.2">
      <c r="A50" s="58">
        <f>'3.1 vol.'!C52</f>
        <v>2017</v>
      </c>
      <c r="C50" s="59"/>
      <c r="D50" s="301"/>
      <c r="E50" s="59"/>
    </row>
    <row r="51" spans="1:6" ht="13.5" thickBot="1" x14ac:dyDescent="0.25">
      <c r="A51" s="60">
        <f>'3.1 vol.'!C53</f>
        <v>2018</v>
      </c>
      <c r="C51" s="61"/>
      <c r="D51" s="301"/>
      <c r="E51" s="61"/>
    </row>
    <row r="52" spans="1:6" x14ac:dyDescent="0.2">
      <c r="A52" s="62" t="str">
        <f>'3.1 vol.'!C54</f>
        <v>ene-mar 2018</v>
      </c>
      <c r="B52" s="52"/>
      <c r="C52" s="491"/>
      <c r="D52" s="501"/>
      <c r="E52" s="491"/>
    </row>
    <row r="53" spans="1:6" ht="13.5" thickBot="1" x14ac:dyDescent="0.25">
      <c r="A53" s="494" t="str">
        <f>'3.1 vol.'!C55</f>
        <v>ene-mar 2019</v>
      </c>
      <c r="B53" s="52"/>
      <c r="C53" s="499"/>
      <c r="D53" s="502"/>
      <c r="E53" s="499"/>
    </row>
    <row r="54" spans="1:6" ht="13.5" thickBot="1" x14ac:dyDescent="0.25"/>
    <row r="55" spans="1:6" ht="26.25" customHeight="1" thickBot="1" x14ac:dyDescent="0.25">
      <c r="A55" s="337" t="s">
        <v>196</v>
      </c>
      <c r="E55" s="157" t="s">
        <v>168</v>
      </c>
    </row>
    <row r="56" spans="1:6" hidden="1" x14ac:dyDescent="0.2">
      <c r="A56" s="82" t="s">
        <v>149</v>
      </c>
    </row>
    <row r="57" spans="1:6" hidden="1" x14ac:dyDescent="0.2"/>
    <row r="58" spans="1:6" ht="38.25" hidden="1" customHeight="1" thickBot="1" x14ac:dyDescent="0.25"/>
    <row r="59" spans="1:6" ht="39" hidden="1" thickBot="1" x14ac:dyDescent="0.25">
      <c r="A59" s="87" t="s">
        <v>7</v>
      </c>
      <c r="B59" s="96"/>
      <c r="C59" s="93" t="str">
        <f>+C48</f>
        <v>Ventas de Producción Propia
En pesos</v>
      </c>
      <c r="D59" s="302"/>
      <c r="E59" s="93" t="str">
        <f>+E48</f>
        <v>Ventas de Producción Encargada o Contratada a Terceros
En pesos</v>
      </c>
      <c r="F59" s="88"/>
    </row>
    <row r="60" spans="1:6" hidden="1" x14ac:dyDescent="0.2">
      <c r="A60" s="95">
        <v>2015</v>
      </c>
      <c r="B60" s="96"/>
      <c r="C60" s="108">
        <f>+C49-SUM(C7:C18)</f>
        <v>0</v>
      </c>
      <c r="D60" s="303"/>
      <c r="E60" s="108">
        <f>+E49-SUM(E7:E18)</f>
        <v>0</v>
      </c>
      <c r="F60" s="96"/>
    </row>
    <row r="61" spans="1:6" hidden="1" x14ac:dyDescent="0.2">
      <c r="A61" s="97">
        <v>2016</v>
      </c>
      <c r="B61" s="96"/>
      <c r="C61" s="112">
        <f>+C50-SUM(C19:C30)</f>
        <v>0</v>
      </c>
      <c r="D61" s="303"/>
      <c r="E61" s="112">
        <f>+E50-SUM(E19:E30)</f>
        <v>0</v>
      </c>
      <c r="F61" s="96"/>
    </row>
    <row r="62" spans="1:6" ht="13.5" hidden="1" thickBot="1" x14ac:dyDescent="0.25">
      <c r="A62" s="98">
        <v>2017</v>
      </c>
      <c r="B62" s="96"/>
      <c r="C62" s="116">
        <f>+C51-SUM(C31:C42)</f>
        <v>0</v>
      </c>
      <c r="D62" s="303"/>
      <c r="E62" s="116">
        <f>+E51-SUM(E31:E42)</f>
        <v>0</v>
      </c>
      <c r="F62" s="96"/>
    </row>
    <row r="63" spans="1:6" hidden="1" x14ac:dyDescent="0.2">
      <c r="A63" s="95" t="s">
        <v>220</v>
      </c>
      <c r="B63" s="96"/>
      <c r="C63" s="121">
        <f>+C52-(SUM(C31:INDEX(C31:C42,'[3]parámetros e instrucciones'!$E$3)))</f>
        <v>0</v>
      </c>
      <c r="D63" s="303"/>
      <c r="E63" s="121">
        <f>+E52-(SUM(E31:INDEX(E31:E42,'[4]parámetros e instrucciones'!$E$3)))</f>
        <v>0</v>
      </c>
      <c r="F63" s="96"/>
    </row>
    <row r="64" spans="1:6" ht="13.5" hidden="1" thickBot="1" x14ac:dyDescent="0.25">
      <c r="A64" s="98" t="s">
        <v>221</v>
      </c>
      <c r="B64" s="96"/>
      <c r="C64" s="126" t="e">
        <f>+C53-(SUM(C43:INDEX(C43:C46,'[3]parámetros e instrucciones'!$E$3)))</f>
        <v>#REF!</v>
      </c>
      <c r="D64" s="304"/>
      <c r="E64" s="126" t="e">
        <f>+E53-(SUM(E43:INDEX(E43:E46,'[4]parámetros e instrucciones'!$E$3)))</f>
        <v>#REF!</v>
      </c>
      <c r="F64" s="96"/>
    </row>
    <row r="65" hidden="1" x14ac:dyDescent="0.2"/>
    <row r="66" hidden="1" x14ac:dyDescent="0.2"/>
    <row r="67" hidden="1" x14ac:dyDescent="0.2"/>
  </sheetData>
  <sheetProtection formatCells="0" formatColumns="0" formatRows="0"/>
  <protectedRanges>
    <protectedRange sqref="C49:D53 C7:D46" name="Rango2_1"/>
    <protectedRange sqref="C49:D53" name="Rango1_1"/>
    <protectedRange sqref="E49:E53 E7:E46" name="Rango2_1_1"/>
    <protectedRange sqref="E49:E53" name="Rango1_1_1"/>
  </protectedRanges>
  <mergeCells count="4">
    <mergeCell ref="A1:E1"/>
    <mergeCell ref="A2:E2"/>
    <mergeCell ref="A3:E3"/>
    <mergeCell ref="A4:E4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1" orientation="portrait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workbookViewId="0">
      <selection activeCell="O73" sqref="O73"/>
    </sheetView>
  </sheetViews>
  <sheetFormatPr baseColWidth="10" defaultRowHeight="12.75" x14ac:dyDescent="0.2"/>
  <cols>
    <col min="1" max="1" width="26.42578125" style="54" customWidth="1"/>
    <col min="2" max="2" width="1.85546875" style="49" customWidth="1"/>
    <col min="3" max="3" width="28.42578125" style="54" customWidth="1"/>
    <col min="4" max="16384" width="11.42578125" style="49"/>
  </cols>
  <sheetData>
    <row r="1" spans="1:6" x14ac:dyDescent="0.2">
      <c r="A1" s="650" t="s">
        <v>197</v>
      </c>
      <c r="B1" s="650"/>
      <c r="C1" s="650"/>
    </row>
    <row r="2" spans="1:6" x14ac:dyDescent="0.2">
      <c r="A2" s="650" t="s">
        <v>117</v>
      </c>
      <c r="B2" s="650"/>
      <c r="C2" s="650"/>
      <c r="F2" s="88" t="s">
        <v>125</v>
      </c>
    </row>
    <row r="3" spans="1:6" x14ac:dyDescent="0.2">
      <c r="A3" s="649" t="str">
        <f>'1.2 modelos '!A3</f>
        <v>Dispensadores</v>
      </c>
      <c r="B3" s="649"/>
      <c r="C3" s="649"/>
    </row>
    <row r="4" spans="1:6" x14ac:dyDescent="0.2">
      <c r="A4" s="652" t="s">
        <v>111</v>
      </c>
      <c r="B4" s="652"/>
      <c r="C4" s="652"/>
    </row>
    <row r="5" spans="1:6" x14ac:dyDescent="0.2">
      <c r="A5" s="407"/>
      <c r="B5" s="407"/>
      <c r="C5" s="407"/>
    </row>
    <row r="6" spans="1:6" ht="13.5" thickBot="1" x14ac:dyDescent="0.25">
      <c r="A6" s="407"/>
      <c r="C6" s="51"/>
    </row>
    <row r="7" spans="1:6" ht="13.5" thickBot="1" x14ac:dyDescent="0.25">
      <c r="A7" s="421" t="s">
        <v>112</v>
      </c>
      <c r="B7" s="430"/>
      <c r="C7" s="425" t="s">
        <v>118</v>
      </c>
      <c r="F7" s="88" t="s">
        <v>123</v>
      </c>
    </row>
    <row r="8" spans="1:6" ht="13.5" thickBot="1" x14ac:dyDescent="0.25">
      <c r="A8" s="99">
        <f>'3.1 vol.'!C8</f>
        <v>42370</v>
      </c>
      <c r="C8" s="29"/>
      <c r="F8" s="175"/>
    </row>
    <row r="9" spans="1:6" x14ac:dyDescent="0.2">
      <c r="A9" s="100">
        <f>'3.1 vol.'!C9</f>
        <v>42401</v>
      </c>
      <c r="C9" s="33"/>
      <c r="F9" s="88"/>
    </row>
    <row r="10" spans="1:6" ht="13.5" thickBot="1" x14ac:dyDescent="0.25">
      <c r="A10" s="100">
        <f>'3.1 vol.'!C10</f>
        <v>42430</v>
      </c>
      <c r="C10" s="33"/>
      <c r="F10" s="88" t="s">
        <v>124</v>
      </c>
    </row>
    <row r="11" spans="1:6" ht="13.5" thickBot="1" x14ac:dyDescent="0.25">
      <c r="A11" s="100">
        <f>'3.1 vol.'!C11</f>
        <v>42461</v>
      </c>
      <c r="C11" s="33"/>
      <c r="F11" s="176"/>
    </row>
    <row r="12" spans="1:6" x14ac:dyDescent="0.2">
      <c r="A12" s="100">
        <f>'3.1 vol.'!C12</f>
        <v>42491</v>
      </c>
      <c r="C12" s="33"/>
    </row>
    <row r="13" spans="1:6" x14ac:dyDescent="0.2">
      <c r="A13" s="100">
        <f>'3.1 vol.'!C13</f>
        <v>42522</v>
      </c>
      <c r="C13" s="33"/>
    </row>
    <row r="14" spans="1:6" x14ac:dyDescent="0.2">
      <c r="A14" s="100">
        <f>'3.1 vol.'!C14</f>
        <v>42552</v>
      </c>
      <c r="C14" s="33"/>
    </row>
    <row r="15" spans="1:6" x14ac:dyDescent="0.2">
      <c r="A15" s="100">
        <f>'3.1 vol.'!C15</f>
        <v>42583</v>
      </c>
      <c r="C15" s="33"/>
    </row>
    <row r="16" spans="1:6" x14ac:dyDescent="0.2">
      <c r="A16" s="100">
        <f>'3.1 vol.'!C16</f>
        <v>42614</v>
      </c>
      <c r="C16" s="33"/>
    </row>
    <row r="17" spans="1:3" x14ac:dyDescent="0.2">
      <c r="A17" s="100">
        <f>'3.1 vol.'!C17</f>
        <v>42644</v>
      </c>
      <c r="C17" s="33"/>
    </row>
    <row r="18" spans="1:3" x14ac:dyDescent="0.2">
      <c r="A18" s="100">
        <f>'3.1 vol.'!C18</f>
        <v>42675</v>
      </c>
      <c r="C18" s="33"/>
    </row>
    <row r="19" spans="1:3" ht="13.5" thickBot="1" x14ac:dyDescent="0.25">
      <c r="A19" s="101">
        <f>'3.1 vol.'!C19</f>
        <v>42705</v>
      </c>
      <c r="C19" s="36"/>
    </row>
    <row r="20" spans="1:3" x14ac:dyDescent="0.2">
      <c r="A20" s="99">
        <f>'3.1 vol.'!C20</f>
        <v>42736</v>
      </c>
      <c r="C20" s="39"/>
    </row>
    <row r="21" spans="1:3" x14ac:dyDescent="0.2">
      <c r="A21" s="100">
        <f>'3.1 vol.'!C21</f>
        <v>42767</v>
      </c>
      <c r="C21" s="33"/>
    </row>
    <row r="22" spans="1:3" x14ac:dyDescent="0.2">
      <c r="A22" s="100">
        <f>'3.1 vol.'!C22</f>
        <v>42795</v>
      </c>
      <c r="C22" s="33"/>
    </row>
    <row r="23" spans="1:3" x14ac:dyDescent="0.2">
      <c r="A23" s="100">
        <f>'3.1 vol.'!C23</f>
        <v>42826</v>
      </c>
      <c r="C23" s="33"/>
    </row>
    <row r="24" spans="1:3" x14ac:dyDescent="0.2">
      <c r="A24" s="100">
        <f>'3.1 vol.'!C24</f>
        <v>42856</v>
      </c>
      <c r="C24" s="33"/>
    </row>
    <row r="25" spans="1:3" x14ac:dyDescent="0.2">
      <c r="A25" s="100">
        <f>'3.1 vol.'!C25</f>
        <v>42887</v>
      </c>
      <c r="C25" s="33"/>
    </row>
    <row r="26" spans="1:3" x14ac:dyDescent="0.2">
      <c r="A26" s="100">
        <f>'3.1 vol.'!C26</f>
        <v>42917</v>
      </c>
      <c r="C26" s="33"/>
    </row>
    <row r="27" spans="1:3" x14ac:dyDescent="0.2">
      <c r="A27" s="100">
        <f>'3.1 vol.'!C27</f>
        <v>42948</v>
      </c>
      <c r="C27" s="33"/>
    </row>
    <row r="28" spans="1:3" x14ac:dyDescent="0.2">
      <c r="A28" s="100">
        <f>'3.1 vol.'!C28</f>
        <v>42979</v>
      </c>
      <c r="C28" s="33"/>
    </row>
    <row r="29" spans="1:3" x14ac:dyDescent="0.2">
      <c r="A29" s="100">
        <f>'3.1 vol.'!C29</f>
        <v>43009</v>
      </c>
      <c r="C29" s="33"/>
    </row>
    <row r="30" spans="1:3" x14ac:dyDescent="0.2">
      <c r="A30" s="100">
        <f>'3.1 vol.'!C30</f>
        <v>43040</v>
      </c>
      <c r="C30" s="33"/>
    </row>
    <row r="31" spans="1:3" ht="13.5" thickBot="1" x14ac:dyDescent="0.25">
      <c r="A31" s="101">
        <f>'3.1 vol.'!C31</f>
        <v>43070</v>
      </c>
      <c r="C31" s="42"/>
    </row>
    <row r="32" spans="1:3" x14ac:dyDescent="0.2">
      <c r="A32" s="99">
        <f>'3.1 vol.'!C32</f>
        <v>43101</v>
      </c>
      <c r="C32" s="29"/>
    </row>
    <row r="33" spans="1:3" x14ac:dyDescent="0.2">
      <c r="A33" s="100">
        <f>'3.1 vol.'!C33</f>
        <v>43132</v>
      </c>
      <c r="C33" s="33"/>
    </row>
    <row r="34" spans="1:3" x14ac:dyDescent="0.2">
      <c r="A34" s="100">
        <f>'3.1 vol.'!C34</f>
        <v>43160</v>
      </c>
      <c r="C34" s="33"/>
    </row>
    <row r="35" spans="1:3" x14ac:dyDescent="0.2">
      <c r="A35" s="100">
        <f>'3.1 vol.'!C35</f>
        <v>43191</v>
      </c>
      <c r="C35" s="33"/>
    </row>
    <row r="36" spans="1:3" x14ac:dyDescent="0.2">
      <c r="A36" s="100">
        <f>'3.1 vol.'!C36</f>
        <v>43221</v>
      </c>
      <c r="C36" s="33"/>
    </row>
    <row r="37" spans="1:3" x14ac:dyDescent="0.2">
      <c r="A37" s="100">
        <f>'3.1 vol.'!C37</f>
        <v>43252</v>
      </c>
      <c r="C37" s="33"/>
    </row>
    <row r="38" spans="1:3" x14ac:dyDescent="0.2">
      <c r="A38" s="100">
        <f>'3.1 vol.'!C38</f>
        <v>43282</v>
      </c>
      <c r="C38" s="33"/>
    </row>
    <row r="39" spans="1:3" x14ac:dyDescent="0.2">
      <c r="A39" s="100">
        <f>'3.1 vol.'!C39</f>
        <v>43313</v>
      </c>
      <c r="C39" s="33"/>
    </row>
    <row r="40" spans="1:3" x14ac:dyDescent="0.2">
      <c r="A40" s="100">
        <f>'3.1 vol.'!C40</f>
        <v>43344</v>
      </c>
      <c r="C40" s="33"/>
    </row>
    <row r="41" spans="1:3" x14ac:dyDescent="0.2">
      <c r="A41" s="100">
        <f>'3.1 vol.'!C41</f>
        <v>43374</v>
      </c>
      <c r="C41" s="33"/>
    </row>
    <row r="42" spans="1:3" x14ac:dyDescent="0.2">
      <c r="A42" s="100">
        <f>'3.1 vol.'!C42</f>
        <v>43405</v>
      </c>
      <c r="C42" s="33"/>
    </row>
    <row r="43" spans="1:3" ht="13.5" thickBot="1" x14ac:dyDescent="0.25">
      <c r="A43" s="343">
        <f>'3.1 vol.'!C43</f>
        <v>43435</v>
      </c>
      <c r="C43" s="42"/>
    </row>
    <row r="44" spans="1:3" x14ac:dyDescent="0.2">
      <c r="A44" s="486">
        <f>'3.1 vol.'!C44</f>
        <v>43466</v>
      </c>
      <c r="B44" s="211"/>
      <c r="C44" s="29"/>
    </row>
    <row r="45" spans="1:3" x14ac:dyDescent="0.2">
      <c r="A45" s="487">
        <f>'3.1 vol.'!C45</f>
        <v>43497</v>
      </c>
      <c r="B45" s="211"/>
      <c r="C45" s="33"/>
    </row>
    <row r="46" spans="1:3" ht="13.5" thickBot="1" x14ac:dyDescent="0.25">
      <c r="A46" s="488">
        <f>'3.1 vol.'!C46</f>
        <v>43525</v>
      </c>
      <c r="B46" s="505"/>
      <c r="C46" s="36"/>
    </row>
    <row r="47" spans="1:3" ht="13.5" hidden="1" thickBot="1" x14ac:dyDescent="0.25">
      <c r="A47" s="374">
        <f>'3.1 vol.'!C47</f>
        <v>43800</v>
      </c>
      <c r="C47" s="378"/>
    </row>
    <row r="48" spans="1:3" ht="13.5" thickBot="1" x14ac:dyDescent="0.25">
      <c r="A48" s="43"/>
      <c r="C48" s="30"/>
    </row>
    <row r="49" spans="1:3" ht="13.5" thickBot="1" x14ac:dyDescent="0.25">
      <c r="A49" s="410" t="s">
        <v>7</v>
      </c>
      <c r="C49" s="24" t="s">
        <v>118</v>
      </c>
    </row>
    <row r="50" spans="1:3" x14ac:dyDescent="0.2">
      <c r="A50" s="58">
        <f>'3.1 vol.'!C51</f>
        <v>2016</v>
      </c>
      <c r="C50" s="57"/>
    </row>
    <row r="51" spans="1:3" x14ac:dyDescent="0.2">
      <c r="A51" s="58">
        <f>'3.1 vol.'!C52</f>
        <v>2017</v>
      </c>
      <c r="C51" s="59"/>
    </row>
    <row r="52" spans="1:3" ht="13.5" thickBot="1" x14ac:dyDescent="0.25">
      <c r="A52" s="60">
        <f>'3.1 vol.'!C53</f>
        <v>2018</v>
      </c>
      <c r="C52" s="61"/>
    </row>
    <row r="53" spans="1:3" x14ac:dyDescent="0.2">
      <c r="A53" s="62" t="str">
        <f>'3.1 vol.'!C54</f>
        <v>ene-mar 2018</v>
      </c>
      <c r="B53" s="52"/>
      <c r="C53" s="491"/>
    </row>
    <row r="54" spans="1:3" ht="13.5" thickBot="1" x14ac:dyDescent="0.25">
      <c r="A54" s="494" t="str">
        <f>'3.1 vol.'!C55</f>
        <v>ene-mar 2019</v>
      </c>
      <c r="B54" s="52"/>
      <c r="C54" s="499"/>
    </row>
    <row r="57" spans="1:3" ht="13.5" hidden="1" thickBot="1" x14ac:dyDescent="0.25">
      <c r="A57" s="82" t="s">
        <v>149</v>
      </c>
    </row>
    <row r="58" spans="1:3" ht="13.5" hidden="1" thickBot="1" x14ac:dyDescent="0.25">
      <c r="A58" s="87" t="s">
        <v>7</v>
      </c>
      <c r="B58" s="96"/>
      <c r="C58" s="93" t="s">
        <v>116</v>
      </c>
    </row>
    <row r="59" spans="1:3" hidden="1" x14ac:dyDescent="0.2">
      <c r="A59" s="95">
        <f>A50</f>
        <v>2016</v>
      </c>
      <c r="B59" s="96"/>
      <c r="C59" s="108">
        <f>+C50-SUM(C8:C19)</f>
        <v>0</v>
      </c>
    </row>
    <row r="60" spans="1:3" hidden="1" x14ac:dyDescent="0.2">
      <c r="A60" s="97">
        <f>A51</f>
        <v>2017</v>
      </c>
      <c r="B60" s="96"/>
      <c r="C60" s="112">
        <f>+C51-SUM(C20:C31)</f>
        <v>0</v>
      </c>
    </row>
    <row r="61" spans="1:3" ht="13.5" hidden="1" thickBot="1" x14ac:dyDescent="0.25">
      <c r="A61" s="98">
        <f>A52</f>
        <v>2018</v>
      </c>
      <c r="B61" s="96"/>
      <c r="C61" s="116">
        <f>+C52-SUM(C32:C43)</f>
        <v>0</v>
      </c>
    </row>
    <row r="62" spans="1:3" hidden="1" x14ac:dyDescent="0.2">
      <c r="A62" s="95" t="str">
        <f>A53</f>
        <v>ene-mar 2018</v>
      </c>
      <c r="B62" s="96"/>
      <c r="C62" s="121">
        <f>+C53-(SUM(C32:INDEX(C32:C43,'parámetros e instrucciones'!$E$3)))</f>
        <v>0</v>
      </c>
    </row>
    <row r="63" spans="1:3" ht="13.5" hidden="1" thickBot="1" x14ac:dyDescent="0.25">
      <c r="A63" s="98" t="str">
        <f>A54</f>
        <v>ene-mar 2019</v>
      </c>
      <c r="B63" s="96"/>
      <c r="C63" s="126" t="e">
        <f>+C54-(SUM(C44:INDEX(C44:C47,'parámetros e instrucciones'!$E$3)))</f>
        <v>#REF!</v>
      </c>
    </row>
    <row r="64" spans="1:3" hidden="1" x14ac:dyDescent="0.2"/>
  </sheetData>
  <sheetProtection formatCells="0" formatColumns="0" formatRows="0"/>
  <protectedRanges>
    <protectedRange sqref="C50:C54 C8:C46" name="Rango2_1"/>
    <protectedRange sqref="C50:C54" name="Rango1_1"/>
  </protectedRanges>
  <mergeCells count="4">
    <mergeCell ref="A1:C1"/>
    <mergeCell ref="A2:C2"/>
    <mergeCell ref="A3:C3"/>
    <mergeCell ref="A4:C4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opLeftCell="A31" workbookViewId="0">
      <selection sqref="A1:D1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8.28515625" style="54" hidden="1" customWidth="1"/>
    <col min="4" max="4" width="31.7109375" style="63" customWidth="1"/>
    <col min="5" max="8" width="11.42578125" style="49"/>
    <col min="9" max="9" width="18.5703125" style="49" customWidth="1"/>
    <col min="10" max="16384" width="11.42578125" style="49"/>
  </cols>
  <sheetData>
    <row r="1" spans="1:9" x14ac:dyDescent="0.2">
      <c r="A1" s="650" t="s">
        <v>195</v>
      </c>
      <c r="B1" s="650"/>
      <c r="C1" s="650"/>
      <c r="D1" s="650"/>
    </row>
    <row r="2" spans="1:9" x14ac:dyDescent="0.2">
      <c r="A2" s="650" t="s">
        <v>198</v>
      </c>
      <c r="B2" s="650"/>
      <c r="C2" s="650"/>
      <c r="D2" s="650"/>
    </row>
    <row r="3" spans="1:9" x14ac:dyDescent="0.2">
      <c r="A3" s="650" t="s">
        <v>193</v>
      </c>
      <c r="B3" s="650"/>
      <c r="C3" s="650"/>
      <c r="D3" s="650"/>
    </row>
    <row r="4" spans="1:9" s="359" customFormat="1" ht="13.5" thickBot="1" x14ac:dyDescent="0.25">
      <c r="A4" s="651" t="str">
        <f>'1.2 modelos '!A3</f>
        <v>Dispensadores</v>
      </c>
      <c r="B4" s="651"/>
      <c r="C4" s="651"/>
      <c r="D4" s="651"/>
      <c r="F4" s="360"/>
      <c r="G4" s="360"/>
      <c r="I4" s="361" t="s">
        <v>120</v>
      </c>
    </row>
    <row r="5" spans="1:9" ht="13.5" thickBot="1" x14ac:dyDescent="0.25">
      <c r="A5" s="650" t="s">
        <v>111</v>
      </c>
      <c r="B5" s="650"/>
      <c r="C5" s="650"/>
      <c r="D5" s="650"/>
      <c r="F5" s="653" t="s">
        <v>130</v>
      </c>
      <c r="G5" s="654"/>
      <c r="I5" s="82" t="s">
        <v>152</v>
      </c>
    </row>
    <row r="6" spans="1:9" x14ac:dyDescent="0.2">
      <c r="A6" s="406"/>
      <c r="B6" s="406"/>
      <c r="C6" s="406"/>
      <c r="D6" s="406"/>
      <c r="F6" s="339"/>
      <c r="G6" s="339"/>
      <c r="I6" s="82"/>
    </row>
    <row r="7" spans="1:9" ht="13.5" thickBot="1" x14ac:dyDescent="0.25">
      <c r="A7" s="407"/>
      <c r="C7" s="51"/>
      <c r="D7" s="53"/>
    </row>
    <row r="8" spans="1:9" ht="60" customHeight="1" thickBot="1" x14ac:dyDescent="0.25">
      <c r="A8" s="432" t="s">
        <v>112</v>
      </c>
      <c r="B8" s="430"/>
      <c r="C8" s="430"/>
      <c r="D8" s="433" t="s">
        <v>194</v>
      </c>
      <c r="G8" s="88"/>
      <c r="I8" s="24" t="s">
        <v>139</v>
      </c>
    </row>
    <row r="9" spans="1:9" x14ac:dyDescent="0.2">
      <c r="A9" s="99">
        <f>'4.1.a conf'!A8</f>
        <v>42370</v>
      </c>
      <c r="D9" s="288" t="str">
        <f>+I9</f>
        <v/>
      </c>
      <c r="F9" s="88" t="s">
        <v>126</v>
      </c>
      <c r="I9" s="283" t="str">
        <f>IF('4.1.a conf'!C8&gt;0,('4.1.a conf'!C8/'4.1.a conf'!$F$11)*100,"")</f>
        <v/>
      </c>
    </row>
    <row r="10" spans="1:9" x14ac:dyDescent="0.2">
      <c r="A10" s="100">
        <f>'4.1.a conf'!A9</f>
        <v>42401</v>
      </c>
      <c r="D10" s="286" t="str">
        <f t="shared" ref="D10:D48" si="0">+I10</f>
        <v/>
      </c>
      <c r="F10" s="88" t="s">
        <v>127</v>
      </c>
      <c r="I10" s="281" t="str">
        <f>IF('4.1.a conf'!C9&gt;0,('4.1.a conf'!C9/'4.1.a conf'!$F$11)*100,"")</f>
        <v/>
      </c>
    </row>
    <row r="11" spans="1:9" x14ac:dyDescent="0.2">
      <c r="A11" s="100">
        <f>'4.1.a conf'!A10</f>
        <v>42430</v>
      </c>
      <c r="D11" s="286" t="str">
        <f t="shared" si="0"/>
        <v/>
      </c>
      <c r="F11" s="88" t="s">
        <v>128</v>
      </c>
      <c r="I11" s="281" t="str">
        <f>IF('4.1.a conf'!C10&gt;0,('4.1.a conf'!C10/'4.1.a conf'!$F$11)*100,"")</f>
        <v/>
      </c>
    </row>
    <row r="12" spans="1:9" x14ac:dyDescent="0.2">
      <c r="A12" s="100">
        <f>'4.1.a conf'!A11</f>
        <v>42461</v>
      </c>
      <c r="D12" s="286" t="str">
        <f t="shared" si="0"/>
        <v/>
      </c>
      <c r="F12" s="88" t="s">
        <v>129</v>
      </c>
      <c r="I12" s="281" t="str">
        <f>IF('4.1.a conf'!C11&gt;0,('4.1.a conf'!C11/'4.1.a conf'!$F$11)*100,"")</f>
        <v/>
      </c>
    </row>
    <row r="13" spans="1:9" x14ac:dyDescent="0.2">
      <c r="A13" s="100">
        <f>'4.1.a conf'!A12</f>
        <v>42491</v>
      </c>
      <c r="D13" s="286" t="str">
        <f t="shared" si="0"/>
        <v/>
      </c>
      <c r="I13" s="281" t="str">
        <f>IF('4.1.a conf'!C12&gt;0,('4.1.a conf'!C12/'4.1.a conf'!$F$11)*100,"")</f>
        <v/>
      </c>
    </row>
    <row r="14" spans="1:9" x14ac:dyDescent="0.2">
      <c r="A14" s="100">
        <f>'4.1.a conf'!A13</f>
        <v>42522</v>
      </c>
      <c r="D14" s="286" t="str">
        <f t="shared" si="0"/>
        <v/>
      </c>
      <c r="I14" s="281" t="str">
        <f>IF('4.1.a conf'!C13&gt;0,('4.1.a conf'!C13/'4.1.a conf'!$F$11)*100,"")</f>
        <v/>
      </c>
    </row>
    <row r="15" spans="1:9" x14ac:dyDescent="0.2">
      <c r="A15" s="100">
        <f>'4.1.a conf'!A14</f>
        <v>42552</v>
      </c>
      <c r="D15" s="286" t="str">
        <f t="shared" si="0"/>
        <v/>
      </c>
      <c r="I15" s="281" t="str">
        <f>IF('4.1.a conf'!C14&gt;0,('4.1.a conf'!C14/'4.1.a conf'!$F$11)*100,"")</f>
        <v/>
      </c>
    </row>
    <row r="16" spans="1:9" x14ac:dyDescent="0.2">
      <c r="A16" s="100">
        <f>'4.1.a conf'!A15</f>
        <v>42583</v>
      </c>
      <c r="D16" s="286" t="str">
        <f t="shared" si="0"/>
        <v/>
      </c>
      <c r="I16" s="281" t="str">
        <f>IF('4.1.a conf'!C15&gt;0,('4.1.a conf'!C15/'4.1.a conf'!$F$11)*100,"")</f>
        <v/>
      </c>
    </row>
    <row r="17" spans="1:9" x14ac:dyDescent="0.2">
      <c r="A17" s="100">
        <f>'4.1.a conf'!A16</f>
        <v>42614</v>
      </c>
      <c r="D17" s="286" t="str">
        <f t="shared" si="0"/>
        <v/>
      </c>
      <c r="I17" s="281" t="str">
        <f>IF('4.1.a conf'!C16&gt;0,('4.1.a conf'!C16/'4.1.a conf'!$F$11)*100,"")</f>
        <v/>
      </c>
    </row>
    <row r="18" spans="1:9" x14ac:dyDescent="0.2">
      <c r="A18" s="100">
        <f>'4.1.a conf'!A17</f>
        <v>42644</v>
      </c>
      <c r="D18" s="286" t="str">
        <f t="shared" si="0"/>
        <v/>
      </c>
      <c r="I18" s="281" t="str">
        <f>IF('4.1.a conf'!C17&gt;0,('4.1.a conf'!C17/'4.1.a conf'!$F$11)*100,"")</f>
        <v/>
      </c>
    </row>
    <row r="19" spans="1:9" x14ac:dyDescent="0.2">
      <c r="A19" s="100">
        <f>'4.1.a conf'!A18</f>
        <v>42675</v>
      </c>
      <c r="D19" s="286" t="str">
        <f t="shared" si="0"/>
        <v/>
      </c>
      <c r="I19" s="281" t="str">
        <f>IF('4.1.a conf'!C18&gt;0,('4.1.a conf'!C18/'4.1.a conf'!$F$11)*100,"")</f>
        <v/>
      </c>
    </row>
    <row r="20" spans="1:9" ht="13.5" thickBot="1" x14ac:dyDescent="0.25">
      <c r="A20" s="101">
        <f>'4.1.a conf'!A19</f>
        <v>42705</v>
      </c>
      <c r="D20" s="287" t="str">
        <f t="shared" si="0"/>
        <v/>
      </c>
      <c r="I20" s="282" t="str">
        <f>IF('4.1.a conf'!C19&gt;0,('4.1.a conf'!C19/'4.1.a conf'!$F$11)*100,"")</f>
        <v/>
      </c>
    </row>
    <row r="21" spans="1:9" x14ac:dyDescent="0.2">
      <c r="A21" s="99">
        <f>'4.1.a conf'!A20</f>
        <v>42736</v>
      </c>
      <c r="D21" s="288" t="str">
        <f t="shared" si="0"/>
        <v/>
      </c>
      <c r="I21" s="283" t="str">
        <f>IF('4.1.a conf'!C20&gt;0,('4.1.a conf'!C20/'4.1.a conf'!$F$11)*100,"")</f>
        <v/>
      </c>
    </row>
    <row r="22" spans="1:9" x14ac:dyDescent="0.2">
      <c r="A22" s="100">
        <f>'4.1.a conf'!A21</f>
        <v>42767</v>
      </c>
      <c r="D22" s="286" t="str">
        <f t="shared" si="0"/>
        <v/>
      </c>
      <c r="I22" s="281" t="str">
        <f>IF('4.1.a conf'!C21&gt;0,('4.1.a conf'!C21/'4.1.a conf'!$F$11)*100,"")</f>
        <v/>
      </c>
    </row>
    <row r="23" spans="1:9" x14ac:dyDescent="0.2">
      <c r="A23" s="100">
        <f>'4.1.a conf'!A22</f>
        <v>42795</v>
      </c>
      <c r="D23" s="286" t="str">
        <f t="shared" si="0"/>
        <v/>
      </c>
      <c r="I23" s="281" t="str">
        <f>IF('4.1.a conf'!C22&gt;0,('4.1.a conf'!C22/'4.1.a conf'!$F$11)*100,"")</f>
        <v/>
      </c>
    </row>
    <row r="24" spans="1:9" x14ac:dyDescent="0.2">
      <c r="A24" s="100">
        <f>'4.1.a conf'!A23</f>
        <v>42826</v>
      </c>
      <c r="D24" s="286" t="str">
        <f t="shared" si="0"/>
        <v/>
      </c>
      <c r="I24" s="281" t="str">
        <f>IF('4.1.a conf'!C23&gt;0,('4.1.a conf'!C23/'4.1.a conf'!$F$11)*100,"")</f>
        <v/>
      </c>
    </row>
    <row r="25" spans="1:9" x14ac:dyDescent="0.2">
      <c r="A25" s="100">
        <f>'4.1.a conf'!A24</f>
        <v>42856</v>
      </c>
      <c r="D25" s="286" t="str">
        <f t="shared" si="0"/>
        <v/>
      </c>
      <c r="I25" s="281" t="str">
        <f>IF('4.1.a conf'!C24&gt;0,('4.1.a conf'!C24/'4.1.a conf'!$F$11)*100,"")</f>
        <v/>
      </c>
    </row>
    <row r="26" spans="1:9" x14ac:dyDescent="0.2">
      <c r="A26" s="100">
        <f>'4.1.a conf'!A25</f>
        <v>42887</v>
      </c>
      <c r="D26" s="286" t="str">
        <f t="shared" si="0"/>
        <v/>
      </c>
      <c r="I26" s="281" t="str">
        <f>IF('4.1.a conf'!C25&gt;0,('4.1.a conf'!C25/'4.1.a conf'!$F$11)*100,"")</f>
        <v/>
      </c>
    </row>
    <row r="27" spans="1:9" x14ac:dyDescent="0.2">
      <c r="A27" s="100">
        <f>'4.1.a conf'!A26</f>
        <v>42917</v>
      </c>
      <c r="D27" s="286" t="str">
        <f t="shared" si="0"/>
        <v/>
      </c>
      <c r="I27" s="281" t="str">
        <f>IF('4.1.a conf'!C26&gt;0,('4.1.a conf'!C26/'4.1.a conf'!$F$11)*100,"")</f>
        <v/>
      </c>
    </row>
    <row r="28" spans="1:9" x14ac:dyDescent="0.2">
      <c r="A28" s="100">
        <f>'4.1.a conf'!A27</f>
        <v>42948</v>
      </c>
      <c r="D28" s="286" t="str">
        <f t="shared" si="0"/>
        <v/>
      </c>
      <c r="I28" s="281" t="str">
        <f>IF('4.1.a conf'!C27&gt;0,('4.1.a conf'!C27/'4.1.a conf'!$F$11)*100,"")</f>
        <v/>
      </c>
    </row>
    <row r="29" spans="1:9" x14ac:dyDescent="0.2">
      <c r="A29" s="100">
        <f>'4.1.a conf'!A28</f>
        <v>42979</v>
      </c>
      <c r="D29" s="286" t="str">
        <f t="shared" si="0"/>
        <v/>
      </c>
      <c r="I29" s="281" t="str">
        <f>IF('4.1.a conf'!C28&gt;0,('4.1.a conf'!C28/'4.1.a conf'!$F$11)*100,"")</f>
        <v/>
      </c>
    </row>
    <row r="30" spans="1:9" x14ac:dyDescent="0.2">
      <c r="A30" s="100">
        <f>'4.1.a conf'!A29</f>
        <v>43009</v>
      </c>
      <c r="D30" s="286" t="str">
        <f t="shared" si="0"/>
        <v/>
      </c>
      <c r="I30" s="281" t="str">
        <f>IF('4.1.a conf'!C29&gt;0,('4.1.a conf'!C29/'4.1.a conf'!$F$11)*100,"")</f>
        <v/>
      </c>
    </row>
    <row r="31" spans="1:9" x14ac:dyDescent="0.2">
      <c r="A31" s="100">
        <f>'4.1.a conf'!A30</f>
        <v>43040</v>
      </c>
      <c r="D31" s="286" t="str">
        <f t="shared" si="0"/>
        <v/>
      </c>
      <c r="I31" s="281" t="str">
        <f>IF('4.1.a conf'!C30&gt;0,('4.1.a conf'!C30/'4.1.a conf'!$F$11)*100,"")</f>
        <v/>
      </c>
    </row>
    <row r="32" spans="1:9" ht="13.5" thickBot="1" x14ac:dyDescent="0.25">
      <c r="A32" s="101">
        <f>'4.1.a conf'!A31</f>
        <v>43070</v>
      </c>
      <c r="D32" s="289" t="str">
        <f t="shared" si="0"/>
        <v/>
      </c>
      <c r="I32" s="284" t="str">
        <f>IF('4.1.a conf'!C31&gt;0,('4.1.a conf'!C31/'4.1.a conf'!$F$11)*100,"")</f>
        <v/>
      </c>
    </row>
    <row r="33" spans="1:9" x14ac:dyDescent="0.2">
      <c r="A33" s="99">
        <f>'4.1.a conf'!A32</f>
        <v>43101</v>
      </c>
      <c r="D33" s="290" t="str">
        <f t="shared" si="0"/>
        <v/>
      </c>
      <c r="I33" s="280" t="str">
        <f>IF('4.1.a conf'!C32&gt;0,('4.1.a conf'!C32/'4.1.a conf'!$F$11)*100,"")</f>
        <v/>
      </c>
    </row>
    <row r="34" spans="1:9" x14ac:dyDescent="0.2">
      <c r="A34" s="100">
        <f>'4.1.a conf'!A33</f>
        <v>43132</v>
      </c>
      <c r="D34" s="286" t="str">
        <f t="shared" si="0"/>
        <v/>
      </c>
      <c r="I34" s="281" t="str">
        <f>IF('4.1.a conf'!C33&gt;0,('4.1.a conf'!C33/'4.1.a conf'!$F$11)*100,"")</f>
        <v/>
      </c>
    </row>
    <row r="35" spans="1:9" x14ac:dyDescent="0.2">
      <c r="A35" s="100">
        <f>'4.1.a conf'!A34</f>
        <v>43160</v>
      </c>
      <c r="D35" s="286" t="str">
        <f t="shared" si="0"/>
        <v/>
      </c>
      <c r="I35" s="281" t="str">
        <f>IF('4.1.a conf'!C34&gt;0,('4.1.a conf'!C34/'4.1.a conf'!$F$11)*100,"")</f>
        <v/>
      </c>
    </row>
    <row r="36" spans="1:9" x14ac:dyDescent="0.2">
      <c r="A36" s="100">
        <f>'4.1.a conf'!A35</f>
        <v>43191</v>
      </c>
      <c r="D36" s="286" t="str">
        <f t="shared" si="0"/>
        <v/>
      </c>
      <c r="I36" s="281" t="str">
        <f>IF('4.1.a conf'!C35&gt;0,('4.1.a conf'!C35/'4.1.a conf'!$F$11)*100,"")</f>
        <v/>
      </c>
    </row>
    <row r="37" spans="1:9" x14ac:dyDescent="0.2">
      <c r="A37" s="100">
        <f>'4.1.a conf'!A36</f>
        <v>43221</v>
      </c>
      <c r="D37" s="286" t="str">
        <f t="shared" si="0"/>
        <v/>
      </c>
      <c r="I37" s="281" t="str">
        <f>IF('4.1.a conf'!C36&gt;0,('4.1.a conf'!C36/'4.1.a conf'!$F$11)*100,"")</f>
        <v/>
      </c>
    </row>
    <row r="38" spans="1:9" x14ac:dyDescent="0.2">
      <c r="A38" s="100">
        <f>'4.1.a conf'!A37</f>
        <v>43252</v>
      </c>
      <c r="D38" s="286" t="str">
        <f t="shared" si="0"/>
        <v/>
      </c>
      <c r="I38" s="281" t="str">
        <f>IF('4.1.a conf'!C37&gt;0,('4.1.a conf'!C37/'4.1.a conf'!$F$11)*100,"")</f>
        <v/>
      </c>
    </row>
    <row r="39" spans="1:9" x14ac:dyDescent="0.2">
      <c r="A39" s="100">
        <f>'4.1.a conf'!A38</f>
        <v>43282</v>
      </c>
      <c r="D39" s="286" t="str">
        <f t="shared" si="0"/>
        <v/>
      </c>
      <c r="I39" s="281" t="str">
        <f>IF('4.1.a conf'!C38&gt;0,('4.1.a conf'!C38/'4.1.a conf'!$F$11)*100,"")</f>
        <v/>
      </c>
    </row>
    <row r="40" spans="1:9" x14ac:dyDescent="0.2">
      <c r="A40" s="100">
        <f>'4.1.a conf'!A39</f>
        <v>43313</v>
      </c>
      <c r="D40" s="286" t="str">
        <f t="shared" si="0"/>
        <v/>
      </c>
      <c r="I40" s="281" t="str">
        <f>IF('4.1.a conf'!C39&gt;0,('4.1.a conf'!C39/'4.1.a conf'!$F$11)*100,"")</f>
        <v/>
      </c>
    </row>
    <row r="41" spans="1:9" x14ac:dyDescent="0.2">
      <c r="A41" s="100">
        <f>'4.1.a conf'!A40</f>
        <v>43344</v>
      </c>
      <c r="D41" s="286" t="str">
        <f t="shared" si="0"/>
        <v/>
      </c>
      <c r="I41" s="281" t="str">
        <f>IF('4.1.a conf'!C40&gt;0,('4.1.a conf'!C40/'4.1.a conf'!$F$11)*100,"")</f>
        <v/>
      </c>
    </row>
    <row r="42" spans="1:9" x14ac:dyDescent="0.2">
      <c r="A42" s="100">
        <f>'4.1.a conf'!A41</f>
        <v>43374</v>
      </c>
      <c r="D42" s="286" t="str">
        <f t="shared" si="0"/>
        <v/>
      </c>
      <c r="I42" s="281" t="str">
        <f>IF('4.1.a conf'!C41&gt;0,('4.1.a conf'!C41/'4.1.a conf'!$F$11)*100,"")</f>
        <v/>
      </c>
    </row>
    <row r="43" spans="1:9" x14ac:dyDescent="0.2">
      <c r="A43" s="100">
        <f>'4.1.a conf'!A42</f>
        <v>43405</v>
      </c>
      <c r="D43" s="286" t="str">
        <f t="shared" si="0"/>
        <v/>
      </c>
      <c r="I43" s="281" t="str">
        <f>IF('4.1.a conf'!C42&gt;0,('4.1.a conf'!C42/'4.1.a conf'!$F$11)*100,"")</f>
        <v/>
      </c>
    </row>
    <row r="44" spans="1:9" ht="13.5" thickBot="1" x14ac:dyDescent="0.25">
      <c r="A44" s="343">
        <f>'4.1.a conf'!A43</f>
        <v>43435</v>
      </c>
      <c r="D44" s="289" t="str">
        <f t="shared" si="0"/>
        <v/>
      </c>
      <c r="I44" s="284" t="str">
        <f>IF('4.1.a conf'!C43&gt;0,('4.1.a conf'!C43/'4.1.a conf'!$F$11)*100,"")</f>
        <v/>
      </c>
    </row>
    <row r="45" spans="1:9" x14ac:dyDescent="0.2">
      <c r="A45" s="99">
        <f>'4.1.a conf'!A44</f>
        <v>43466</v>
      </c>
      <c r="D45" s="290" t="str">
        <f t="shared" si="0"/>
        <v/>
      </c>
      <c r="I45" s="280" t="str">
        <f>IF('4.1.a conf'!C44&gt;0,('4.1.a conf'!C44/'4.1.a conf'!$F$11)*100,"")</f>
        <v/>
      </c>
    </row>
    <row r="46" spans="1:9" x14ac:dyDescent="0.2">
      <c r="A46" s="100">
        <f>'4.1.a conf'!A45</f>
        <v>43497</v>
      </c>
      <c r="D46" s="286" t="str">
        <f t="shared" si="0"/>
        <v/>
      </c>
      <c r="I46" s="281" t="str">
        <f>IF('4.1.a conf'!C45&gt;0,('4.1.a conf'!C45/'4.1.a conf'!$F$11)*100,"")</f>
        <v/>
      </c>
    </row>
    <row r="47" spans="1:9" ht="13.5" thickBot="1" x14ac:dyDescent="0.25">
      <c r="A47" s="101">
        <f>'4.1.a conf'!A46</f>
        <v>43525</v>
      </c>
      <c r="D47" s="287" t="str">
        <f t="shared" si="0"/>
        <v/>
      </c>
      <c r="I47" s="281" t="str">
        <f>IF('4.1.a conf'!C46&gt;0,('4.1.a conf'!C46/'4.1.a conf'!$F$11)*100,"")</f>
        <v/>
      </c>
    </row>
    <row r="48" spans="1:9" ht="13.5" hidden="1" thickBot="1" x14ac:dyDescent="0.25">
      <c r="A48" s="374">
        <f>'4.1.a conf'!A47</f>
        <v>43800</v>
      </c>
      <c r="D48" s="379" t="str">
        <f t="shared" si="0"/>
        <v/>
      </c>
      <c r="I48" s="282" t="str">
        <f>IF('4.1.a conf'!C47&gt;0,('4.1.a conf'!C47/'4.1.a conf'!$F$11)*100,"")</f>
        <v/>
      </c>
    </row>
    <row r="49" spans="1:9" ht="13.5" thickBot="1" x14ac:dyDescent="0.25">
      <c r="A49" s="43"/>
      <c r="D49" s="46"/>
    </row>
    <row r="50" spans="1:9" ht="57.75" customHeight="1" thickBot="1" x14ac:dyDescent="0.25">
      <c r="A50" s="336" t="s">
        <v>7</v>
      </c>
      <c r="C50" s="56"/>
      <c r="D50" s="24" t="str">
        <f>+D8</f>
        <v xml:space="preserve">EXPORTACIONES US$ FOB  </v>
      </c>
      <c r="I50" s="24" t="str">
        <f>+I8</f>
        <v>EXPORTACIONES US$ FOB   RESÚMEN PÚBLICO</v>
      </c>
    </row>
    <row r="51" spans="1:9" x14ac:dyDescent="0.2">
      <c r="A51" s="335">
        <f>'4.1.a conf'!A50</f>
        <v>2016</v>
      </c>
      <c r="D51" s="291" t="str">
        <f>+I51</f>
        <v/>
      </c>
      <c r="I51" s="294" t="str">
        <f>IF('4.1.a conf'!C50&gt;0,('4.1.a conf'!C50/'4.1.a conf'!$F$11)*100,"")</f>
        <v/>
      </c>
    </row>
    <row r="52" spans="1:9" x14ac:dyDescent="0.2">
      <c r="A52" s="58">
        <f>'4.1.a conf'!A51</f>
        <v>2017</v>
      </c>
      <c r="D52" s="292" t="str">
        <f>+I52</f>
        <v/>
      </c>
      <c r="I52" s="295" t="str">
        <f>IF('4.1.a conf'!C51&gt;0,('4.1.a conf'!C51/'4.1.a conf'!$F$11)*100,"")</f>
        <v/>
      </c>
    </row>
    <row r="53" spans="1:9" ht="13.5" thickBot="1" x14ac:dyDescent="0.25">
      <c r="A53" s="60">
        <f>'4.1.a conf'!A52</f>
        <v>2018</v>
      </c>
      <c r="D53" s="293" t="str">
        <f>+I53</f>
        <v/>
      </c>
      <c r="I53" s="296" t="str">
        <f>IF('4.1.a conf'!C52&gt;0,('4.1.a conf'!C52/'4.1.a conf'!$F$11)*100,"")</f>
        <v/>
      </c>
    </row>
    <row r="54" spans="1:9" x14ac:dyDescent="0.2">
      <c r="A54" s="62" t="str">
        <f>'4.1.a conf'!A53</f>
        <v>ene-mar 2018</v>
      </c>
      <c r="B54" s="52"/>
      <c r="C54" s="51"/>
      <c r="D54" s="503" t="str">
        <f>+I54</f>
        <v/>
      </c>
      <c r="I54" s="297" t="str">
        <f>IF('4.1.a conf'!C53&gt;0,('4.1.a conf'!C53/'4.1.a conf'!$F$11)*100,"")</f>
        <v/>
      </c>
    </row>
    <row r="55" spans="1:9" ht="13.5" thickBot="1" x14ac:dyDescent="0.25">
      <c r="A55" s="494" t="str">
        <f>'4.1.a conf'!A54</f>
        <v>ene-mar 2019</v>
      </c>
      <c r="B55" s="52"/>
      <c r="C55" s="51"/>
      <c r="D55" s="504" t="str">
        <f>+I55</f>
        <v/>
      </c>
      <c r="I55" s="298" t="str">
        <f>IF('4.1.a conf'!C54&gt;0,('4.1.a conf'!C54/'4.1.a conf'!$F$11)*100,"")</f>
        <v/>
      </c>
    </row>
    <row r="58" spans="1:9" hidden="1" x14ac:dyDescent="0.2">
      <c r="A58" s="82" t="s">
        <v>149</v>
      </c>
    </row>
    <row r="59" spans="1:9" hidden="1" x14ac:dyDescent="0.2"/>
    <row r="60" spans="1:9" ht="13.5" hidden="1" thickBot="1" x14ac:dyDescent="0.25"/>
    <row r="61" spans="1:9" ht="38.25" hidden="1" customHeight="1" thickBot="1" x14ac:dyDescent="0.25">
      <c r="A61" s="87" t="s">
        <v>7</v>
      </c>
      <c r="B61" s="96"/>
      <c r="C61" s="88"/>
      <c r="D61" s="93" t="str">
        <f>+D50</f>
        <v xml:space="preserve">EXPORTACIONES US$ FOB  </v>
      </c>
    </row>
    <row r="62" spans="1:9" hidden="1" x14ac:dyDescent="0.2">
      <c r="A62" s="95">
        <v>2015</v>
      </c>
      <c r="B62" s="96"/>
      <c r="C62" s="96"/>
      <c r="D62" s="108" t="e">
        <f>+D51-SUM(D9:D20)</f>
        <v>#VALUE!</v>
      </c>
    </row>
    <row r="63" spans="1:9" hidden="1" x14ac:dyDescent="0.2">
      <c r="A63" s="97">
        <v>2016</v>
      </c>
      <c r="B63" s="96"/>
      <c r="C63" s="96"/>
      <c r="D63" s="112" t="e">
        <f>+D52-SUM(D21:D32)</f>
        <v>#VALUE!</v>
      </c>
    </row>
    <row r="64" spans="1:9" ht="13.5" hidden="1" thickBot="1" x14ac:dyDescent="0.25">
      <c r="A64" s="98">
        <v>2017</v>
      </c>
      <c r="B64" s="96"/>
      <c r="C64" s="96"/>
      <c r="D64" s="116" t="e">
        <f>+D53-SUM(D33:D44)</f>
        <v>#VALUE!</v>
      </c>
    </row>
    <row r="65" spans="1:4" hidden="1" x14ac:dyDescent="0.2">
      <c r="A65" s="95" t="s">
        <v>220</v>
      </c>
      <c r="B65" s="96"/>
      <c r="C65" s="96"/>
      <c r="D65" s="121" t="e">
        <f>+D54-(SUM(D33:INDEX(D33:D44,'[3]parámetros e instrucciones'!$E$3)))</f>
        <v>#VALUE!</v>
      </c>
    </row>
    <row r="66" spans="1:4" ht="13.5" hidden="1" thickBot="1" x14ac:dyDescent="0.25">
      <c r="A66" s="98" t="s">
        <v>221</v>
      </c>
      <c r="B66" s="96"/>
      <c r="C66" s="96"/>
      <c r="D66" s="126" t="e">
        <f>+D55-(SUM(D45:INDEX(D45:D48,'[3]parámetros e instrucciones'!$E$3)))</f>
        <v>#VALUE!</v>
      </c>
    </row>
    <row r="67" spans="1:4" hidden="1" x14ac:dyDescent="0.2"/>
  </sheetData>
  <sheetProtection formatCells="0" formatColumns="0" formatRows="0"/>
  <protectedRanges>
    <protectedRange sqref="D51:D55 D9:D48" name="Rango2_1"/>
    <protectedRange sqref="D51:D55" name="Rango1_1"/>
  </protectedRanges>
  <mergeCells count="6">
    <mergeCell ref="F5:G5"/>
    <mergeCell ref="A1:D1"/>
    <mergeCell ref="A2:D2"/>
    <mergeCell ref="A3:D3"/>
    <mergeCell ref="A4:D4"/>
    <mergeCell ref="A5:D5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5" orientation="portrait" verticalDpi="300" r:id="rId1"/>
  <headerFooter alignWithMargins="0">
    <oddHeader>&amp;R2019 - Año de la Exportación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23"/>
  <sheetViews>
    <sheetView showGridLines="0" workbookViewId="0"/>
  </sheetViews>
  <sheetFormatPr baseColWidth="10" defaultRowHeight="12.75" x14ac:dyDescent="0.2"/>
  <cols>
    <col min="1" max="1" width="20.5703125" style="49" customWidth="1"/>
    <col min="2" max="2" width="36.5703125" style="49" customWidth="1"/>
    <col min="3" max="3" width="19" style="49" customWidth="1"/>
    <col min="4" max="16384" width="11.42578125" style="49"/>
  </cols>
  <sheetData>
    <row r="1" spans="1:2" s="170" customFormat="1" x14ac:dyDescent="0.2">
      <c r="A1" s="149" t="s">
        <v>251</v>
      </c>
      <c r="B1" s="149"/>
    </row>
    <row r="2" spans="1:2" s="170" customFormat="1" x14ac:dyDescent="0.2">
      <c r="A2" s="149" t="s">
        <v>103</v>
      </c>
      <c r="B2" s="149"/>
    </row>
    <row r="3" spans="1:2" s="359" customFormat="1" x14ac:dyDescent="0.2">
      <c r="A3" s="356" t="str">
        <f>+'1.1 modelos'!A3</f>
        <v>Pulverizadores</v>
      </c>
      <c r="B3" s="354"/>
    </row>
    <row r="4" spans="1:2" ht="13.5" thickBot="1" x14ac:dyDescent="0.25"/>
    <row r="5" spans="1:2" ht="13.5" thickBot="1" x14ac:dyDescent="0.25">
      <c r="A5" s="434" t="s">
        <v>9</v>
      </c>
      <c r="B5" s="435" t="s">
        <v>250</v>
      </c>
    </row>
    <row r="6" spans="1:2" x14ac:dyDescent="0.2">
      <c r="A6" s="344">
        <f>'3.1 vol.'!C51</f>
        <v>2016</v>
      </c>
      <c r="B6" s="171"/>
    </row>
    <row r="7" spans="1:2" x14ac:dyDescent="0.2">
      <c r="A7" s="166">
        <f>'3.1 vol.'!C52</f>
        <v>2017</v>
      </c>
      <c r="B7" s="172"/>
    </row>
    <row r="8" spans="1:2" ht="13.5" thickBot="1" x14ac:dyDescent="0.25">
      <c r="A8" s="173">
        <f>'3.1 vol.'!C53</f>
        <v>2018</v>
      </c>
      <c r="B8" s="174"/>
    </row>
    <row r="9" spans="1:2" x14ac:dyDescent="0.2">
      <c r="A9" s="482" t="str">
        <f>'3.1 vol.'!C54</f>
        <v>ene-mar 2018</v>
      </c>
      <c r="B9" s="483"/>
    </row>
    <row r="10" spans="1:2" ht="13.5" thickBot="1" x14ac:dyDescent="0.25">
      <c r="A10" s="484" t="str">
        <f>'3.1 vol.'!C55</f>
        <v>ene-mar 2019</v>
      </c>
      <c r="B10" s="485"/>
    </row>
    <row r="11" spans="1:2" x14ac:dyDescent="0.2">
      <c r="A11" s="169"/>
    </row>
    <row r="15" spans="1:2" ht="13.5" hidden="1" thickBot="1" x14ac:dyDescent="0.25">
      <c r="A15" s="88" t="s">
        <v>120</v>
      </c>
    </row>
    <row r="16" spans="1:2" ht="13.5" hidden="1" thickBot="1" x14ac:dyDescent="0.25">
      <c r="A16" s="87" t="s">
        <v>7</v>
      </c>
      <c r="B16" s="87" t="s">
        <v>135</v>
      </c>
    </row>
    <row r="17" spans="1:2" hidden="1" x14ac:dyDescent="0.2">
      <c r="A17" s="95">
        <v>2015</v>
      </c>
      <c r="B17" s="132" t="str">
        <f>IF('3.1 vol.'!E51&gt;'5.1capprod'!B6,"ERROR","OK")</f>
        <v>OK</v>
      </c>
    </row>
    <row r="18" spans="1:2" hidden="1" x14ac:dyDescent="0.2">
      <c r="A18" s="97">
        <v>2016</v>
      </c>
      <c r="B18" s="133" t="str">
        <f>IF('3.1 vol.'!E52&gt;'5.1capprod'!B7,"ERROR","OK")</f>
        <v>OK</v>
      </c>
    </row>
    <row r="19" spans="1:2" ht="13.5" hidden="1" thickBot="1" x14ac:dyDescent="0.25">
      <c r="A19" s="98">
        <v>2017</v>
      </c>
      <c r="B19" s="134" t="str">
        <f>IF('3.1 vol.'!E53&gt;'5.1capprod'!B8,"ERROR","OK")</f>
        <v>OK</v>
      </c>
    </row>
    <row r="20" spans="1:2" hidden="1" x14ac:dyDescent="0.2">
      <c r="A20" s="95" t="s">
        <v>219</v>
      </c>
      <c r="B20" s="132" t="str">
        <f>IF('3.1 vol.'!E54&gt;'5.1capprod'!B9,"ERROR","OK")</f>
        <v>OK</v>
      </c>
    </row>
    <row r="21" spans="1:2" ht="13.5" hidden="1" thickBot="1" x14ac:dyDescent="0.25">
      <c r="A21" s="98" t="s">
        <v>218</v>
      </c>
      <c r="B21" s="134" t="str">
        <f>IF('3.1 vol.'!E55&gt;'5.1capprod'!B10,"ERROR","OK")</f>
        <v>OK</v>
      </c>
    </row>
    <row r="22" spans="1:2" hidden="1" x14ac:dyDescent="0.2"/>
    <row r="23" spans="1:2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5"/>
  <sheetViews>
    <sheetView showGridLines="0" workbookViewId="0"/>
  </sheetViews>
  <sheetFormatPr baseColWidth="10" defaultRowHeight="12.75" x14ac:dyDescent="0.2"/>
  <cols>
    <col min="1" max="1" width="20.5703125" style="49" customWidth="1"/>
    <col min="2" max="2" width="36.5703125" style="49" customWidth="1"/>
    <col min="3" max="3" width="19" style="49" customWidth="1"/>
    <col min="4" max="16384" width="11.42578125" style="49"/>
  </cols>
  <sheetData>
    <row r="1" spans="1:2" s="170" customFormat="1" x14ac:dyDescent="0.2">
      <c r="A1" s="149" t="s">
        <v>252</v>
      </c>
      <c r="B1" s="149"/>
    </row>
    <row r="2" spans="1:2" s="170" customFormat="1" x14ac:dyDescent="0.2">
      <c r="A2" s="149" t="s">
        <v>103</v>
      </c>
      <c r="B2" s="149"/>
    </row>
    <row r="3" spans="1:2" s="359" customFormat="1" x14ac:dyDescent="0.2">
      <c r="A3" s="356" t="str">
        <f>'1.2 modelos '!A3</f>
        <v>Dispensadores</v>
      </c>
      <c r="B3" s="354"/>
    </row>
    <row r="4" spans="1:2" ht="13.5" thickBot="1" x14ac:dyDescent="0.25"/>
    <row r="5" spans="1:2" ht="13.5" thickBot="1" x14ac:dyDescent="0.25">
      <c r="A5" s="434" t="s">
        <v>9</v>
      </c>
      <c r="B5" s="435" t="s">
        <v>250</v>
      </c>
    </row>
    <row r="6" spans="1:2" x14ac:dyDescent="0.2">
      <c r="A6" s="344">
        <f>'3.1 vol.'!C51</f>
        <v>2016</v>
      </c>
      <c r="B6" s="171"/>
    </row>
    <row r="7" spans="1:2" x14ac:dyDescent="0.2">
      <c r="A7" s="166">
        <f>'3.1 vol.'!C52</f>
        <v>2017</v>
      </c>
      <c r="B7" s="172"/>
    </row>
    <row r="8" spans="1:2" ht="13.5" thickBot="1" x14ac:dyDescent="0.25">
      <c r="A8" s="173">
        <f>'3.1 vol.'!C53</f>
        <v>2018</v>
      </c>
      <c r="B8" s="174"/>
    </row>
    <row r="9" spans="1:2" x14ac:dyDescent="0.2">
      <c r="A9" s="482" t="str">
        <f>'3.1 vol.'!C54</f>
        <v>ene-mar 2018</v>
      </c>
      <c r="B9" s="483"/>
    </row>
    <row r="10" spans="1:2" ht="13.5" thickBot="1" x14ac:dyDescent="0.25">
      <c r="A10" s="484" t="str">
        <f>'3.1 vol.'!C55</f>
        <v>ene-mar 2019</v>
      </c>
      <c r="B10" s="485"/>
    </row>
    <row r="11" spans="1:2" x14ac:dyDescent="0.2">
      <c r="A11" s="169"/>
    </row>
    <row r="15" spans="1:2" ht="13.5" hidden="1" thickBot="1" x14ac:dyDescent="0.25">
      <c r="A15" s="88" t="s">
        <v>120</v>
      </c>
    </row>
    <row r="16" spans="1:2" ht="13.5" hidden="1" thickBot="1" x14ac:dyDescent="0.25">
      <c r="A16" s="87" t="s">
        <v>7</v>
      </c>
      <c r="B16" s="87" t="s">
        <v>135</v>
      </c>
    </row>
    <row r="17" spans="1:2" hidden="1" x14ac:dyDescent="0.2">
      <c r="A17" s="95">
        <v>2015</v>
      </c>
      <c r="B17" s="132" t="str">
        <f>IF('3.1 vol.'!E51&gt;'5.2 capprod '!B6,"ERROR","OK")</f>
        <v>OK</v>
      </c>
    </row>
    <row r="18" spans="1:2" hidden="1" x14ac:dyDescent="0.2">
      <c r="A18" s="97">
        <v>2016</v>
      </c>
      <c r="B18" s="133" t="str">
        <f>IF('3.1 vol.'!E52&gt;'5.2 capprod '!B7,"ERROR","OK")</f>
        <v>OK</v>
      </c>
    </row>
    <row r="19" spans="1:2" ht="13.5" hidden="1" thickBot="1" x14ac:dyDescent="0.25">
      <c r="A19" s="98">
        <v>2017</v>
      </c>
      <c r="B19" s="134" t="str">
        <f>IF('3.1 vol.'!E53&gt;'5.2 capprod '!B8,"ERROR","OK")</f>
        <v>OK</v>
      </c>
    </row>
    <row r="20" spans="1:2" hidden="1" x14ac:dyDescent="0.2">
      <c r="A20" s="95" t="s">
        <v>219</v>
      </c>
      <c r="B20" s="132" t="str">
        <f>IF('3.1 vol.'!E54&gt;'5.2 capprod '!B9,"ERROR","OK")</f>
        <v>OK</v>
      </c>
    </row>
    <row r="21" spans="1:2" ht="13.5" hidden="1" thickBot="1" x14ac:dyDescent="0.25">
      <c r="A21" s="98" t="s">
        <v>218</v>
      </c>
      <c r="B21" s="134" t="str">
        <f>IF('3.1 vol.'!E55&gt;'5.2 capprod '!B10,"ERROR","OK")</f>
        <v>OK</v>
      </c>
    </row>
    <row r="22" spans="1:2" hidden="1" x14ac:dyDescent="0.2"/>
    <row r="23" spans="1:2" hidden="1" x14ac:dyDescent="0.2"/>
    <row r="24" spans="1:2" hidden="1" x14ac:dyDescent="0.2"/>
    <row r="25" spans="1:2" hidden="1" x14ac:dyDescent="0.2"/>
  </sheetData>
  <sheetProtection password="CA79" sheet="1" objects="1" scenarios="1" formatCells="0" formatColumns="0" formatRows="0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/>
  </sheetViews>
  <sheetFormatPr baseColWidth="10" defaultRowHeight="12.75" x14ac:dyDescent="0.2"/>
  <cols>
    <col min="1" max="1" width="11.42578125" style="49"/>
    <col min="2" max="2" width="14.7109375" style="49" customWidth="1"/>
    <col min="3" max="5" width="11.42578125" style="49"/>
    <col min="6" max="6" width="13.7109375" style="49" customWidth="1"/>
    <col min="7" max="7" width="11.7109375" style="49" customWidth="1"/>
    <col min="8" max="16384" width="11.42578125" style="49"/>
  </cols>
  <sheetData>
    <row r="2" spans="1:6" x14ac:dyDescent="0.2">
      <c r="A2" s="265" t="s">
        <v>22</v>
      </c>
    </row>
    <row r="4" spans="1:6" x14ac:dyDescent="0.2">
      <c r="A4" s="266" t="s">
        <v>23</v>
      </c>
    </row>
    <row r="5" spans="1:6" x14ac:dyDescent="0.2">
      <c r="A5" s="49" t="s">
        <v>24</v>
      </c>
    </row>
    <row r="6" spans="1:6" x14ac:dyDescent="0.2">
      <c r="A6" s="49" t="s">
        <v>25</v>
      </c>
    </row>
    <row r="8" spans="1:6" x14ac:dyDescent="0.2">
      <c r="A8" s="49" t="s">
        <v>212</v>
      </c>
    </row>
    <row r="9" spans="1:6" x14ac:dyDescent="0.2">
      <c r="A9" s="49" t="s">
        <v>26</v>
      </c>
    </row>
    <row r="11" spans="1:6" x14ac:dyDescent="0.2">
      <c r="A11" s="49" t="s">
        <v>27</v>
      </c>
    </row>
    <row r="12" spans="1:6" x14ac:dyDescent="0.2">
      <c r="A12" s="49" t="s">
        <v>28</v>
      </c>
    </row>
    <row r="14" spans="1:6" ht="13.5" thickBot="1" x14ac:dyDescent="0.25">
      <c r="C14" s="267" t="s">
        <v>29</v>
      </c>
      <c r="D14" s="150"/>
    </row>
    <row r="15" spans="1:6" x14ac:dyDescent="0.2">
      <c r="A15" s="268" t="s">
        <v>30</v>
      </c>
      <c r="B15" s="269" t="s">
        <v>31</v>
      </c>
      <c r="C15" s="269" t="s">
        <v>32</v>
      </c>
      <c r="D15" s="269" t="s">
        <v>33</v>
      </c>
      <c r="E15" s="270" t="s">
        <v>34</v>
      </c>
      <c r="F15" s="271" t="s">
        <v>10</v>
      </c>
    </row>
    <row r="16" spans="1:6" ht="13.5" thickBot="1" x14ac:dyDescent="0.25">
      <c r="A16" s="209">
        <v>2010</v>
      </c>
      <c r="B16" s="210">
        <v>384</v>
      </c>
      <c r="C16" s="210">
        <v>430</v>
      </c>
      <c r="D16" s="210">
        <v>96</v>
      </c>
      <c r="E16" s="272">
        <v>50</v>
      </c>
      <c r="F16" s="185">
        <f>SUM(B16:E16)</f>
        <v>960</v>
      </c>
    </row>
    <row r="18" spans="1:5" x14ac:dyDescent="0.2">
      <c r="A18" s="49" t="s">
        <v>35</v>
      </c>
    </row>
    <row r="20" spans="1:5" ht="13.5" thickBot="1" x14ac:dyDescent="0.25">
      <c r="A20" s="49" t="s">
        <v>213</v>
      </c>
    </row>
    <row r="21" spans="1:5" x14ac:dyDescent="0.2">
      <c r="A21" s="273" t="s">
        <v>36</v>
      </c>
      <c r="B21" s="274" t="s">
        <v>31</v>
      </c>
      <c r="C21" s="274" t="s">
        <v>32</v>
      </c>
      <c r="D21" s="274" t="s">
        <v>33</v>
      </c>
      <c r="E21" s="275" t="s">
        <v>34</v>
      </c>
    </row>
    <row r="22" spans="1:5" ht="13.5" thickBot="1" x14ac:dyDescent="0.25">
      <c r="A22" s="276" t="s">
        <v>209</v>
      </c>
      <c r="B22" s="277">
        <f>+B16/$F$16</f>
        <v>0.4</v>
      </c>
      <c r="C22" s="277">
        <f>+C16/$F$16</f>
        <v>0.44791666666666669</v>
      </c>
      <c r="D22" s="277">
        <f>+D16/$F$16</f>
        <v>0.1</v>
      </c>
      <c r="E22" s="278">
        <f>+E16/$F$16</f>
        <v>5.2083333333333336E-2</v>
      </c>
    </row>
    <row r="24" spans="1:5" x14ac:dyDescent="0.2">
      <c r="A24" s="49" t="s">
        <v>37</v>
      </c>
    </row>
    <row r="26" spans="1:5" x14ac:dyDescent="0.2">
      <c r="A26" s="49" t="s">
        <v>38</v>
      </c>
    </row>
    <row r="27" spans="1:5" x14ac:dyDescent="0.2">
      <c r="A27" s="49" t="s">
        <v>39</v>
      </c>
    </row>
    <row r="28" spans="1:5" x14ac:dyDescent="0.2">
      <c r="A28" s="49" t="s">
        <v>40</v>
      </c>
    </row>
    <row r="29" spans="1:5" x14ac:dyDescent="0.2">
      <c r="A29" s="49" t="s">
        <v>41</v>
      </c>
    </row>
    <row r="31" spans="1:5" x14ac:dyDescent="0.2">
      <c r="A31" s="49" t="s">
        <v>42</v>
      </c>
    </row>
    <row r="32" spans="1:5" x14ac:dyDescent="0.2">
      <c r="A32" s="49" t="s">
        <v>43</v>
      </c>
    </row>
    <row r="34" spans="1:1" x14ac:dyDescent="0.2">
      <c r="A34" s="49" t="s">
        <v>210</v>
      </c>
    </row>
    <row r="35" spans="1:1" x14ac:dyDescent="0.2">
      <c r="A35" s="49" t="s">
        <v>211</v>
      </c>
    </row>
    <row r="36" spans="1:1" x14ac:dyDescent="0.2">
      <c r="A36" s="49" t="s">
        <v>44</v>
      </c>
    </row>
    <row r="38" spans="1:1" x14ac:dyDescent="0.2">
      <c r="A38" s="49" t="s">
        <v>45</v>
      </c>
    </row>
    <row r="39" spans="1:1" x14ac:dyDescent="0.2">
      <c r="A39" s="49" t="s">
        <v>46</v>
      </c>
    </row>
    <row r="40" spans="1:1" x14ac:dyDescent="0.2">
      <c r="A40" s="49" t="s">
        <v>47</v>
      </c>
    </row>
    <row r="41" spans="1:1" x14ac:dyDescent="0.2">
      <c r="A41" s="49" t="s">
        <v>48</v>
      </c>
    </row>
    <row r="50" spans="1:4" x14ac:dyDescent="0.2">
      <c r="A50" s="190"/>
      <c r="B50" s="279"/>
      <c r="C50" s="279"/>
      <c r="D50" s="279"/>
    </row>
    <row r="51" spans="1:4" x14ac:dyDescent="0.2">
      <c r="A51" s="190"/>
      <c r="B51" s="279"/>
      <c r="C51" s="279"/>
      <c r="D51" s="279"/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J12"/>
  <sheetViews>
    <sheetView showGridLines="0" zoomScale="75" workbookViewId="0">
      <selection activeCell="I34" sqref="I34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10" width="22.42578125" style="49" customWidth="1"/>
    <col min="11" max="16384" width="11.42578125" style="49"/>
  </cols>
  <sheetData>
    <row r="1" spans="2:10" x14ac:dyDescent="0.2">
      <c r="B1" s="655" t="s">
        <v>275</v>
      </c>
      <c r="C1" s="655"/>
      <c r="D1" s="655"/>
      <c r="E1" s="655"/>
      <c r="F1" s="655"/>
      <c r="G1" s="655"/>
      <c r="H1" s="655"/>
      <c r="I1" s="655"/>
      <c r="J1" s="655"/>
    </row>
    <row r="2" spans="2:10" x14ac:dyDescent="0.2">
      <c r="B2" s="655" t="s">
        <v>132</v>
      </c>
      <c r="C2" s="655"/>
      <c r="D2" s="655"/>
      <c r="E2" s="655"/>
      <c r="F2" s="655"/>
      <c r="G2" s="655"/>
      <c r="H2" s="655"/>
      <c r="I2" s="655"/>
      <c r="J2" s="655"/>
    </row>
    <row r="3" spans="2:10" x14ac:dyDescent="0.2">
      <c r="C3" s="260"/>
      <c r="D3" s="260"/>
      <c r="E3" s="662" t="s">
        <v>284</v>
      </c>
      <c r="F3" s="662"/>
      <c r="G3" s="662"/>
      <c r="H3" s="411"/>
    </row>
    <row r="4" spans="2:10" ht="13.5" thickBot="1" x14ac:dyDescent="0.25">
      <c r="B4" s="149"/>
      <c r="C4" s="260"/>
      <c r="D4" s="260"/>
      <c r="E4" s="260"/>
      <c r="F4" s="260"/>
      <c r="G4" s="260"/>
      <c r="H4" s="260"/>
    </row>
    <row r="5" spans="2:10" ht="13.5" thickBot="1" x14ac:dyDescent="0.25">
      <c r="B5" s="658" t="s">
        <v>9</v>
      </c>
      <c r="C5" s="661" t="s">
        <v>131</v>
      </c>
      <c r="D5" s="656"/>
      <c r="E5" s="656"/>
      <c r="F5" s="657"/>
      <c r="G5" s="661" t="s">
        <v>274</v>
      </c>
      <c r="H5" s="656"/>
      <c r="I5" s="656"/>
      <c r="J5" s="657"/>
    </row>
    <row r="6" spans="2:10" ht="15.75" customHeight="1" thickBot="1" x14ac:dyDescent="0.25">
      <c r="B6" s="659"/>
      <c r="C6" s="656" t="s">
        <v>133</v>
      </c>
      <c r="D6" s="656"/>
      <c r="E6" s="656"/>
      <c r="F6" s="657"/>
      <c r="G6" s="656" t="s">
        <v>133</v>
      </c>
      <c r="H6" s="656"/>
      <c r="I6" s="656"/>
      <c r="J6" s="657"/>
    </row>
    <row r="7" spans="2:10" ht="31.5" customHeight="1" thickBot="1" x14ac:dyDescent="0.25">
      <c r="B7" s="660"/>
      <c r="C7" s="436" t="str">
        <f>+'1.1 modelos'!A3</f>
        <v>Pulverizadores</v>
      </c>
      <c r="D7" s="436" t="s">
        <v>240</v>
      </c>
      <c r="E7" s="429" t="s">
        <v>226</v>
      </c>
      <c r="F7" s="429" t="s">
        <v>227</v>
      </c>
      <c r="G7" s="437" t="str">
        <f>+'1.1 modelos'!A3</f>
        <v>Pulverizadores</v>
      </c>
      <c r="H7" s="436" t="s">
        <v>240</v>
      </c>
      <c r="I7" s="438" t="s">
        <v>226</v>
      </c>
      <c r="J7" s="438" t="s">
        <v>227</v>
      </c>
    </row>
    <row r="8" spans="2:10" x14ac:dyDescent="0.2">
      <c r="B8" s="344">
        <f>'3.1 vol.'!C51</f>
        <v>2016</v>
      </c>
      <c r="C8" s="261"/>
      <c r="D8" s="439"/>
      <c r="E8" s="316"/>
      <c r="F8" s="262"/>
      <c r="G8" s="261"/>
      <c r="H8" s="439"/>
      <c r="I8" s="316"/>
      <c r="J8" s="262"/>
    </row>
    <row r="9" spans="2:10" x14ac:dyDescent="0.2">
      <c r="B9" s="166">
        <f>'3.1 vol.'!C52</f>
        <v>2017</v>
      </c>
      <c r="C9" s="263"/>
      <c r="D9" s="440"/>
      <c r="E9" s="315"/>
      <c r="F9" s="154"/>
      <c r="G9" s="263"/>
      <c r="H9" s="440"/>
      <c r="I9" s="315"/>
      <c r="J9" s="154"/>
    </row>
    <row r="10" spans="2:10" ht="13.5" thickBot="1" x14ac:dyDescent="0.25">
      <c r="B10" s="173">
        <f>'3.1 vol.'!C53</f>
        <v>2018</v>
      </c>
      <c r="C10" s="264"/>
      <c r="D10" s="441"/>
      <c r="E10" s="317"/>
      <c r="F10" s="155"/>
      <c r="G10" s="264"/>
      <c r="H10" s="441"/>
      <c r="I10" s="317"/>
      <c r="J10" s="155"/>
    </row>
    <row r="11" spans="2:10" x14ac:dyDescent="0.2">
      <c r="B11" s="482" t="str">
        <f>'3.1 vol.'!C54</f>
        <v>ene-mar 2018</v>
      </c>
      <c r="C11" s="506"/>
      <c r="D11" s="507"/>
      <c r="E11" s="508"/>
      <c r="F11" s="509"/>
      <c r="G11" s="506"/>
      <c r="H11" s="507"/>
      <c r="I11" s="508"/>
      <c r="J11" s="509"/>
    </row>
    <row r="12" spans="2:10" ht="13.5" thickBot="1" x14ac:dyDescent="0.25">
      <c r="B12" s="484" t="str">
        <f>'3.1 vol.'!C55</f>
        <v>ene-mar 2019</v>
      </c>
      <c r="C12" s="510"/>
      <c r="D12" s="511"/>
      <c r="E12" s="512"/>
      <c r="F12" s="513"/>
      <c r="G12" s="510"/>
      <c r="H12" s="511"/>
      <c r="I12" s="512"/>
      <c r="J12" s="513"/>
    </row>
  </sheetData>
  <mergeCells count="8">
    <mergeCell ref="B1:J1"/>
    <mergeCell ref="B2:J2"/>
    <mergeCell ref="C6:F6"/>
    <mergeCell ref="B5:B7"/>
    <mergeCell ref="C5:F5"/>
    <mergeCell ref="G6:J6"/>
    <mergeCell ref="G5:J5"/>
    <mergeCell ref="E3:G3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73" orientation="landscape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sqref="A1:C1"/>
    </sheetView>
  </sheetViews>
  <sheetFormatPr baseColWidth="10" defaultRowHeight="12.75" x14ac:dyDescent="0.2"/>
  <cols>
    <col min="1" max="1" width="38.28515625" style="49" customWidth="1"/>
    <col min="2" max="3" width="13.85546875" style="49" customWidth="1"/>
    <col min="4" max="4" width="13.85546875" style="52" customWidth="1"/>
    <col min="5" max="5" width="16.140625" style="52" customWidth="1"/>
    <col min="6" max="16384" width="11.42578125" style="49"/>
  </cols>
  <sheetData>
    <row r="1" spans="1:5" x14ac:dyDescent="0.2">
      <c r="A1" s="663" t="s">
        <v>253</v>
      </c>
      <c r="B1" s="663"/>
      <c r="C1" s="663"/>
      <c r="D1" s="48"/>
    </row>
    <row r="2" spans="1:5" s="52" customFormat="1" x14ac:dyDescent="0.2">
      <c r="A2" s="664" t="s">
        <v>183</v>
      </c>
      <c r="B2" s="664"/>
      <c r="C2" s="664"/>
      <c r="D2" s="48"/>
    </row>
    <row r="3" spans="1:5" s="52" customFormat="1" x14ac:dyDescent="0.2">
      <c r="A3" s="665" t="str">
        <f>+'1.1 modelos'!A3</f>
        <v>Pulverizadores</v>
      </c>
      <c r="B3" s="665"/>
      <c r="C3" s="665"/>
      <c r="D3" s="48"/>
    </row>
    <row r="4" spans="1:5" s="52" customFormat="1" x14ac:dyDescent="0.2">
      <c r="A4" s="351" t="s">
        <v>208</v>
      </c>
      <c r="B4" s="352"/>
      <c r="C4" s="352"/>
      <c r="D4" s="48"/>
    </row>
    <row r="5" spans="1:5" s="51" customFormat="1" x14ac:dyDescent="0.2">
      <c r="A5" s="314" t="s">
        <v>167</v>
      </c>
      <c r="B5" s="314"/>
      <c r="C5" s="314"/>
      <c r="D5" s="48"/>
    </row>
    <row r="6" spans="1:5" ht="22.5" customHeight="1" thickBot="1" x14ac:dyDescent="0.25"/>
    <row r="7" spans="1:5" ht="24.75" customHeight="1" thickBot="1" x14ac:dyDescent="0.25">
      <c r="A7" s="666" t="s">
        <v>51</v>
      </c>
      <c r="B7" s="442">
        <v>2016</v>
      </c>
      <c r="C7" s="442">
        <v>2017</v>
      </c>
      <c r="D7" s="442">
        <v>2018</v>
      </c>
      <c r="E7" s="514" t="s">
        <v>276</v>
      </c>
    </row>
    <row r="8" spans="1:5" ht="25.5" customHeight="1" x14ac:dyDescent="0.2">
      <c r="A8" s="667"/>
      <c r="B8" s="666" t="s">
        <v>159</v>
      </c>
      <c r="C8" s="666" t="s">
        <v>159</v>
      </c>
      <c r="D8" s="666" t="s">
        <v>159</v>
      </c>
      <c r="E8" s="669" t="s">
        <v>159</v>
      </c>
    </row>
    <row r="9" spans="1:5" ht="28.5" customHeight="1" thickBot="1" x14ac:dyDescent="0.25">
      <c r="A9" s="667"/>
      <c r="B9" s="667"/>
      <c r="C9" s="667"/>
      <c r="D9" s="667"/>
      <c r="E9" s="670"/>
    </row>
    <row r="10" spans="1:5" x14ac:dyDescent="0.2">
      <c r="A10" s="307" t="s">
        <v>156</v>
      </c>
      <c r="B10" s="178"/>
      <c r="C10" s="178"/>
      <c r="D10" s="178"/>
      <c r="E10" s="515"/>
    </row>
    <row r="11" spans="1:5" x14ac:dyDescent="0.2">
      <c r="A11" s="308" t="s">
        <v>155</v>
      </c>
      <c r="B11" s="182"/>
      <c r="C11" s="182"/>
      <c r="D11" s="182"/>
      <c r="E11" s="516"/>
    </row>
    <row r="12" spans="1:5" x14ac:dyDescent="0.2">
      <c r="A12" s="308" t="s">
        <v>176</v>
      </c>
      <c r="B12" s="182"/>
      <c r="C12" s="182"/>
      <c r="D12" s="182"/>
      <c r="E12" s="516"/>
    </row>
    <row r="13" spans="1:5" x14ac:dyDescent="0.2">
      <c r="A13" s="308" t="s">
        <v>177</v>
      </c>
      <c r="B13" s="182"/>
      <c r="C13" s="182"/>
      <c r="D13" s="182"/>
      <c r="E13" s="516"/>
    </row>
    <row r="14" spans="1:5" x14ac:dyDescent="0.2">
      <c r="A14" s="308" t="s">
        <v>178</v>
      </c>
      <c r="B14" s="182"/>
      <c r="C14" s="182"/>
      <c r="D14" s="182"/>
      <c r="E14" s="516"/>
    </row>
    <row r="15" spans="1:5" x14ac:dyDescent="0.2">
      <c r="A15" s="308" t="s">
        <v>179</v>
      </c>
      <c r="B15" s="182"/>
      <c r="C15" s="182"/>
      <c r="D15" s="182"/>
      <c r="E15" s="516"/>
    </row>
    <row r="16" spans="1:5" ht="13.5" thickBot="1" x14ac:dyDescent="0.25">
      <c r="A16" s="309" t="s">
        <v>180</v>
      </c>
      <c r="B16" s="189"/>
      <c r="C16" s="189"/>
      <c r="D16" s="189"/>
      <c r="E16" s="517"/>
    </row>
    <row r="17" spans="1:5" ht="13.5" thickBot="1" x14ac:dyDescent="0.25">
      <c r="A17" s="163" t="s">
        <v>109</v>
      </c>
      <c r="B17" s="342"/>
      <c r="C17" s="342"/>
      <c r="D17" s="342"/>
      <c r="E17" s="518"/>
    </row>
    <row r="18" spans="1:5" ht="13.5" thickBot="1" x14ac:dyDescent="0.25">
      <c r="A18" s="67"/>
      <c r="B18" s="191"/>
      <c r="C18" s="191"/>
      <c r="D18" s="191"/>
      <c r="E18" s="519"/>
    </row>
    <row r="19" spans="1:5" ht="13.5" thickBot="1" x14ac:dyDescent="0.25">
      <c r="A19" s="334" t="s">
        <v>191</v>
      </c>
      <c r="B19" s="342"/>
      <c r="C19" s="342"/>
      <c r="D19" s="342"/>
      <c r="E19" s="518"/>
    </row>
    <row r="20" spans="1:5" x14ac:dyDescent="0.2">
      <c r="A20" s="67"/>
      <c r="B20" s="190"/>
      <c r="D20" s="211"/>
      <c r="E20" s="190"/>
    </row>
    <row r="21" spans="1:5" ht="27.75" customHeight="1" x14ac:dyDescent="0.2">
      <c r="A21" s="668" t="s">
        <v>268</v>
      </c>
      <c r="B21" s="668"/>
      <c r="C21" s="668"/>
      <c r="D21" s="668"/>
      <c r="E21" s="668"/>
    </row>
    <row r="22" spans="1:5" ht="12.75" customHeight="1" x14ac:dyDescent="0.2">
      <c r="A22" s="56" t="s">
        <v>181</v>
      </c>
    </row>
    <row r="23" spans="1:5" ht="12.75" customHeight="1" x14ac:dyDescent="0.2">
      <c r="A23" s="56"/>
    </row>
    <row r="24" spans="1:5" ht="12.75" customHeight="1" thickBot="1" x14ac:dyDescent="0.25">
      <c r="A24" s="443"/>
      <c r="B24" s="430"/>
      <c r="C24" s="430"/>
      <c r="D24" s="444"/>
      <c r="E24" s="444"/>
    </row>
    <row r="25" spans="1:5" ht="12.75" customHeight="1" thickBot="1" x14ac:dyDescent="0.25">
      <c r="A25" s="434" t="s">
        <v>51</v>
      </c>
      <c r="B25" s="661" t="s">
        <v>182</v>
      </c>
      <c r="C25" s="656"/>
      <c r="D25" s="656"/>
      <c r="E25" s="657"/>
    </row>
    <row r="26" spans="1:5" ht="12.75" customHeight="1" x14ac:dyDescent="0.2">
      <c r="A26" s="671"/>
      <c r="B26" s="674"/>
      <c r="C26" s="675"/>
      <c r="D26" s="675"/>
      <c r="E26" s="676"/>
    </row>
    <row r="27" spans="1:5" ht="12.75" customHeight="1" x14ac:dyDescent="0.2">
      <c r="A27" s="672"/>
      <c r="B27" s="677"/>
      <c r="C27" s="678"/>
      <c r="D27" s="678"/>
      <c r="E27" s="679"/>
    </row>
    <row r="28" spans="1:5" ht="12.75" customHeight="1" x14ac:dyDescent="0.2">
      <c r="A28" s="672"/>
      <c r="B28" s="677"/>
      <c r="C28" s="678"/>
      <c r="D28" s="678"/>
      <c r="E28" s="679"/>
    </row>
    <row r="29" spans="1:5" ht="12.75" customHeight="1" thickBot="1" x14ac:dyDescent="0.25">
      <c r="A29" s="673"/>
      <c r="B29" s="680"/>
      <c r="C29" s="681"/>
      <c r="D29" s="681"/>
      <c r="E29" s="682"/>
    </row>
    <row r="30" spans="1:5" ht="12.75" customHeight="1" x14ac:dyDescent="0.2">
      <c r="A30" s="671"/>
      <c r="B30" s="674"/>
      <c r="C30" s="675"/>
      <c r="D30" s="675"/>
      <c r="E30" s="676"/>
    </row>
    <row r="31" spans="1:5" ht="12.75" customHeight="1" x14ac:dyDescent="0.2">
      <c r="A31" s="672"/>
      <c r="B31" s="677"/>
      <c r="C31" s="678"/>
      <c r="D31" s="678"/>
      <c r="E31" s="679"/>
    </row>
    <row r="32" spans="1:5" ht="12.75" customHeight="1" x14ac:dyDescent="0.2">
      <c r="A32" s="672"/>
      <c r="B32" s="677"/>
      <c r="C32" s="678"/>
      <c r="D32" s="678"/>
      <c r="E32" s="679"/>
    </row>
    <row r="33" spans="1:5" ht="12.75" customHeight="1" thickBot="1" x14ac:dyDescent="0.25">
      <c r="A33" s="673"/>
      <c r="B33" s="680"/>
      <c r="C33" s="681"/>
      <c r="D33" s="681"/>
      <c r="E33" s="682"/>
    </row>
    <row r="34" spans="1:5" ht="12.75" customHeight="1" x14ac:dyDescent="0.2">
      <c r="A34" s="671"/>
      <c r="B34" s="674"/>
      <c r="C34" s="675"/>
      <c r="D34" s="675"/>
      <c r="E34" s="676"/>
    </row>
    <row r="35" spans="1:5" ht="12.75" customHeight="1" x14ac:dyDescent="0.2">
      <c r="A35" s="672"/>
      <c r="B35" s="677"/>
      <c r="C35" s="678"/>
      <c r="D35" s="678"/>
      <c r="E35" s="679"/>
    </row>
    <row r="36" spans="1:5" ht="12.75" customHeight="1" x14ac:dyDescent="0.2">
      <c r="A36" s="672"/>
      <c r="B36" s="677"/>
      <c r="C36" s="678"/>
      <c r="D36" s="678"/>
      <c r="E36" s="679"/>
    </row>
    <row r="37" spans="1:5" ht="12.75" customHeight="1" thickBot="1" x14ac:dyDescent="0.25">
      <c r="A37" s="673"/>
      <c r="B37" s="680"/>
      <c r="C37" s="681"/>
      <c r="D37" s="681"/>
      <c r="E37" s="682"/>
    </row>
    <row r="38" spans="1:5" ht="12.75" customHeight="1" x14ac:dyDescent="0.2">
      <c r="A38" s="671"/>
      <c r="B38" s="674"/>
      <c r="C38" s="675"/>
      <c r="D38" s="675"/>
      <c r="E38" s="676"/>
    </row>
    <row r="39" spans="1:5" ht="12.75" customHeight="1" x14ac:dyDescent="0.2">
      <c r="A39" s="672"/>
      <c r="B39" s="677"/>
      <c r="C39" s="678"/>
      <c r="D39" s="678"/>
      <c r="E39" s="679"/>
    </row>
    <row r="40" spans="1:5" ht="12.75" customHeight="1" x14ac:dyDescent="0.2">
      <c r="A40" s="672"/>
      <c r="B40" s="677"/>
      <c r="C40" s="678"/>
      <c r="D40" s="678"/>
      <c r="E40" s="679"/>
    </row>
    <row r="41" spans="1:5" ht="12.75" customHeight="1" thickBot="1" x14ac:dyDescent="0.25">
      <c r="A41" s="673"/>
      <c r="B41" s="680"/>
      <c r="C41" s="681"/>
      <c r="D41" s="681"/>
      <c r="E41" s="682"/>
    </row>
    <row r="42" spans="1:5" ht="12.75" customHeight="1" x14ac:dyDescent="0.2">
      <c r="A42" s="671"/>
      <c r="B42" s="674"/>
      <c r="C42" s="675"/>
      <c r="D42" s="675"/>
      <c r="E42" s="676"/>
    </row>
    <row r="43" spans="1:5" ht="12.75" customHeight="1" x14ac:dyDescent="0.2">
      <c r="A43" s="672"/>
      <c r="B43" s="677"/>
      <c r="C43" s="678"/>
      <c r="D43" s="678"/>
      <c r="E43" s="679"/>
    </row>
    <row r="44" spans="1:5" ht="12.75" customHeight="1" x14ac:dyDescent="0.2">
      <c r="A44" s="672"/>
      <c r="B44" s="677"/>
      <c r="C44" s="678"/>
      <c r="D44" s="678"/>
      <c r="E44" s="679"/>
    </row>
    <row r="45" spans="1:5" ht="12.75" customHeight="1" thickBot="1" x14ac:dyDescent="0.25">
      <c r="A45" s="673"/>
      <c r="B45" s="680"/>
      <c r="C45" s="681"/>
      <c r="D45" s="681"/>
      <c r="E45" s="682"/>
    </row>
    <row r="46" spans="1:5" ht="12.75" customHeight="1" x14ac:dyDescent="0.2">
      <c r="A46" s="56"/>
    </row>
    <row r="47" spans="1:5" ht="12.75" customHeight="1" x14ac:dyDescent="0.2">
      <c r="A47" s="56"/>
    </row>
    <row r="49" spans="1:5" ht="13.5" hidden="1" thickBot="1" x14ac:dyDescent="0.25">
      <c r="A49" s="88"/>
    </row>
    <row r="50" spans="1:5" ht="13.5" hidden="1" thickBot="1" x14ac:dyDescent="0.25">
      <c r="B50" s="313">
        <f>+B7</f>
        <v>2016</v>
      </c>
      <c r="D50" s="313">
        <f>+B50</f>
        <v>2016</v>
      </c>
      <c r="E50" s="313">
        <f>+C7</f>
        <v>2017</v>
      </c>
    </row>
    <row r="51" spans="1:5" ht="13.5" hidden="1" thickBot="1" x14ac:dyDescent="0.25">
      <c r="B51" s="157" t="s">
        <v>165</v>
      </c>
      <c r="C51" s="305"/>
      <c r="D51" s="157" t="s">
        <v>166</v>
      </c>
      <c r="E51" s="157" t="s">
        <v>165</v>
      </c>
    </row>
    <row r="52" spans="1:5" ht="13.5" hidden="1" thickBot="1" x14ac:dyDescent="0.25">
      <c r="A52" s="88" t="s">
        <v>163</v>
      </c>
      <c r="B52" s="311">
        <f>+B17-SUM(B10:B16)</f>
        <v>0</v>
      </c>
      <c r="D52" s="310" t="e">
        <f>+#REF!-SUM(#REF!)</f>
        <v>#REF!</v>
      </c>
      <c r="E52" s="310">
        <f>+C17-SUM(C10:C16)</f>
        <v>0</v>
      </c>
    </row>
    <row r="53" spans="1:5" hidden="1" x14ac:dyDescent="0.2">
      <c r="A53" s="88"/>
    </row>
    <row r="54" spans="1:5" hidden="1" x14ac:dyDescent="0.2">
      <c r="A54" s="88"/>
    </row>
    <row r="55" spans="1:5" hidden="1" x14ac:dyDescent="0.2">
      <c r="A55" s="88"/>
    </row>
    <row r="56" spans="1:5" x14ac:dyDescent="0.2">
      <c r="A56" s="88"/>
    </row>
  </sheetData>
  <mergeCells count="35"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21:E21"/>
    <mergeCell ref="D8:D9"/>
    <mergeCell ref="E8:E9"/>
    <mergeCell ref="A26:A29"/>
    <mergeCell ref="B25:E25"/>
    <mergeCell ref="B26:E26"/>
    <mergeCell ref="B27:E27"/>
    <mergeCell ref="B28:E28"/>
    <mergeCell ref="B29:E29"/>
    <mergeCell ref="A1:C1"/>
    <mergeCell ref="A2:C2"/>
    <mergeCell ref="A3:C3"/>
    <mergeCell ref="A7:A9"/>
    <mergeCell ref="B8:B9"/>
    <mergeCell ref="C8:C9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/>
  </sheetViews>
  <sheetFormatPr baseColWidth="10" defaultRowHeight="12.75" x14ac:dyDescent="0.2"/>
  <cols>
    <col min="1" max="2" width="11.42578125" style="49"/>
    <col min="3" max="3" width="58.42578125" style="49" customWidth="1"/>
    <col min="4" max="16384" width="11.42578125" style="49"/>
  </cols>
  <sheetData>
    <row r="9" spans="3:3" ht="13.5" thickBot="1" x14ac:dyDescent="0.25"/>
    <row r="10" spans="3:3" ht="36" thickBot="1" x14ac:dyDescent="0.55000000000000004">
      <c r="C10" s="148" t="s">
        <v>0</v>
      </c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E7" sqref="E7"/>
    </sheetView>
  </sheetViews>
  <sheetFormatPr baseColWidth="10" defaultRowHeight="12.75" x14ac:dyDescent="0.2"/>
  <cols>
    <col min="1" max="1" width="35.28515625" style="49" customWidth="1"/>
    <col min="2" max="2" width="14.140625" style="49" customWidth="1"/>
    <col min="3" max="4" width="14.140625" style="52" customWidth="1"/>
    <col min="5" max="5" width="14.140625" style="49" customWidth="1"/>
    <col min="6" max="16384" width="11.42578125" style="49"/>
  </cols>
  <sheetData>
    <row r="1" spans="1:5" x14ac:dyDescent="0.2">
      <c r="A1" s="663" t="s">
        <v>160</v>
      </c>
      <c r="B1" s="663"/>
      <c r="C1" s="345" t="s">
        <v>200</v>
      </c>
    </row>
    <row r="2" spans="1:5" s="52" customFormat="1" x14ac:dyDescent="0.2">
      <c r="A2" s="664" t="s">
        <v>175</v>
      </c>
      <c r="B2" s="664"/>
    </row>
    <row r="3" spans="1:5" s="52" customFormat="1" x14ac:dyDescent="0.2">
      <c r="A3" s="683" t="s">
        <v>214</v>
      </c>
      <c r="B3" s="665"/>
    </row>
    <row r="4" spans="1:5" s="52" customFormat="1" x14ac:dyDescent="0.2">
      <c r="A4" s="351" t="s">
        <v>208</v>
      </c>
      <c r="B4" s="352"/>
    </row>
    <row r="5" spans="1:5" s="51" customFormat="1" x14ac:dyDescent="0.2">
      <c r="A5" s="314" t="s">
        <v>167</v>
      </c>
      <c r="B5" s="314"/>
    </row>
    <row r="6" spans="1:5" ht="22.5" customHeight="1" thickBot="1" x14ac:dyDescent="0.25"/>
    <row r="7" spans="1:5" ht="24.75" customHeight="1" thickBot="1" x14ac:dyDescent="0.25">
      <c r="A7" s="684" t="s">
        <v>51</v>
      </c>
      <c r="B7" s="350">
        <f>'7.1 costos totales '!B7</f>
        <v>2016</v>
      </c>
      <c r="C7" s="350">
        <f>'7.1 costos totales '!C7</f>
        <v>2017</v>
      </c>
      <c r="D7" s="350">
        <f>'7.1 costos totales '!D7</f>
        <v>2018</v>
      </c>
      <c r="E7" s="370" t="str">
        <f>'7.1 costos totales '!E7</f>
        <v>ene-mar 2019</v>
      </c>
    </row>
    <row r="8" spans="1:5" ht="25.5" customHeight="1" x14ac:dyDescent="0.2">
      <c r="A8" s="685"/>
      <c r="B8" s="684" t="s">
        <v>159</v>
      </c>
      <c r="C8" s="684" t="s">
        <v>159</v>
      </c>
      <c r="D8" s="684" t="s">
        <v>159</v>
      </c>
      <c r="E8" s="684" t="s">
        <v>159</v>
      </c>
    </row>
    <row r="9" spans="1:5" ht="28.5" customHeight="1" thickBot="1" x14ac:dyDescent="0.25">
      <c r="A9" s="685"/>
      <c r="B9" s="685"/>
      <c r="C9" s="685"/>
      <c r="D9" s="685"/>
      <c r="E9" s="685"/>
    </row>
    <row r="10" spans="1:5" x14ac:dyDescent="0.2">
      <c r="A10" s="307" t="s">
        <v>156</v>
      </c>
      <c r="B10" s="179"/>
      <c r="C10" s="179"/>
      <c r="D10" s="179"/>
      <c r="E10" s="179"/>
    </row>
    <row r="11" spans="1:5" x14ac:dyDescent="0.2">
      <c r="A11" s="308" t="s">
        <v>155</v>
      </c>
      <c r="B11" s="159"/>
      <c r="C11" s="159"/>
      <c r="D11" s="159"/>
      <c r="E11" s="159"/>
    </row>
    <row r="12" spans="1:5" x14ac:dyDescent="0.2">
      <c r="A12" s="308" t="s">
        <v>157</v>
      </c>
      <c r="B12" s="159"/>
      <c r="C12" s="159"/>
      <c r="D12" s="159"/>
      <c r="E12" s="159"/>
    </row>
    <row r="13" spans="1:5" x14ac:dyDescent="0.2">
      <c r="A13" s="308" t="s">
        <v>162</v>
      </c>
      <c r="B13" s="159"/>
      <c r="C13" s="159"/>
      <c r="D13" s="159"/>
      <c r="E13" s="159"/>
    </row>
    <row r="14" spans="1:5" x14ac:dyDescent="0.2">
      <c r="A14" s="308" t="s">
        <v>99</v>
      </c>
      <c r="B14" s="159"/>
      <c r="C14" s="159"/>
      <c r="D14" s="159"/>
      <c r="E14" s="159"/>
    </row>
    <row r="15" spans="1:5" x14ac:dyDescent="0.2">
      <c r="A15" s="308" t="s">
        <v>161</v>
      </c>
      <c r="B15" s="159"/>
      <c r="C15" s="159"/>
      <c r="D15" s="159"/>
      <c r="E15" s="159"/>
    </row>
    <row r="16" spans="1:5" ht="13.5" thickBot="1" x14ac:dyDescent="0.25">
      <c r="A16" s="309" t="s">
        <v>158</v>
      </c>
      <c r="B16" s="184"/>
      <c r="C16" s="184"/>
      <c r="D16" s="184"/>
      <c r="E16" s="184"/>
    </row>
    <row r="17" spans="1:5" ht="13.5" thickBot="1" x14ac:dyDescent="0.25">
      <c r="A17" s="163" t="s">
        <v>109</v>
      </c>
      <c r="B17" s="306"/>
      <c r="C17" s="306"/>
      <c r="D17" s="306"/>
      <c r="E17" s="306"/>
    </row>
    <row r="18" spans="1:5" ht="13.5" customHeight="1" thickBot="1" x14ac:dyDescent="0.25">
      <c r="A18" s="67"/>
      <c r="B18" s="190"/>
      <c r="C18" s="190"/>
      <c r="D18" s="190"/>
      <c r="E18" s="190"/>
    </row>
    <row r="19" spans="1:5" ht="13.5" customHeight="1" thickBot="1" x14ac:dyDescent="0.25">
      <c r="A19" s="334" t="s">
        <v>191</v>
      </c>
      <c r="B19" s="306"/>
      <c r="C19" s="306"/>
      <c r="D19" s="306"/>
      <c r="E19" s="306"/>
    </row>
    <row r="20" spans="1:5" ht="13.5" customHeight="1" x14ac:dyDescent="0.2">
      <c r="A20" s="67"/>
      <c r="B20" s="190"/>
      <c r="C20" s="190"/>
      <c r="D20" s="190"/>
      <c r="E20" s="190"/>
    </row>
    <row r="21" spans="1:5" ht="25.5" customHeight="1" x14ac:dyDescent="0.2">
      <c r="A21" s="668" t="s">
        <v>164</v>
      </c>
      <c r="B21" s="668"/>
      <c r="C21" s="668"/>
      <c r="D21" s="668"/>
      <c r="E21" s="668"/>
    </row>
    <row r="22" spans="1:5" ht="12.75" customHeight="1" x14ac:dyDescent="0.2"/>
    <row r="24" spans="1:5" ht="13.5" thickBot="1" x14ac:dyDescent="0.25">
      <c r="A24" s="88"/>
    </row>
    <row r="25" spans="1:5" ht="13.5" thickBot="1" x14ac:dyDescent="0.25">
      <c r="B25" s="313">
        <f>+B7</f>
        <v>2016</v>
      </c>
      <c r="C25" s="313">
        <f>+C7</f>
        <v>2017</v>
      </c>
      <c r="D25" s="313">
        <f>+D7</f>
        <v>2018</v>
      </c>
      <c r="E25" s="313" t="str">
        <f>+E7</f>
        <v>ene-mar 2019</v>
      </c>
    </row>
    <row r="26" spans="1:5" ht="13.5" thickBot="1" x14ac:dyDescent="0.25">
      <c r="B26" s="157" t="s">
        <v>165</v>
      </c>
      <c r="C26" s="157" t="s">
        <v>165</v>
      </c>
      <c r="D26" s="157" t="s">
        <v>165</v>
      </c>
      <c r="E26" s="157" t="s">
        <v>165</v>
      </c>
    </row>
    <row r="27" spans="1:5" ht="13.5" thickBot="1" x14ac:dyDescent="0.25">
      <c r="A27" s="88" t="s">
        <v>163</v>
      </c>
      <c r="B27" s="311">
        <f>+B17-SUM(B10:B16)</f>
        <v>0</v>
      </c>
      <c r="C27" s="310">
        <f>+C17-SUM(C10:C16)</f>
        <v>0</v>
      </c>
      <c r="D27" s="312">
        <f>+D17-SUM(D10:D16)</f>
        <v>0</v>
      </c>
      <c r="E27" s="311">
        <f>+E17-SUM(E10:E16)</f>
        <v>0</v>
      </c>
    </row>
    <row r="28" spans="1:5" x14ac:dyDescent="0.2">
      <c r="A28" s="88"/>
    </row>
    <row r="29" spans="1:5" x14ac:dyDescent="0.2">
      <c r="A29" s="88"/>
    </row>
    <row r="30" spans="1:5" x14ac:dyDescent="0.2">
      <c r="A30" s="88"/>
    </row>
    <row r="31" spans="1:5" x14ac:dyDescent="0.2">
      <c r="A31" s="88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7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sqref="A1:C1"/>
    </sheetView>
  </sheetViews>
  <sheetFormatPr baseColWidth="10" defaultRowHeight="12.75" x14ac:dyDescent="0.2"/>
  <cols>
    <col min="1" max="1" width="38.28515625" style="49" customWidth="1"/>
    <col min="2" max="3" width="13.85546875" style="49" customWidth="1"/>
    <col min="4" max="4" width="13.85546875" style="52" customWidth="1"/>
    <col min="5" max="5" width="15.5703125" style="52" customWidth="1"/>
    <col min="6" max="16384" width="11.42578125" style="49"/>
  </cols>
  <sheetData>
    <row r="1" spans="1:5" x14ac:dyDescent="0.2">
      <c r="A1" s="663" t="s">
        <v>254</v>
      </c>
      <c r="B1" s="663"/>
      <c r="C1" s="663"/>
      <c r="D1" s="48"/>
    </row>
    <row r="2" spans="1:5" s="52" customFormat="1" x14ac:dyDescent="0.2">
      <c r="A2" s="664" t="s">
        <v>183</v>
      </c>
      <c r="B2" s="664"/>
      <c r="C2" s="664"/>
      <c r="D2" s="48"/>
    </row>
    <row r="3" spans="1:5" s="52" customFormat="1" x14ac:dyDescent="0.2">
      <c r="A3" s="665" t="str">
        <f>'1.2 modelos '!A3</f>
        <v>Dispensadores</v>
      </c>
      <c r="B3" s="665"/>
      <c r="C3" s="665"/>
      <c r="D3" s="48"/>
    </row>
    <row r="4" spans="1:5" s="52" customFormat="1" x14ac:dyDescent="0.2">
      <c r="A4" s="351" t="s">
        <v>208</v>
      </c>
      <c r="B4" s="352"/>
      <c r="C4" s="352"/>
      <c r="D4" s="48"/>
    </row>
    <row r="5" spans="1:5" s="51" customFormat="1" x14ac:dyDescent="0.2">
      <c r="A5" s="314" t="s">
        <v>167</v>
      </c>
      <c r="B5" s="314"/>
      <c r="C5" s="314"/>
      <c r="D5" s="48"/>
    </row>
    <row r="6" spans="1:5" ht="22.5" customHeight="1" thickBot="1" x14ac:dyDescent="0.25"/>
    <row r="7" spans="1:5" ht="24.75" customHeight="1" thickBot="1" x14ac:dyDescent="0.25">
      <c r="A7" s="666" t="s">
        <v>51</v>
      </c>
      <c r="B7" s="442">
        <v>2016</v>
      </c>
      <c r="C7" s="442">
        <v>2017</v>
      </c>
      <c r="D7" s="442">
        <v>2018</v>
      </c>
      <c r="E7" s="514" t="s">
        <v>276</v>
      </c>
    </row>
    <row r="8" spans="1:5" ht="25.5" customHeight="1" x14ac:dyDescent="0.2">
      <c r="A8" s="667"/>
      <c r="B8" s="666" t="s">
        <v>159</v>
      </c>
      <c r="C8" s="666" t="s">
        <v>159</v>
      </c>
      <c r="D8" s="666" t="s">
        <v>159</v>
      </c>
      <c r="E8" s="669" t="s">
        <v>159</v>
      </c>
    </row>
    <row r="9" spans="1:5" ht="28.5" customHeight="1" thickBot="1" x14ac:dyDescent="0.25">
      <c r="A9" s="667"/>
      <c r="B9" s="667"/>
      <c r="C9" s="667"/>
      <c r="D9" s="667"/>
      <c r="E9" s="670"/>
    </row>
    <row r="10" spans="1:5" x14ac:dyDescent="0.2">
      <c r="A10" s="307" t="s">
        <v>156</v>
      </c>
      <c r="B10" s="178"/>
      <c r="C10" s="178"/>
      <c r="D10" s="178"/>
      <c r="E10" s="515"/>
    </row>
    <row r="11" spans="1:5" x14ac:dyDescent="0.2">
      <c r="A11" s="308" t="s">
        <v>155</v>
      </c>
      <c r="B11" s="182"/>
      <c r="C11" s="182"/>
      <c r="D11" s="182"/>
      <c r="E11" s="516"/>
    </row>
    <row r="12" spans="1:5" x14ac:dyDescent="0.2">
      <c r="A12" s="308" t="s">
        <v>176</v>
      </c>
      <c r="B12" s="182"/>
      <c r="C12" s="182"/>
      <c r="D12" s="182"/>
      <c r="E12" s="516"/>
    </row>
    <row r="13" spans="1:5" x14ac:dyDescent="0.2">
      <c r="A13" s="308" t="s">
        <v>177</v>
      </c>
      <c r="B13" s="182"/>
      <c r="C13" s="182"/>
      <c r="D13" s="182"/>
      <c r="E13" s="516"/>
    </row>
    <row r="14" spans="1:5" x14ac:dyDescent="0.2">
      <c r="A14" s="308" t="s">
        <v>178</v>
      </c>
      <c r="B14" s="182"/>
      <c r="C14" s="182"/>
      <c r="D14" s="182"/>
      <c r="E14" s="516"/>
    </row>
    <row r="15" spans="1:5" x14ac:dyDescent="0.2">
      <c r="A15" s="308" t="s">
        <v>179</v>
      </c>
      <c r="B15" s="182"/>
      <c r="C15" s="182"/>
      <c r="D15" s="182"/>
      <c r="E15" s="516"/>
    </row>
    <row r="16" spans="1:5" ht="13.5" thickBot="1" x14ac:dyDescent="0.25">
      <c r="A16" s="309" t="s">
        <v>180</v>
      </c>
      <c r="B16" s="189"/>
      <c r="C16" s="189"/>
      <c r="D16" s="189"/>
      <c r="E16" s="517"/>
    </row>
    <row r="17" spans="1:5" ht="13.5" thickBot="1" x14ac:dyDescent="0.25">
      <c r="A17" s="163" t="s">
        <v>109</v>
      </c>
      <c r="B17" s="342"/>
      <c r="C17" s="342"/>
      <c r="D17" s="342"/>
      <c r="E17" s="518"/>
    </row>
    <row r="18" spans="1:5" ht="13.5" thickBot="1" x14ac:dyDescent="0.25">
      <c r="A18" s="67"/>
      <c r="B18" s="409"/>
      <c r="C18" s="409"/>
      <c r="D18" s="409"/>
      <c r="E18" s="519"/>
    </row>
    <row r="19" spans="1:5" ht="13.5" thickBot="1" x14ac:dyDescent="0.25">
      <c r="A19" s="334" t="s">
        <v>191</v>
      </c>
      <c r="B19" s="342"/>
      <c r="C19" s="342"/>
      <c r="D19" s="342"/>
      <c r="E19" s="518"/>
    </row>
    <row r="20" spans="1:5" x14ac:dyDescent="0.2">
      <c r="A20" s="67"/>
      <c r="B20" s="190"/>
      <c r="D20" s="211"/>
      <c r="E20" s="190"/>
    </row>
    <row r="21" spans="1:5" ht="27.75" customHeight="1" x14ac:dyDescent="0.2">
      <c r="A21" s="668" t="s">
        <v>269</v>
      </c>
      <c r="B21" s="668"/>
      <c r="C21" s="668"/>
      <c r="D21" s="668"/>
      <c r="E21" s="668"/>
    </row>
    <row r="22" spans="1:5" ht="12.75" customHeight="1" x14ac:dyDescent="0.2">
      <c r="A22" s="56" t="s">
        <v>181</v>
      </c>
    </row>
    <row r="23" spans="1:5" ht="12.75" customHeight="1" x14ac:dyDescent="0.2">
      <c r="A23" s="56"/>
    </row>
    <row r="24" spans="1:5" ht="12.75" customHeight="1" thickBot="1" x14ac:dyDescent="0.25">
      <c r="A24" s="56"/>
    </row>
    <row r="25" spans="1:5" ht="12.75" customHeight="1" thickBot="1" x14ac:dyDescent="0.25">
      <c r="A25" s="434" t="s">
        <v>51</v>
      </c>
      <c r="B25" s="661" t="s">
        <v>182</v>
      </c>
      <c r="C25" s="656"/>
      <c r="D25" s="656"/>
      <c r="E25" s="657"/>
    </row>
    <row r="26" spans="1:5" ht="12.75" customHeight="1" x14ac:dyDescent="0.2">
      <c r="A26" s="671"/>
      <c r="B26" s="674"/>
      <c r="C26" s="675"/>
      <c r="D26" s="675"/>
      <c r="E26" s="676"/>
    </row>
    <row r="27" spans="1:5" ht="12.75" customHeight="1" x14ac:dyDescent="0.2">
      <c r="A27" s="672"/>
      <c r="B27" s="677"/>
      <c r="C27" s="678"/>
      <c r="D27" s="678"/>
      <c r="E27" s="679"/>
    </row>
    <row r="28" spans="1:5" ht="12.75" customHeight="1" x14ac:dyDescent="0.2">
      <c r="A28" s="672"/>
      <c r="B28" s="677"/>
      <c r="C28" s="678"/>
      <c r="D28" s="678"/>
      <c r="E28" s="679"/>
    </row>
    <row r="29" spans="1:5" ht="12.75" customHeight="1" thickBot="1" x14ac:dyDescent="0.25">
      <c r="A29" s="673"/>
      <c r="B29" s="680"/>
      <c r="C29" s="681"/>
      <c r="D29" s="681"/>
      <c r="E29" s="682"/>
    </row>
    <row r="30" spans="1:5" ht="12.75" customHeight="1" x14ac:dyDescent="0.2">
      <c r="A30" s="671"/>
      <c r="B30" s="674"/>
      <c r="C30" s="675"/>
      <c r="D30" s="675"/>
      <c r="E30" s="676"/>
    </row>
    <row r="31" spans="1:5" ht="12.75" customHeight="1" x14ac:dyDescent="0.2">
      <c r="A31" s="672"/>
      <c r="B31" s="677"/>
      <c r="C31" s="678"/>
      <c r="D31" s="678"/>
      <c r="E31" s="679"/>
    </row>
    <row r="32" spans="1:5" ht="12.75" customHeight="1" x14ac:dyDescent="0.2">
      <c r="A32" s="672"/>
      <c r="B32" s="677"/>
      <c r="C32" s="678"/>
      <c r="D32" s="678"/>
      <c r="E32" s="679"/>
    </row>
    <row r="33" spans="1:5" ht="12.75" customHeight="1" thickBot="1" x14ac:dyDescent="0.25">
      <c r="A33" s="673"/>
      <c r="B33" s="680"/>
      <c r="C33" s="681"/>
      <c r="D33" s="681"/>
      <c r="E33" s="682"/>
    </row>
    <row r="34" spans="1:5" ht="12.75" customHeight="1" x14ac:dyDescent="0.2">
      <c r="A34" s="671"/>
      <c r="B34" s="674"/>
      <c r="C34" s="675"/>
      <c r="D34" s="675"/>
      <c r="E34" s="676"/>
    </row>
    <row r="35" spans="1:5" ht="12.75" customHeight="1" x14ac:dyDescent="0.2">
      <c r="A35" s="672"/>
      <c r="B35" s="677"/>
      <c r="C35" s="678"/>
      <c r="D35" s="678"/>
      <c r="E35" s="679"/>
    </row>
    <row r="36" spans="1:5" ht="12.75" customHeight="1" x14ac:dyDescent="0.2">
      <c r="A36" s="672"/>
      <c r="B36" s="677"/>
      <c r="C36" s="678"/>
      <c r="D36" s="678"/>
      <c r="E36" s="679"/>
    </row>
    <row r="37" spans="1:5" ht="12.75" customHeight="1" thickBot="1" x14ac:dyDescent="0.25">
      <c r="A37" s="673"/>
      <c r="B37" s="680"/>
      <c r="C37" s="681"/>
      <c r="D37" s="681"/>
      <c r="E37" s="682"/>
    </row>
    <row r="38" spans="1:5" ht="12.75" customHeight="1" x14ac:dyDescent="0.2">
      <c r="A38" s="671"/>
      <c r="B38" s="674"/>
      <c r="C38" s="675"/>
      <c r="D38" s="675"/>
      <c r="E38" s="676"/>
    </row>
    <row r="39" spans="1:5" ht="12.75" customHeight="1" x14ac:dyDescent="0.2">
      <c r="A39" s="672"/>
      <c r="B39" s="677"/>
      <c r="C39" s="678"/>
      <c r="D39" s="678"/>
      <c r="E39" s="679"/>
    </row>
    <row r="40" spans="1:5" ht="12.75" customHeight="1" x14ac:dyDescent="0.2">
      <c r="A40" s="672"/>
      <c r="B40" s="677"/>
      <c r="C40" s="678"/>
      <c r="D40" s="678"/>
      <c r="E40" s="679"/>
    </row>
    <row r="41" spans="1:5" ht="12.75" customHeight="1" thickBot="1" x14ac:dyDescent="0.25">
      <c r="A41" s="673"/>
      <c r="B41" s="680"/>
      <c r="C41" s="681"/>
      <c r="D41" s="681"/>
      <c r="E41" s="682"/>
    </row>
    <row r="42" spans="1:5" ht="12.75" customHeight="1" x14ac:dyDescent="0.2">
      <c r="A42" s="671"/>
      <c r="B42" s="674"/>
      <c r="C42" s="675"/>
      <c r="D42" s="675"/>
      <c r="E42" s="676"/>
    </row>
    <row r="43" spans="1:5" ht="12.75" customHeight="1" x14ac:dyDescent="0.2">
      <c r="A43" s="672"/>
      <c r="B43" s="677"/>
      <c r="C43" s="678"/>
      <c r="D43" s="678"/>
      <c r="E43" s="679"/>
    </row>
    <row r="44" spans="1:5" ht="12.75" customHeight="1" x14ac:dyDescent="0.2">
      <c r="A44" s="672"/>
      <c r="B44" s="677"/>
      <c r="C44" s="678"/>
      <c r="D44" s="678"/>
      <c r="E44" s="679"/>
    </row>
    <row r="45" spans="1:5" ht="12.75" customHeight="1" thickBot="1" x14ac:dyDescent="0.25">
      <c r="A45" s="673"/>
      <c r="B45" s="680"/>
      <c r="C45" s="681"/>
      <c r="D45" s="681"/>
      <c r="E45" s="682"/>
    </row>
    <row r="46" spans="1:5" ht="12.75" customHeight="1" x14ac:dyDescent="0.2">
      <c r="A46" s="56"/>
    </row>
    <row r="47" spans="1:5" ht="12.75" customHeight="1" x14ac:dyDescent="0.2">
      <c r="A47" s="56"/>
    </row>
    <row r="49" spans="1:5" ht="13.5" hidden="1" thickBot="1" x14ac:dyDescent="0.25">
      <c r="A49" s="88"/>
    </row>
    <row r="50" spans="1:5" ht="13.5" hidden="1" thickBot="1" x14ac:dyDescent="0.25">
      <c r="B50" s="313">
        <f>+B7</f>
        <v>2016</v>
      </c>
      <c r="D50" s="313">
        <f>+B50</f>
        <v>2016</v>
      </c>
      <c r="E50" s="313">
        <f>+C7</f>
        <v>2017</v>
      </c>
    </row>
    <row r="51" spans="1:5" ht="13.5" hidden="1" thickBot="1" x14ac:dyDescent="0.25">
      <c r="B51" s="157" t="s">
        <v>165</v>
      </c>
      <c r="C51" s="406"/>
      <c r="D51" s="157" t="s">
        <v>166</v>
      </c>
      <c r="E51" s="157" t="s">
        <v>165</v>
      </c>
    </row>
    <row r="52" spans="1:5" ht="13.5" hidden="1" thickBot="1" x14ac:dyDescent="0.25">
      <c r="A52" s="88" t="s">
        <v>163</v>
      </c>
      <c r="B52" s="311">
        <f>+B17-SUM(B10:B16)</f>
        <v>0</v>
      </c>
      <c r="D52" s="310" t="e">
        <f>+#REF!-SUM(#REF!)</f>
        <v>#REF!</v>
      </c>
      <c r="E52" s="310">
        <f>+C17-SUM(C10:C16)</f>
        <v>0</v>
      </c>
    </row>
    <row r="53" spans="1:5" hidden="1" x14ac:dyDescent="0.2">
      <c r="A53" s="88"/>
    </row>
    <row r="54" spans="1:5" hidden="1" x14ac:dyDescent="0.2">
      <c r="A54" s="88"/>
    </row>
    <row r="55" spans="1:5" x14ac:dyDescent="0.2">
      <c r="A55" s="88"/>
    </row>
    <row r="56" spans="1:5" x14ac:dyDescent="0.2">
      <c r="A56" s="88"/>
    </row>
  </sheetData>
  <mergeCells count="35">
    <mergeCell ref="A1:C1"/>
    <mergeCell ref="A2:C2"/>
    <mergeCell ref="A3:C3"/>
    <mergeCell ref="A7:A9"/>
    <mergeCell ref="B8:B9"/>
    <mergeCell ref="C8:C9"/>
    <mergeCell ref="D8:D9"/>
    <mergeCell ref="E8:E9"/>
    <mergeCell ref="A21:E21"/>
    <mergeCell ref="B25:E25"/>
    <mergeCell ref="A26:A29"/>
    <mergeCell ref="B26:E26"/>
    <mergeCell ref="B27:E27"/>
    <mergeCell ref="B28:E28"/>
    <mergeCell ref="B29:E29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42:A45"/>
    <mergeCell ref="B42:E42"/>
    <mergeCell ref="B43:E43"/>
    <mergeCell ref="B44:E44"/>
    <mergeCell ref="B45:E45"/>
    <mergeCell ref="A38:A41"/>
    <mergeCell ref="B38:E38"/>
    <mergeCell ref="B39:E39"/>
    <mergeCell ref="B40:E40"/>
    <mergeCell ref="B41:E41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4"/>
  <sheetViews>
    <sheetView showGridLines="0" topLeftCell="A34" zoomScaleNormal="100" workbookViewId="0"/>
  </sheetViews>
  <sheetFormatPr baseColWidth="10" defaultRowHeight="12.75" x14ac:dyDescent="0.2"/>
  <cols>
    <col min="1" max="1" width="38.28515625" style="220" customWidth="1"/>
    <col min="2" max="2" width="23.140625" style="220" customWidth="1"/>
    <col min="3" max="3" width="14" style="220" customWidth="1"/>
    <col min="4" max="4" width="23.140625" style="220" customWidth="1"/>
    <col min="5" max="5" width="11.42578125" style="220"/>
    <col min="6" max="6" width="23.140625" style="220" customWidth="1"/>
    <col min="7" max="7" width="11.42578125" style="220"/>
    <col min="8" max="8" width="23.140625" style="220" customWidth="1"/>
    <col min="9" max="9" width="11.42578125" style="220"/>
    <col min="10" max="10" width="1.5703125" style="220" customWidth="1"/>
    <col min="11" max="11" width="11.42578125" style="49"/>
    <col min="12" max="16384" width="11.42578125" style="220"/>
  </cols>
  <sheetData>
    <row r="2" spans="1:9" x14ac:dyDescent="0.2">
      <c r="A2" s="219" t="s">
        <v>255</v>
      </c>
    </row>
    <row r="3" spans="1:9" x14ac:dyDescent="0.2">
      <c r="A3" s="219" t="s">
        <v>134</v>
      </c>
    </row>
    <row r="4" spans="1:9" x14ac:dyDescent="0.2">
      <c r="A4" s="520" t="s">
        <v>278</v>
      </c>
    </row>
    <row r="5" spans="1:9" s="222" customFormat="1" x14ac:dyDescent="0.2">
      <c r="A5" s="365" t="s">
        <v>258</v>
      </c>
      <c r="B5" s="221"/>
      <c r="C5" s="221"/>
    </row>
    <row r="6" spans="1:9" s="222" customFormat="1" x14ac:dyDescent="0.2">
      <c r="A6" s="223"/>
      <c r="B6" s="221"/>
      <c r="C6" s="221"/>
    </row>
    <row r="7" spans="1:9" s="222" customFormat="1" x14ac:dyDescent="0.2">
      <c r="A7" s="223"/>
      <c r="B7" s="221"/>
      <c r="C7" s="221"/>
    </row>
    <row r="8" spans="1:9" s="222" customFormat="1" ht="13.5" thickBot="1" x14ac:dyDescent="0.25">
      <c r="A8" s="223"/>
      <c r="B8" s="221"/>
      <c r="C8" s="221"/>
    </row>
    <row r="9" spans="1:9" ht="13.5" thickBot="1" x14ac:dyDescent="0.25">
      <c r="A9" s="445"/>
      <c r="B9" s="691" t="s">
        <v>215</v>
      </c>
      <c r="C9" s="692"/>
      <c r="D9" s="691" t="s">
        <v>216</v>
      </c>
      <c r="E9" s="692"/>
      <c r="F9" s="691" t="s">
        <v>234</v>
      </c>
      <c r="G9" s="692"/>
      <c r="H9" s="691" t="s">
        <v>279</v>
      </c>
      <c r="I9" s="692"/>
    </row>
    <row r="10" spans="1:9" x14ac:dyDescent="0.2">
      <c r="A10" s="446" t="s">
        <v>51</v>
      </c>
      <c r="B10" s="447" t="s">
        <v>52</v>
      </c>
      <c r="C10" s="447" t="s">
        <v>53</v>
      </c>
      <c r="D10" s="447" t="s">
        <v>52</v>
      </c>
      <c r="E10" s="447" t="s">
        <v>53</v>
      </c>
      <c r="F10" s="447" t="s">
        <v>52</v>
      </c>
      <c r="G10" s="447" t="s">
        <v>53</v>
      </c>
      <c r="H10" s="521" t="s">
        <v>52</v>
      </c>
      <c r="I10" s="521" t="s">
        <v>53</v>
      </c>
    </row>
    <row r="11" spans="1:9" ht="13.5" thickBot="1" x14ac:dyDescent="0.25">
      <c r="A11" s="448"/>
      <c r="B11" s="449" t="s">
        <v>259</v>
      </c>
      <c r="C11" s="450" t="s">
        <v>54</v>
      </c>
      <c r="D11" s="449" t="s">
        <v>259</v>
      </c>
      <c r="E11" s="450" t="s">
        <v>54</v>
      </c>
      <c r="F11" s="449" t="s">
        <v>259</v>
      </c>
      <c r="G11" s="450" t="s">
        <v>54</v>
      </c>
      <c r="H11" s="522" t="s">
        <v>259</v>
      </c>
      <c r="I11" s="522" t="s">
        <v>54</v>
      </c>
    </row>
    <row r="12" spans="1:9" ht="13.5" thickBot="1" x14ac:dyDescent="0.25">
      <c r="A12" s="224"/>
      <c r="H12" s="523"/>
      <c r="I12" s="523"/>
    </row>
    <row r="13" spans="1:9" x14ac:dyDescent="0.2">
      <c r="A13" s="225" t="s">
        <v>55</v>
      </c>
      <c r="B13" s="226"/>
      <c r="C13" s="227"/>
      <c r="D13" s="226"/>
      <c r="E13" s="227"/>
      <c r="F13" s="226"/>
      <c r="G13" s="227"/>
      <c r="H13" s="524"/>
      <c r="I13" s="525"/>
    </row>
    <row r="14" spans="1:9" x14ac:dyDescent="0.2">
      <c r="A14" s="229" t="s">
        <v>205</v>
      </c>
      <c r="B14" s="230"/>
      <c r="C14" s="231"/>
      <c r="D14" s="230"/>
      <c r="E14" s="231"/>
      <c r="F14" s="230"/>
      <c r="G14" s="231"/>
      <c r="H14" s="526"/>
      <c r="I14" s="527"/>
    </row>
    <row r="15" spans="1:9" x14ac:dyDescent="0.2">
      <c r="A15" s="229" t="s">
        <v>204</v>
      </c>
      <c r="B15" s="230"/>
      <c r="C15" s="231"/>
      <c r="D15" s="230"/>
      <c r="E15" s="231"/>
      <c r="F15" s="230"/>
      <c r="G15" s="231"/>
      <c r="H15" s="526"/>
      <c r="I15" s="527"/>
    </row>
    <row r="16" spans="1:9" x14ac:dyDescent="0.2">
      <c r="A16" s="229" t="s">
        <v>202</v>
      </c>
      <c r="B16" s="230"/>
      <c r="C16" s="231"/>
      <c r="D16" s="230"/>
      <c r="E16" s="231"/>
      <c r="F16" s="230"/>
      <c r="G16" s="231"/>
      <c r="H16" s="526"/>
      <c r="I16" s="527"/>
    </row>
    <row r="17" spans="1:9" x14ac:dyDescent="0.2">
      <c r="A17" s="229" t="s">
        <v>203</v>
      </c>
      <c r="B17" s="230"/>
      <c r="C17" s="231"/>
      <c r="D17" s="230"/>
      <c r="E17" s="231"/>
      <c r="F17" s="230"/>
      <c r="G17" s="231"/>
      <c r="H17" s="526"/>
      <c r="I17" s="527"/>
    </row>
    <row r="18" spans="1:9" ht="13.5" thickBot="1" x14ac:dyDescent="0.25">
      <c r="A18" s="233"/>
      <c r="B18" s="234"/>
      <c r="C18" s="161"/>
      <c r="D18" s="234"/>
      <c r="E18" s="161"/>
      <c r="F18" s="234"/>
      <c r="G18" s="161"/>
      <c r="H18" s="528"/>
      <c r="I18" s="529"/>
    </row>
    <row r="19" spans="1:9" ht="13.5" thickBot="1" x14ac:dyDescent="0.25">
      <c r="A19" s="224"/>
      <c r="B19" s="236"/>
      <c r="C19" s="237"/>
      <c r="D19" s="236"/>
      <c r="E19" s="237"/>
      <c r="F19" s="236"/>
      <c r="G19" s="237"/>
      <c r="H19" s="530"/>
      <c r="I19" s="531"/>
    </row>
    <row r="20" spans="1:9" x14ac:dyDescent="0.2">
      <c r="A20" s="225" t="s">
        <v>56</v>
      </c>
      <c r="B20" s="226"/>
      <c r="C20" s="227"/>
      <c r="D20" s="226"/>
      <c r="E20" s="227"/>
      <c r="F20" s="226"/>
      <c r="G20" s="227"/>
      <c r="H20" s="524"/>
      <c r="I20" s="525"/>
    </row>
    <row r="21" spans="1:9" x14ac:dyDescent="0.2">
      <c r="A21" s="229" t="s">
        <v>205</v>
      </c>
      <c r="B21" s="230"/>
      <c r="C21" s="231"/>
      <c r="D21" s="230"/>
      <c r="E21" s="231"/>
      <c r="F21" s="230"/>
      <c r="G21" s="231"/>
      <c r="H21" s="526"/>
      <c r="I21" s="527"/>
    </row>
    <row r="22" spans="1:9" x14ac:dyDescent="0.2">
      <c r="A22" s="229" t="s">
        <v>204</v>
      </c>
      <c r="B22" s="230"/>
      <c r="C22" s="231"/>
      <c r="D22" s="230"/>
      <c r="E22" s="231"/>
      <c r="F22" s="230"/>
      <c r="G22" s="231"/>
      <c r="H22" s="526"/>
      <c r="I22" s="527"/>
    </row>
    <row r="23" spans="1:9" x14ac:dyDescent="0.2">
      <c r="A23" s="229" t="s">
        <v>202</v>
      </c>
      <c r="B23" s="230"/>
      <c r="C23" s="231"/>
      <c r="D23" s="230"/>
      <c r="E23" s="231"/>
      <c r="F23" s="230"/>
      <c r="G23" s="231"/>
      <c r="H23" s="526"/>
      <c r="I23" s="527"/>
    </row>
    <row r="24" spans="1:9" x14ac:dyDescent="0.2">
      <c r="A24" s="229" t="s">
        <v>203</v>
      </c>
      <c r="B24" s="230"/>
      <c r="C24" s="231"/>
      <c r="D24" s="230"/>
      <c r="E24" s="231"/>
      <c r="F24" s="230"/>
      <c r="G24" s="231"/>
      <c r="H24" s="526"/>
      <c r="I24" s="527"/>
    </row>
    <row r="25" spans="1:9" ht="13.5" thickBot="1" x14ac:dyDescent="0.25">
      <c r="A25" s="233"/>
      <c r="B25" s="234"/>
      <c r="C25" s="161"/>
      <c r="D25" s="234"/>
      <c r="E25" s="161"/>
      <c r="F25" s="234"/>
      <c r="G25" s="161"/>
      <c r="H25" s="528"/>
      <c r="I25" s="529"/>
    </row>
    <row r="26" spans="1:9" ht="13.5" thickBot="1" x14ac:dyDescent="0.25">
      <c r="A26" s="224"/>
      <c r="B26" s="236"/>
      <c r="C26" s="237"/>
      <c r="D26" s="236"/>
      <c r="E26" s="237"/>
      <c r="F26" s="236"/>
      <c r="G26" s="237"/>
      <c r="H26" s="530"/>
      <c r="I26" s="531"/>
    </row>
    <row r="27" spans="1:9" ht="13.5" thickBot="1" x14ac:dyDescent="0.25">
      <c r="A27" s="238" t="s">
        <v>57</v>
      </c>
      <c r="B27" s="239"/>
      <c r="C27" s="240"/>
      <c r="D27" s="239"/>
      <c r="E27" s="240"/>
      <c r="F27" s="239"/>
      <c r="G27" s="240"/>
      <c r="H27" s="532"/>
      <c r="I27" s="533"/>
    </row>
    <row r="28" spans="1:9" ht="13.5" thickBot="1" x14ac:dyDescent="0.25">
      <c r="A28" s="224"/>
      <c r="B28" s="236"/>
      <c r="C28" s="237"/>
      <c r="D28" s="236"/>
      <c r="E28" s="237"/>
      <c r="F28" s="236"/>
      <c r="G28" s="237"/>
      <c r="H28" s="530"/>
      <c r="I28" s="531"/>
    </row>
    <row r="29" spans="1:9" x14ac:dyDescent="0.2">
      <c r="A29" s="225" t="s">
        <v>58</v>
      </c>
      <c r="B29" s="241"/>
      <c r="C29" s="227"/>
      <c r="D29" s="241"/>
      <c r="E29" s="227"/>
      <c r="F29" s="241"/>
      <c r="G29" s="227"/>
      <c r="H29" s="534"/>
      <c r="I29" s="525"/>
    </row>
    <row r="30" spans="1:9" x14ac:dyDescent="0.2">
      <c r="A30" s="242" t="s">
        <v>59</v>
      </c>
      <c r="B30" s="243"/>
      <c r="C30" s="231"/>
      <c r="D30" s="243"/>
      <c r="E30" s="231"/>
      <c r="F30" s="243"/>
      <c r="G30" s="231"/>
      <c r="H30" s="535"/>
      <c r="I30" s="527"/>
    </row>
    <row r="31" spans="1:9" x14ac:dyDescent="0.2">
      <c r="A31" s="242" t="s">
        <v>60</v>
      </c>
      <c r="B31" s="243"/>
      <c r="C31" s="231"/>
      <c r="D31" s="243"/>
      <c r="E31" s="231"/>
      <c r="F31" s="243"/>
      <c r="G31" s="231"/>
      <c r="H31" s="535"/>
      <c r="I31" s="527"/>
    </row>
    <row r="32" spans="1:9" x14ac:dyDescent="0.2">
      <c r="A32" s="242" t="s">
        <v>61</v>
      </c>
      <c r="B32" s="243"/>
      <c r="C32" s="231"/>
      <c r="D32" s="243"/>
      <c r="E32" s="231"/>
      <c r="F32" s="243"/>
      <c r="G32" s="231"/>
      <c r="H32" s="535"/>
      <c r="I32" s="527"/>
    </row>
    <row r="33" spans="1:9" ht="13.5" thickBot="1" x14ac:dyDescent="0.25">
      <c r="A33" s="233" t="s">
        <v>62</v>
      </c>
      <c r="B33" s="244"/>
      <c r="C33" s="161"/>
      <c r="D33" s="244"/>
      <c r="E33" s="161"/>
      <c r="F33" s="244"/>
      <c r="G33" s="161"/>
      <c r="H33" s="536"/>
      <c r="I33" s="529"/>
    </row>
    <row r="34" spans="1:9" ht="13.5" thickBot="1" x14ac:dyDescent="0.25">
      <c r="A34" s="219"/>
      <c r="B34" s="236"/>
      <c r="C34" s="245"/>
      <c r="D34" s="236"/>
      <c r="E34" s="245"/>
      <c r="F34" s="236"/>
      <c r="G34" s="245"/>
      <c r="H34" s="530"/>
      <c r="I34" s="537"/>
    </row>
    <row r="35" spans="1:9" x14ac:dyDescent="0.2">
      <c r="A35" s="225" t="s">
        <v>63</v>
      </c>
      <c r="B35" s="241"/>
      <c r="C35" s="227"/>
      <c r="D35" s="241"/>
      <c r="E35" s="227"/>
      <c r="F35" s="241"/>
      <c r="G35" s="227"/>
      <c r="H35" s="534"/>
      <c r="I35" s="525"/>
    </row>
    <row r="36" spans="1:9" x14ac:dyDescent="0.2">
      <c r="A36" s="229" t="s">
        <v>64</v>
      </c>
      <c r="B36" s="243"/>
      <c r="C36" s="231"/>
      <c r="D36" s="243"/>
      <c r="E36" s="231"/>
      <c r="F36" s="243"/>
      <c r="G36" s="231"/>
      <c r="H36" s="535"/>
      <c r="I36" s="527"/>
    </row>
    <row r="37" spans="1:9" x14ac:dyDescent="0.2">
      <c r="A37" s="246" t="s">
        <v>99</v>
      </c>
      <c r="B37" s="247"/>
      <c r="C37" s="248"/>
      <c r="D37" s="247"/>
      <c r="E37" s="248"/>
      <c r="F37" s="247"/>
      <c r="G37" s="248"/>
      <c r="H37" s="538"/>
      <c r="I37" s="539"/>
    </row>
    <row r="38" spans="1:9" ht="13.5" thickBot="1" x14ac:dyDescent="0.25">
      <c r="A38" s="233" t="s">
        <v>86</v>
      </c>
      <c r="B38" s="244"/>
      <c r="C38" s="161"/>
      <c r="D38" s="244"/>
      <c r="E38" s="161"/>
      <c r="F38" s="244"/>
      <c r="G38" s="161"/>
      <c r="H38" s="536"/>
      <c r="I38" s="529"/>
    </row>
    <row r="39" spans="1:9" ht="13.5" thickBot="1" x14ac:dyDescent="0.25">
      <c r="A39" s="224"/>
      <c r="B39" s="236"/>
      <c r="C39" s="237"/>
      <c r="D39" s="236"/>
      <c r="E39" s="237"/>
      <c r="F39" s="236"/>
      <c r="G39" s="237"/>
      <c r="H39" s="530"/>
      <c r="I39" s="531"/>
    </row>
    <row r="40" spans="1:9" x14ac:dyDescent="0.2">
      <c r="A40" s="225" t="s">
        <v>65</v>
      </c>
      <c r="B40" s="226"/>
      <c r="C40" s="227"/>
      <c r="D40" s="226"/>
      <c r="E40" s="227"/>
      <c r="F40" s="226"/>
      <c r="G40" s="227"/>
      <c r="H40" s="524"/>
      <c r="I40" s="525"/>
    </row>
    <row r="41" spans="1:9" x14ac:dyDescent="0.2">
      <c r="A41" s="242" t="s">
        <v>66</v>
      </c>
      <c r="B41" s="230"/>
      <c r="C41" s="231"/>
      <c r="D41" s="230"/>
      <c r="E41" s="231"/>
      <c r="F41" s="230"/>
      <c r="G41" s="231"/>
      <c r="H41" s="526"/>
      <c r="I41" s="527"/>
    </row>
    <row r="42" spans="1:9" x14ac:dyDescent="0.2">
      <c r="A42" s="242" t="s">
        <v>67</v>
      </c>
      <c r="B42" s="230"/>
      <c r="C42" s="231"/>
      <c r="D42" s="230"/>
      <c r="E42" s="231"/>
      <c r="F42" s="230"/>
      <c r="G42" s="231"/>
      <c r="H42" s="526"/>
      <c r="I42" s="527"/>
    </row>
    <row r="43" spans="1:9" x14ac:dyDescent="0.2">
      <c r="A43" s="242" t="s">
        <v>68</v>
      </c>
      <c r="B43" s="230"/>
      <c r="C43" s="231"/>
      <c r="D43" s="230"/>
      <c r="E43" s="231"/>
      <c r="F43" s="230"/>
      <c r="G43" s="231"/>
      <c r="H43" s="526"/>
      <c r="I43" s="527"/>
    </row>
    <row r="44" spans="1:9" x14ac:dyDescent="0.2">
      <c r="A44" s="229" t="s">
        <v>69</v>
      </c>
      <c r="B44" s="249"/>
      <c r="C44" s="248"/>
      <c r="D44" s="249"/>
      <c r="E44" s="248"/>
      <c r="F44" s="249"/>
      <c r="G44" s="248"/>
      <c r="H44" s="540"/>
      <c r="I44" s="539"/>
    </row>
    <row r="45" spans="1:9" x14ac:dyDescent="0.2">
      <c r="A45" s="250"/>
      <c r="B45" s="249"/>
      <c r="C45" s="248"/>
      <c r="D45" s="249"/>
      <c r="E45" s="248"/>
      <c r="F45" s="249"/>
      <c r="G45" s="248"/>
      <c r="H45" s="540"/>
      <c r="I45" s="539"/>
    </row>
    <row r="46" spans="1:9" ht="13.5" thickBot="1" x14ac:dyDescent="0.25">
      <c r="A46" s="251"/>
      <c r="B46" s="234"/>
      <c r="C46" s="161"/>
      <c r="D46" s="234"/>
      <c r="E46" s="161"/>
      <c r="F46" s="234"/>
      <c r="G46" s="161"/>
      <c r="H46" s="528"/>
      <c r="I46" s="529"/>
    </row>
    <row r="47" spans="1:9" ht="13.5" thickBot="1" x14ac:dyDescent="0.25">
      <c r="A47" s="224"/>
      <c r="B47" s="236"/>
      <c r="C47" s="245"/>
      <c r="D47" s="236"/>
      <c r="E47" s="245"/>
      <c r="F47" s="236"/>
      <c r="G47" s="245"/>
      <c r="H47" s="530"/>
      <c r="I47" s="537"/>
    </row>
    <row r="48" spans="1:9" x14ac:dyDescent="0.2">
      <c r="A48" s="225" t="s">
        <v>70</v>
      </c>
      <c r="B48" s="226"/>
      <c r="C48" s="227"/>
      <c r="D48" s="226"/>
      <c r="E48" s="227"/>
      <c r="F48" s="226"/>
      <c r="G48" s="227"/>
      <c r="H48" s="524"/>
      <c r="I48" s="525"/>
    </row>
    <row r="49" spans="1:11" x14ac:dyDescent="0.2">
      <c r="A49" s="242" t="s">
        <v>100</v>
      </c>
      <c r="B49" s="230"/>
      <c r="C49" s="231"/>
      <c r="D49" s="230"/>
      <c r="E49" s="231"/>
      <c r="F49" s="230"/>
      <c r="G49" s="231"/>
      <c r="H49" s="526"/>
      <c r="I49" s="527"/>
    </row>
    <row r="50" spans="1:11" x14ac:dyDescent="0.2">
      <c r="A50" s="242" t="s">
        <v>71</v>
      </c>
      <c r="B50" s="230"/>
      <c r="C50" s="231"/>
      <c r="D50" s="230"/>
      <c r="E50" s="231"/>
      <c r="F50" s="230"/>
      <c r="G50" s="231"/>
      <c r="H50" s="526"/>
      <c r="I50" s="527"/>
    </row>
    <row r="51" spans="1:11" x14ac:dyDescent="0.2">
      <c r="A51" s="242" t="s">
        <v>101</v>
      </c>
      <c r="B51" s="230"/>
      <c r="C51" s="231"/>
      <c r="D51" s="230"/>
      <c r="E51" s="231"/>
      <c r="F51" s="230"/>
      <c r="G51" s="231"/>
      <c r="H51" s="526"/>
      <c r="I51" s="527"/>
    </row>
    <row r="52" spans="1:11" ht="13.5" thickBot="1" x14ac:dyDescent="0.25">
      <c r="A52" s="233" t="s">
        <v>72</v>
      </c>
      <c r="B52" s="234"/>
      <c r="C52" s="161"/>
      <c r="D52" s="234"/>
      <c r="E52" s="161"/>
      <c r="F52" s="234"/>
      <c r="G52" s="161"/>
      <c r="H52" s="528"/>
      <c r="I52" s="529"/>
    </row>
    <row r="53" spans="1:11" ht="13.5" thickBot="1" x14ac:dyDescent="0.25">
      <c r="A53" s="224"/>
      <c r="B53" s="236"/>
      <c r="C53" s="237"/>
      <c r="D53" s="236"/>
      <c r="E53" s="237"/>
      <c r="F53" s="236"/>
      <c r="G53" s="237"/>
      <c r="H53" s="530"/>
      <c r="I53" s="531"/>
    </row>
    <row r="54" spans="1:11" ht="13.5" thickBot="1" x14ac:dyDescent="0.25">
      <c r="A54" s="238" t="s">
        <v>73</v>
      </c>
      <c r="B54" s="239"/>
      <c r="C54" s="240">
        <v>1</v>
      </c>
      <c r="D54" s="239"/>
      <c r="E54" s="240">
        <v>1</v>
      </c>
      <c r="F54" s="239"/>
      <c r="G54" s="240">
        <v>1</v>
      </c>
      <c r="H54" s="532"/>
      <c r="I54" s="533">
        <v>1</v>
      </c>
    </row>
    <row r="55" spans="1:11" ht="13.5" thickBot="1" x14ac:dyDescent="0.25">
      <c r="A55" s="224"/>
      <c r="H55" s="523"/>
      <c r="I55" s="523"/>
    </row>
    <row r="56" spans="1:11" ht="13.5" thickBot="1" x14ac:dyDescent="0.25">
      <c r="A56" s="334" t="s">
        <v>191</v>
      </c>
      <c r="B56" s="306"/>
      <c r="C56" s="306"/>
      <c r="D56" s="306"/>
      <c r="E56" s="306"/>
      <c r="F56" s="306"/>
      <c r="G56" s="306"/>
      <c r="H56" s="541"/>
      <c r="I56" s="541"/>
    </row>
    <row r="57" spans="1:11" ht="13.5" thickBot="1" x14ac:dyDescent="0.25">
      <c r="A57" s="224"/>
      <c r="H57" s="523"/>
      <c r="I57" s="523"/>
    </row>
    <row r="58" spans="1:11" ht="13.5" thickBot="1" x14ac:dyDescent="0.25">
      <c r="A58" s="238" t="s">
        <v>87</v>
      </c>
      <c r="B58" s="236"/>
      <c r="C58" s="245"/>
      <c r="D58" s="236"/>
      <c r="E58" s="245"/>
      <c r="F58" s="236"/>
      <c r="G58" s="245"/>
      <c r="H58" s="530"/>
      <c r="I58" s="537"/>
    </row>
    <row r="59" spans="1:11" x14ac:dyDescent="0.2">
      <c r="A59" s="386" t="s">
        <v>95</v>
      </c>
      <c r="B59" s="252"/>
      <c r="C59" s="253"/>
      <c r="D59" s="253"/>
      <c r="E59" s="253"/>
      <c r="F59" s="253"/>
      <c r="G59" s="253"/>
      <c r="H59" s="542"/>
      <c r="I59" s="543"/>
    </row>
    <row r="60" spans="1:11" x14ac:dyDescent="0.2">
      <c r="A60" s="387" t="s">
        <v>96</v>
      </c>
      <c r="B60" s="254"/>
      <c r="C60" s="255"/>
      <c r="D60" s="255"/>
      <c r="E60" s="255"/>
      <c r="F60" s="255"/>
      <c r="G60" s="255"/>
      <c r="H60" s="544"/>
      <c r="I60" s="545"/>
    </row>
    <row r="61" spans="1:11" ht="13.5" thickBot="1" x14ac:dyDescent="0.25">
      <c r="A61" s="388" t="s">
        <v>97</v>
      </c>
      <c r="B61" s="256"/>
      <c r="C61" s="257"/>
      <c r="D61" s="257"/>
      <c r="E61" s="257"/>
      <c r="F61" s="257"/>
      <c r="G61" s="257"/>
      <c r="H61" s="546"/>
      <c r="I61" s="547"/>
    </row>
    <row r="62" spans="1:11" hidden="1" x14ac:dyDescent="0.2">
      <c r="A62" s="258"/>
      <c r="B62" s="49"/>
      <c r="C62" s="259"/>
      <c r="D62" s="259"/>
      <c r="E62" s="259"/>
      <c r="F62" s="259"/>
      <c r="G62" s="259"/>
      <c r="H62" s="259"/>
      <c r="I62" s="259"/>
    </row>
    <row r="63" spans="1:11" s="385" customFormat="1" hidden="1" x14ac:dyDescent="0.2">
      <c r="A63" s="383"/>
      <c r="B63" s="384"/>
      <c r="C63" s="384"/>
      <c r="D63" s="384"/>
      <c r="E63" s="384"/>
      <c r="F63" s="384"/>
      <c r="G63" s="384"/>
      <c r="H63" s="384"/>
      <c r="I63" s="384"/>
      <c r="K63" s="359"/>
    </row>
    <row r="64" spans="1:11" hidden="1" x14ac:dyDescent="0.2"/>
    <row r="65" spans="1:10" ht="14.25" x14ac:dyDescent="0.2">
      <c r="A65" s="346" t="s">
        <v>232</v>
      </c>
    </row>
    <row r="66" spans="1:10" ht="14.25" x14ac:dyDescent="0.2">
      <c r="A66" s="346" t="s">
        <v>231</v>
      </c>
    </row>
    <row r="67" spans="1:10" ht="29.25" customHeight="1" x14ac:dyDescent="0.25">
      <c r="A67" s="689" t="s">
        <v>225</v>
      </c>
      <c r="B67" s="690"/>
      <c r="C67" s="690"/>
      <c r="D67" s="690"/>
      <c r="E67" s="690"/>
      <c r="F67" s="690"/>
      <c r="G67" s="690"/>
      <c r="H67" s="690"/>
      <c r="I67" s="690"/>
      <c r="J67" s="690"/>
    </row>
    <row r="68" spans="1:10" ht="9.75" customHeight="1" thickBot="1" x14ac:dyDescent="0.25">
      <c r="A68" s="347"/>
      <c r="B68" s="349"/>
      <c r="C68" s="349"/>
      <c r="D68" s="349"/>
      <c r="E68" s="349"/>
      <c r="F68" s="349"/>
      <c r="G68" s="349"/>
      <c r="H68" s="349"/>
      <c r="I68" s="349"/>
      <c r="J68" s="348"/>
    </row>
    <row r="69" spans="1:10" ht="29.25" customHeight="1" thickBot="1" x14ac:dyDescent="0.25">
      <c r="A69" s="686" t="s">
        <v>206</v>
      </c>
      <c r="B69" s="687"/>
      <c r="C69" s="687"/>
      <c r="D69" s="687"/>
      <c r="E69" s="687"/>
      <c r="F69" s="687"/>
      <c r="G69" s="687"/>
      <c r="H69" s="687"/>
      <c r="I69" s="688"/>
      <c r="J69" s="348"/>
    </row>
    <row r="71" spans="1:10" ht="13.5" hidden="1" thickBot="1" x14ac:dyDescent="0.25">
      <c r="A71" s="82" t="s">
        <v>146</v>
      </c>
    </row>
    <row r="72" spans="1:10" ht="13.5" hidden="1" thickBot="1" x14ac:dyDescent="0.25">
      <c r="A72" s="87" t="s">
        <v>7</v>
      </c>
      <c r="B72" s="87" t="str">
        <f>+B9</f>
        <v>promedio 2016</v>
      </c>
      <c r="D72" s="87" t="str">
        <f>+D9</f>
        <v>promedio 2017</v>
      </c>
      <c r="F72" s="87" t="str">
        <f>+F9</f>
        <v>promedio 2018</v>
      </c>
      <c r="H72" s="104" t="str">
        <f>+H9</f>
        <v>promedio ene-mar 2019</v>
      </c>
    </row>
    <row r="73" spans="1:10" ht="13.5" hidden="1" thickBot="1" x14ac:dyDescent="0.25">
      <c r="A73" s="103" t="s">
        <v>138</v>
      </c>
      <c r="B73" s="136">
        <f>+B54-SUM(B48:B52,B40:B46,B35:B38,B29:B33,B27,B20:B25,B13:B18)</f>
        <v>0</v>
      </c>
      <c r="C73" s="135"/>
      <c r="D73" s="136">
        <f>+D54-SUM(D48:D52,D40:D46,D35:D38,D29:D33,D27,D20:D25,D13:D18)</f>
        <v>0</v>
      </c>
      <c r="E73" s="135"/>
      <c r="F73" s="136">
        <f>+F54-SUM(F48:F52,F40:F46,F35:F38,F29:F33,F27,F20:F25,F13:F18)</f>
        <v>0</v>
      </c>
      <c r="G73" s="135"/>
      <c r="H73" s="136">
        <f>+H54-SUM(H48:H52,H40:H46,H35:H38,H29:H33,H27,H20:H25,H13:H18)</f>
        <v>0</v>
      </c>
    </row>
    <row r="74" spans="1:10" hidden="1" x14ac:dyDescent="0.2"/>
  </sheetData>
  <sheetProtection formatCells="0" formatColumns="0" formatRows="0"/>
  <mergeCells count="6">
    <mergeCell ref="A69:I69"/>
    <mergeCell ref="A67:J67"/>
    <mergeCell ref="B9:C9"/>
    <mergeCell ref="D9:E9"/>
    <mergeCell ref="F9:G9"/>
    <mergeCell ref="H9:I9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5" orientation="landscape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4"/>
  <sheetViews>
    <sheetView showGridLines="0" topLeftCell="A7" zoomScaleNormal="100" workbookViewId="0"/>
  </sheetViews>
  <sheetFormatPr baseColWidth="10" defaultRowHeight="12.75" x14ac:dyDescent="0.2"/>
  <cols>
    <col min="1" max="1" width="39.5703125" style="220" customWidth="1"/>
    <col min="2" max="2" width="23.140625" style="220" customWidth="1"/>
    <col min="3" max="3" width="14" style="220" customWidth="1"/>
    <col min="4" max="4" width="23.140625" style="220" customWidth="1"/>
    <col min="5" max="5" width="11.42578125" style="220"/>
    <col min="6" max="6" width="23.140625" style="220" customWidth="1"/>
    <col min="7" max="7" width="11.42578125" style="220"/>
    <col min="8" max="8" width="23.140625" style="220" customWidth="1"/>
    <col min="9" max="9" width="11.42578125" style="220"/>
    <col min="10" max="10" width="1.5703125" style="220" customWidth="1"/>
    <col min="11" max="11" width="11.42578125" style="49"/>
    <col min="12" max="16384" width="11.42578125" style="220"/>
  </cols>
  <sheetData>
    <row r="2" spans="1:9" x14ac:dyDescent="0.2">
      <c r="A2" s="398" t="s">
        <v>256</v>
      </c>
    </row>
    <row r="3" spans="1:9" x14ac:dyDescent="0.2">
      <c r="A3" s="398" t="s">
        <v>134</v>
      </c>
    </row>
    <row r="4" spans="1:9" x14ac:dyDescent="0.2">
      <c r="A4" s="520" t="s">
        <v>280</v>
      </c>
    </row>
    <row r="5" spans="1:9" s="222" customFormat="1" x14ac:dyDescent="0.2">
      <c r="A5" s="365" t="s">
        <v>258</v>
      </c>
      <c r="B5" s="221"/>
      <c r="C5" s="221"/>
    </row>
    <row r="6" spans="1:9" s="222" customFormat="1" x14ac:dyDescent="0.2">
      <c r="A6" s="223"/>
      <c r="B6" s="221"/>
      <c r="C6" s="221"/>
    </row>
    <row r="7" spans="1:9" s="222" customFormat="1" x14ac:dyDescent="0.2">
      <c r="A7" s="223"/>
      <c r="B7" s="221"/>
      <c r="C7" s="221"/>
    </row>
    <row r="8" spans="1:9" s="222" customFormat="1" ht="13.5" thickBot="1" x14ac:dyDescent="0.25">
      <c r="A8" s="451"/>
      <c r="B8" s="452"/>
      <c r="C8" s="452"/>
      <c r="D8" s="453"/>
      <c r="E8" s="453"/>
      <c r="F8" s="453"/>
      <c r="G8" s="453"/>
      <c r="H8" s="453"/>
      <c r="I8" s="453"/>
    </row>
    <row r="9" spans="1:9" ht="13.5" thickBot="1" x14ac:dyDescent="0.25">
      <c r="A9" s="445"/>
      <c r="B9" s="691" t="s">
        <v>215</v>
      </c>
      <c r="C9" s="692"/>
      <c r="D9" s="691" t="s">
        <v>216</v>
      </c>
      <c r="E9" s="692"/>
      <c r="F9" s="691" t="s">
        <v>234</v>
      </c>
      <c r="G9" s="692"/>
      <c r="H9" s="691" t="s">
        <v>279</v>
      </c>
      <c r="I9" s="692"/>
    </row>
    <row r="10" spans="1:9" x14ac:dyDescent="0.2">
      <c r="A10" s="446" t="s">
        <v>51</v>
      </c>
      <c r="B10" s="447" t="s">
        <v>52</v>
      </c>
      <c r="C10" s="447" t="s">
        <v>53</v>
      </c>
      <c r="D10" s="447" t="s">
        <v>52</v>
      </c>
      <c r="E10" s="447" t="s">
        <v>53</v>
      </c>
      <c r="F10" s="447" t="s">
        <v>52</v>
      </c>
      <c r="G10" s="447" t="s">
        <v>53</v>
      </c>
      <c r="H10" s="521" t="s">
        <v>52</v>
      </c>
      <c r="I10" s="521" t="s">
        <v>53</v>
      </c>
    </row>
    <row r="11" spans="1:9" ht="13.5" thickBot="1" x14ac:dyDescent="0.25">
      <c r="A11" s="448"/>
      <c r="B11" s="449" t="s">
        <v>259</v>
      </c>
      <c r="C11" s="450" t="s">
        <v>54</v>
      </c>
      <c r="D11" s="449" t="s">
        <v>259</v>
      </c>
      <c r="E11" s="450" t="s">
        <v>54</v>
      </c>
      <c r="F11" s="449" t="s">
        <v>259</v>
      </c>
      <c r="G11" s="450" t="s">
        <v>54</v>
      </c>
      <c r="H11" s="522" t="s">
        <v>259</v>
      </c>
      <c r="I11" s="522" t="s">
        <v>54</v>
      </c>
    </row>
    <row r="12" spans="1:9" ht="13.5" thickBot="1" x14ac:dyDescent="0.25">
      <c r="A12" s="454"/>
      <c r="B12" s="445"/>
      <c r="C12" s="445"/>
      <c r="D12" s="445"/>
      <c r="E12" s="445"/>
      <c r="F12" s="445"/>
      <c r="G12" s="445"/>
      <c r="H12" s="548"/>
      <c r="I12" s="548"/>
    </row>
    <row r="13" spans="1:9" x14ac:dyDescent="0.2">
      <c r="A13" s="225" t="s">
        <v>55</v>
      </c>
      <c r="B13" s="226"/>
      <c r="C13" s="227"/>
      <c r="D13" s="226"/>
      <c r="E13" s="227"/>
      <c r="F13" s="226"/>
      <c r="G13" s="227"/>
      <c r="H13" s="524"/>
      <c r="I13" s="525"/>
    </row>
    <row r="14" spans="1:9" x14ac:dyDescent="0.2">
      <c r="A14" s="229" t="s">
        <v>205</v>
      </c>
      <c r="B14" s="230"/>
      <c r="C14" s="231"/>
      <c r="D14" s="230"/>
      <c r="E14" s="231"/>
      <c r="F14" s="230"/>
      <c r="G14" s="231"/>
      <c r="H14" s="526"/>
      <c r="I14" s="527"/>
    </row>
    <row r="15" spans="1:9" x14ac:dyDescent="0.2">
      <c r="A15" s="229" t="s">
        <v>204</v>
      </c>
      <c r="B15" s="230"/>
      <c r="C15" s="231"/>
      <c r="D15" s="230"/>
      <c r="E15" s="231"/>
      <c r="F15" s="230"/>
      <c r="G15" s="231"/>
      <c r="H15" s="526"/>
      <c r="I15" s="527"/>
    </row>
    <row r="16" spans="1:9" x14ac:dyDescent="0.2">
      <c r="A16" s="229" t="s">
        <v>202</v>
      </c>
      <c r="B16" s="230"/>
      <c r="C16" s="231"/>
      <c r="D16" s="230"/>
      <c r="E16" s="231"/>
      <c r="F16" s="230"/>
      <c r="G16" s="231"/>
      <c r="H16" s="526"/>
      <c r="I16" s="527"/>
    </row>
    <row r="17" spans="1:9" x14ac:dyDescent="0.2">
      <c r="A17" s="229" t="s">
        <v>203</v>
      </c>
      <c r="B17" s="230"/>
      <c r="C17" s="231"/>
      <c r="D17" s="230"/>
      <c r="E17" s="231"/>
      <c r="F17" s="230"/>
      <c r="G17" s="231"/>
      <c r="H17" s="526"/>
      <c r="I17" s="527"/>
    </row>
    <row r="18" spans="1:9" ht="13.5" thickBot="1" x14ac:dyDescent="0.25">
      <c r="A18" s="233"/>
      <c r="B18" s="234"/>
      <c r="C18" s="161"/>
      <c r="D18" s="234"/>
      <c r="E18" s="161"/>
      <c r="F18" s="234"/>
      <c r="G18" s="161"/>
      <c r="H18" s="528"/>
      <c r="I18" s="529"/>
    </row>
    <row r="19" spans="1:9" ht="13.5" thickBot="1" x14ac:dyDescent="0.25">
      <c r="A19" s="224"/>
      <c r="B19" s="236"/>
      <c r="C19" s="237"/>
      <c r="D19" s="236"/>
      <c r="E19" s="237"/>
      <c r="F19" s="236"/>
      <c r="G19" s="237"/>
      <c r="H19" s="530"/>
      <c r="I19" s="531"/>
    </row>
    <row r="20" spans="1:9" x14ac:dyDescent="0.2">
      <c r="A20" s="225" t="s">
        <v>56</v>
      </c>
      <c r="B20" s="226"/>
      <c r="C20" s="227"/>
      <c r="D20" s="226"/>
      <c r="E20" s="227"/>
      <c r="F20" s="226"/>
      <c r="G20" s="227"/>
      <c r="H20" s="524"/>
      <c r="I20" s="525"/>
    </row>
    <row r="21" spans="1:9" x14ac:dyDescent="0.2">
      <c r="A21" s="229" t="s">
        <v>205</v>
      </c>
      <c r="B21" s="230"/>
      <c r="C21" s="231"/>
      <c r="D21" s="230"/>
      <c r="E21" s="231"/>
      <c r="F21" s="230"/>
      <c r="G21" s="231"/>
      <c r="H21" s="526"/>
      <c r="I21" s="527"/>
    </row>
    <row r="22" spans="1:9" x14ac:dyDescent="0.2">
      <c r="A22" s="229" t="s">
        <v>204</v>
      </c>
      <c r="B22" s="230"/>
      <c r="C22" s="231"/>
      <c r="D22" s="230"/>
      <c r="E22" s="231"/>
      <c r="F22" s="230"/>
      <c r="G22" s="231"/>
      <c r="H22" s="526"/>
      <c r="I22" s="527"/>
    </row>
    <row r="23" spans="1:9" x14ac:dyDescent="0.2">
      <c r="A23" s="229" t="s">
        <v>202</v>
      </c>
      <c r="B23" s="230"/>
      <c r="C23" s="231"/>
      <c r="D23" s="230"/>
      <c r="E23" s="231"/>
      <c r="F23" s="230"/>
      <c r="G23" s="231"/>
      <c r="H23" s="526"/>
      <c r="I23" s="527"/>
    </row>
    <row r="24" spans="1:9" x14ac:dyDescent="0.2">
      <c r="A24" s="229" t="s">
        <v>203</v>
      </c>
      <c r="B24" s="230"/>
      <c r="C24" s="231"/>
      <c r="D24" s="230"/>
      <c r="E24" s="231"/>
      <c r="F24" s="230"/>
      <c r="G24" s="231"/>
      <c r="H24" s="526"/>
      <c r="I24" s="527"/>
    </row>
    <row r="25" spans="1:9" ht="13.5" thickBot="1" x14ac:dyDescent="0.25">
      <c r="A25" s="233"/>
      <c r="B25" s="234"/>
      <c r="C25" s="161"/>
      <c r="D25" s="234"/>
      <c r="E25" s="161"/>
      <c r="F25" s="234"/>
      <c r="G25" s="161"/>
      <c r="H25" s="528"/>
      <c r="I25" s="529"/>
    </row>
    <row r="26" spans="1:9" ht="13.5" thickBot="1" x14ac:dyDescent="0.25">
      <c r="A26" s="224"/>
      <c r="B26" s="236"/>
      <c r="C26" s="237"/>
      <c r="D26" s="236"/>
      <c r="E26" s="237"/>
      <c r="F26" s="236"/>
      <c r="G26" s="237"/>
      <c r="H26" s="530"/>
      <c r="I26" s="531"/>
    </row>
    <row r="27" spans="1:9" ht="13.5" thickBot="1" x14ac:dyDescent="0.25">
      <c r="A27" s="238" t="s">
        <v>57</v>
      </c>
      <c r="B27" s="239"/>
      <c r="C27" s="240"/>
      <c r="D27" s="239"/>
      <c r="E27" s="240"/>
      <c r="F27" s="239"/>
      <c r="G27" s="240"/>
      <c r="H27" s="532"/>
      <c r="I27" s="533"/>
    </row>
    <row r="28" spans="1:9" ht="13.5" thickBot="1" x14ac:dyDescent="0.25">
      <c r="A28" s="224"/>
      <c r="B28" s="236"/>
      <c r="C28" s="237"/>
      <c r="D28" s="236"/>
      <c r="E28" s="237"/>
      <c r="F28" s="236"/>
      <c r="G28" s="237"/>
      <c r="H28" s="530"/>
      <c r="I28" s="531"/>
    </row>
    <row r="29" spans="1:9" x14ac:dyDescent="0.2">
      <c r="A29" s="225" t="s">
        <v>58</v>
      </c>
      <c r="B29" s="241"/>
      <c r="C29" s="227"/>
      <c r="D29" s="241"/>
      <c r="E29" s="227"/>
      <c r="F29" s="241"/>
      <c r="G29" s="227"/>
      <c r="H29" s="534"/>
      <c r="I29" s="525"/>
    </row>
    <row r="30" spans="1:9" x14ac:dyDescent="0.2">
      <c r="A30" s="242" t="s">
        <v>59</v>
      </c>
      <c r="B30" s="243"/>
      <c r="C30" s="231"/>
      <c r="D30" s="243"/>
      <c r="E30" s="231"/>
      <c r="F30" s="243"/>
      <c r="G30" s="231"/>
      <c r="H30" s="535"/>
      <c r="I30" s="527"/>
    </row>
    <row r="31" spans="1:9" x14ac:dyDescent="0.2">
      <c r="A31" s="242" t="s">
        <v>60</v>
      </c>
      <c r="B31" s="243"/>
      <c r="C31" s="231"/>
      <c r="D31" s="243"/>
      <c r="E31" s="231"/>
      <c r="F31" s="243"/>
      <c r="G31" s="231"/>
      <c r="H31" s="535"/>
      <c r="I31" s="527"/>
    </row>
    <row r="32" spans="1:9" x14ac:dyDescent="0.2">
      <c r="A32" s="242" t="s">
        <v>61</v>
      </c>
      <c r="B32" s="243"/>
      <c r="C32" s="231"/>
      <c r="D32" s="243"/>
      <c r="E32" s="231"/>
      <c r="F32" s="243"/>
      <c r="G32" s="231"/>
      <c r="H32" s="535"/>
      <c r="I32" s="527"/>
    </row>
    <row r="33" spans="1:9" ht="13.5" thickBot="1" x14ac:dyDescent="0.25">
      <c r="A33" s="233" t="s">
        <v>62</v>
      </c>
      <c r="B33" s="244"/>
      <c r="C33" s="161"/>
      <c r="D33" s="244"/>
      <c r="E33" s="161"/>
      <c r="F33" s="244"/>
      <c r="G33" s="161"/>
      <c r="H33" s="536"/>
      <c r="I33" s="529"/>
    </row>
    <row r="34" spans="1:9" ht="13.5" thickBot="1" x14ac:dyDescent="0.25">
      <c r="A34" s="398"/>
      <c r="B34" s="236"/>
      <c r="C34" s="245"/>
      <c r="D34" s="236"/>
      <c r="E34" s="245"/>
      <c r="F34" s="236"/>
      <c r="G34" s="245"/>
      <c r="H34" s="530"/>
      <c r="I34" s="537"/>
    </row>
    <row r="35" spans="1:9" x14ac:dyDescent="0.2">
      <c r="A35" s="225" t="s">
        <v>63</v>
      </c>
      <c r="B35" s="241"/>
      <c r="C35" s="227"/>
      <c r="D35" s="241"/>
      <c r="E35" s="227"/>
      <c r="F35" s="241"/>
      <c r="G35" s="227"/>
      <c r="H35" s="534"/>
      <c r="I35" s="525"/>
    </row>
    <row r="36" spans="1:9" x14ac:dyDescent="0.2">
      <c r="A36" s="229" t="s">
        <v>64</v>
      </c>
      <c r="B36" s="243"/>
      <c r="C36" s="231"/>
      <c r="D36" s="243"/>
      <c r="E36" s="231"/>
      <c r="F36" s="243"/>
      <c r="G36" s="231"/>
      <c r="H36" s="535"/>
      <c r="I36" s="527"/>
    </row>
    <row r="37" spans="1:9" x14ac:dyDescent="0.2">
      <c r="A37" s="246" t="s">
        <v>99</v>
      </c>
      <c r="B37" s="247"/>
      <c r="C37" s="248"/>
      <c r="D37" s="247"/>
      <c r="E37" s="248"/>
      <c r="F37" s="247"/>
      <c r="G37" s="248"/>
      <c r="H37" s="538"/>
      <c r="I37" s="539"/>
    </row>
    <row r="38" spans="1:9" ht="13.5" thickBot="1" x14ac:dyDescent="0.25">
      <c r="A38" s="233" t="s">
        <v>86</v>
      </c>
      <c r="B38" s="244"/>
      <c r="C38" s="161"/>
      <c r="D38" s="244"/>
      <c r="E38" s="161"/>
      <c r="F38" s="244"/>
      <c r="G38" s="161"/>
      <c r="H38" s="536"/>
      <c r="I38" s="529"/>
    </row>
    <row r="39" spans="1:9" ht="13.5" thickBot="1" x14ac:dyDescent="0.25">
      <c r="A39" s="224"/>
      <c r="B39" s="236"/>
      <c r="C39" s="237"/>
      <c r="D39" s="236"/>
      <c r="E39" s="237"/>
      <c r="F39" s="236"/>
      <c r="G39" s="237"/>
      <c r="H39" s="530"/>
      <c r="I39" s="531"/>
    </row>
    <row r="40" spans="1:9" x14ac:dyDescent="0.2">
      <c r="A40" s="225" t="s">
        <v>65</v>
      </c>
      <c r="B40" s="226"/>
      <c r="C40" s="227"/>
      <c r="D40" s="226"/>
      <c r="E40" s="227"/>
      <c r="F40" s="226"/>
      <c r="G40" s="227"/>
      <c r="H40" s="524"/>
      <c r="I40" s="525"/>
    </row>
    <row r="41" spans="1:9" x14ac:dyDescent="0.2">
      <c r="A41" s="242" t="s">
        <v>66</v>
      </c>
      <c r="B41" s="230"/>
      <c r="C41" s="231"/>
      <c r="D41" s="230"/>
      <c r="E41" s="231"/>
      <c r="F41" s="230"/>
      <c r="G41" s="231"/>
      <c r="H41" s="526"/>
      <c r="I41" s="527"/>
    </row>
    <row r="42" spans="1:9" x14ac:dyDescent="0.2">
      <c r="A42" s="242" t="s">
        <v>67</v>
      </c>
      <c r="B42" s="230"/>
      <c r="C42" s="231"/>
      <c r="D42" s="230"/>
      <c r="E42" s="231"/>
      <c r="F42" s="230"/>
      <c r="G42" s="231"/>
      <c r="H42" s="526"/>
      <c r="I42" s="527"/>
    </row>
    <row r="43" spans="1:9" x14ac:dyDescent="0.2">
      <c r="A43" s="242" t="s">
        <v>68</v>
      </c>
      <c r="B43" s="230"/>
      <c r="C43" s="231"/>
      <c r="D43" s="230"/>
      <c r="E43" s="231"/>
      <c r="F43" s="230"/>
      <c r="G43" s="231"/>
      <c r="H43" s="526"/>
      <c r="I43" s="527"/>
    </row>
    <row r="44" spans="1:9" x14ac:dyDescent="0.2">
      <c r="A44" s="229" t="s">
        <v>69</v>
      </c>
      <c r="B44" s="249"/>
      <c r="C44" s="248"/>
      <c r="D44" s="249"/>
      <c r="E44" s="248"/>
      <c r="F44" s="249"/>
      <c r="G44" s="248"/>
      <c r="H44" s="540"/>
      <c r="I44" s="539"/>
    </row>
    <row r="45" spans="1:9" x14ac:dyDescent="0.2">
      <c r="A45" s="250"/>
      <c r="B45" s="249"/>
      <c r="C45" s="248"/>
      <c r="D45" s="249"/>
      <c r="E45" s="248"/>
      <c r="F45" s="249"/>
      <c r="G45" s="248"/>
      <c r="H45" s="540"/>
      <c r="I45" s="539"/>
    </row>
    <row r="46" spans="1:9" ht="13.5" thickBot="1" x14ac:dyDescent="0.25">
      <c r="A46" s="251"/>
      <c r="B46" s="234"/>
      <c r="C46" s="161"/>
      <c r="D46" s="234"/>
      <c r="E46" s="161"/>
      <c r="F46" s="234"/>
      <c r="G46" s="161"/>
      <c r="H46" s="528"/>
      <c r="I46" s="529"/>
    </row>
    <row r="47" spans="1:9" ht="13.5" thickBot="1" x14ac:dyDescent="0.25">
      <c r="A47" s="224"/>
      <c r="B47" s="236"/>
      <c r="C47" s="245"/>
      <c r="D47" s="236"/>
      <c r="E47" s="245"/>
      <c r="F47" s="236"/>
      <c r="G47" s="245"/>
      <c r="H47" s="530"/>
      <c r="I47" s="537"/>
    </row>
    <row r="48" spans="1:9" x14ac:dyDescent="0.2">
      <c r="A48" s="225" t="s">
        <v>70</v>
      </c>
      <c r="B48" s="226"/>
      <c r="C48" s="227"/>
      <c r="D48" s="226"/>
      <c r="E48" s="227"/>
      <c r="F48" s="226"/>
      <c r="G48" s="227"/>
      <c r="H48" s="524"/>
      <c r="I48" s="525"/>
    </row>
    <row r="49" spans="1:11" x14ac:dyDescent="0.2">
      <c r="A49" s="242" t="s">
        <v>100</v>
      </c>
      <c r="B49" s="230"/>
      <c r="C49" s="231"/>
      <c r="D49" s="230"/>
      <c r="E49" s="231"/>
      <c r="F49" s="230"/>
      <c r="G49" s="231"/>
      <c r="H49" s="526"/>
      <c r="I49" s="527"/>
    </row>
    <row r="50" spans="1:11" x14ac:dyDescent="0.2">
      <c r="A50" s="242" t="s">
        <v>71</v>
      </c>
      <c r="B50" s="230"/>
      <c r="C50" s="231"/>
      <c r="D50" s="230"/>
      <c r="E50" s="231"/>
      <c r="F50" s="230"/>
      <c r="G50" s="231"/>
      <c r="H50" s="526"/>
      <c r="I50" s="527"/>
    </row>
    <row r="51" spans="1:11" x14ac:dyDescent="0.2">
      <c r="A51" s="242" t="s">
        <v>101</v>
      </c>
      <c r="B51" s="230"/>
      <c r="C51" s="231"/>
      <c r="D51" s="230"/>
      <c r="E51" s="231"/>
      <c r="F51" s="230"/>
      <c r="G51" s="231"/>
      <c r="H51" s="526"/>
      <c r="I51" s="527"/>
    </row>
    <row r="52" spans="1:11" ht="13.5" thickBot="1" x14ac:dyDescent="0.25">
      <c r="A52" s="233" t="s">
        <v>72</v>
      </c>
      <c r="B52" s="234"/>
      <c r="C52" s="161"/>
      <c r="D52" s="234"/>
      <c r="E52" s="161"/>
      <c r="F52" s="234"/>
      <c r="G52" s="161"/>
      <c r="H52" s="528"/>
      <c r="I52" s="529"/>
    </row>
    <row r="53" spans="1:11" ht="13.5" thickBot="1" x14ac:dyDescent="0.25">
      <c r="A53" s="224"/>
      <c r="B53" s="236"/>
      <c r="C53" s="237"/>
      <c r="D53" s="236"/>
      <c r="E53" s="237"/>
      <c r="F53" s="236"/>
      <c r="G53" s="237"/>
      <c r="H53" s="530"/>
      <c r="I53" s="531"/>
    </row>
    <row r="54" spans="1:11" ht="13.5" thickBot="1" x14ac:dyDescent="0.25">
      <c r="A54" s="238" t="s">
        <v>73</v>
      </c>
      <c r="B54" s="239"/>
      <c r="C54" s="240">
        <v>1</v>
      </c>
      <c r="D54" s="239"/>
      <c r="E54" s="240">
        <v>1</v>
      </c>
      <c r="F54" s="239"/>
      <c r="G54" s="240">
        <v>1</v>
      </c>
      <c r="H54" s="532"/>
      <c r="I54" s="533">
        <v>1</v>
      </c>
    </row>
    <row r="55" spans="1:11" ht="13.5" thickBot="1" x14ac:dyDescent="0.25">
      <c r="A55" s="224"/>
      <c r="H55" s="523"/>
      <c r="I55" s="523"/>
    </row>
    <row r="56" spans="1:11" ht="13.5" thickBot="1" x14ac:dyDescent="0.25">
      <c r="A56" s="334" t="s">
        <v>191</v>
      </c>
      <c r="B56" s="306"/>
      <c r="C56" s="306"/>
      <c r="D56" s="306"/>
      <c r="E56" s="306"/>
      <c r="F56" s="306"/>
      <c r="G56" s="306"/>
      <c r="H56" s="541"/>
      <c r="I56" s="541"/>
    </row>
    <row r="57" spans="1:11" ht="13.5" thickBot="1" x14ac:dyDescent="0.25">
      <c r="A57" s="224"/>
      <c r="H57" s="523"/>
      <c r="I57" s="523"/>
    </row>
    <row r="58" spans="1:11" ht="13.5" thickBot="1" x14ac:dyDescent="0.25">
      <c r="A58" s="238" t="s">
        <v>87</v>
      </c>
      <c r="B58" s="236"/>
      <c r="C58" s="245"/>
      <c r="D58" s="236"/>
      <c r="E58" s="245"/>
      <c r="F58" s="236"/>
      <c r="G58" s="245"/>
      <c r="H58" s="530"/>
      <c r="I58" s="537"/>
    </row>
    <row r="59" spans="1:11" x14ac:dyDescent="0.2">
      <c r="A59" s="386" t="s">
        <v>95</v>
      </c>
      <c r="B59" s="252"/>
      <c r="C59" s="253"/>
      <c r="D59" s="253"/>
      <c r="E59" s="253"/>
      <c r="F59" s="253"/>
      <c r="G59" s="253"/>
      <c r="H59" s="542"/>
      <c r="I59" s="543"/>
    </row>
    <row r="60" spans="1:11" x14ac:dyDescent="0.2">
      <c r="A60" s="387" t="s">
        <v>96</v>
      </c>
      <c r="B60" s="254"/>
      <c r="C60" s="255"/>
      <c r="D60" s="255"/>
      <c r="E60" s="255"/>
      <c r="F60" s="255"/>
      <c r="G60" s="255"/>
      <c r="H60" s="544"/>
      <c r="I60" s="545"/>
    </row>
    <row r="61" spans="1:11" ht="13.5" thickBot="1" x14ac:dyDescent="0.25">
      <c r="A61" s="388" t="s">
        <v>97</v>
      </c>
      <c r="B61" s="256"/>
      <c r="C61" s="257"/>
      <c r="D61" s="257"/>
      <c r="E61" s="257"/>
      <c r="F61" s="257"/>
      <c r="G61" s="257"/>
      <c r="H61" s="546"/>
      <c r="I61" s="547"/>
    </row>
    <row r="62" spans="1:11" hidden="1" x14ac:dyDescent="0.2">
      <c r="A62" s="258"/>
      <c r="B62" s="49"/>
      <c r="C62" s="259"/>
      <c r="D62" s="259"/>
      <c r="E62" s="259"/>
      <c r="F62" s="259"/>
      <c r="G62" s="259"/>
      <c r="H62" s="259"/>
      <c r="I62" s="259"/>
    </row>
    <row r="63" spans="1:11" s="385" customFormat="1" hidden="1" x14ac:dyDescent="0.2">
      <c r="A63" s="383"/>
      <c r="B63" s="384"/>
      <c r="C63" s="384"/>
      <c r="D63" s="384"/>
      <c r="E63" s="384"/>
      <c r="F63" s="384"/>
      <c r="G63" s="384"/>
      <c r="H63" s="384"/>
      <c r="I63" s="384"/>
      <c r="K63" s="359"/>
    </row>
    <row r="64" spans="1:11" hidden="1" x14ac:dyDescent="0.2"/>
    <row r="65" spans="1:10" ht="14.25" x14ac:dyDescent="0.2">
      <c r="A65" s="346" t="s">
        <v>232</v>
      </c>
    </row>
    <row r="66" spans="1:10" ht="14.25" x14ac:dyDescent="0.2">
      <c r="A66" s="346" t="s">
        <v>231</v>
      </c>
    </row>
    <row r="67" spans="1:10" ht="29.25" customHeight="1" x14ac:dyDescent="0.25">
      <c r="A67" s="689" t="s">
        <v>225</v>
      </c>
      <c r="B67" s="690"/>
      <c r="C67" s="690"/>
      <c r="D67" s="690"/>
      <c r="E67" s="690"/>
      <c r="F67" s="690"/>
      <c r="G67" s="690"/>
      <c r="H67" s="690"/>
      <c r="I67" s="690"/>
      <c r="J67" s="690"/>
    </row>
    <row r="68" spans="1:10" ht="9.75" customHeight="1" thickBot="1" x14ac:dyDescent="0.25">
      <c r="A68" s="347"/>
      <c r="B68" s="349"/>
      <c r="C68" s="349"/>
      <c r="D68" s="349"/>
      <c r="E68" s="349"/>
      <c r="F68" s="349"/>
      <c r="G68" s="349"/>
      <c r="H68" s="349"/>
      <c r="I68" s="349"/>
      <c r="J68" s="348"/>
    </row>
    <row r="69" spans="1:10" ht="29.25" customHeight="1" thickBot="1" x14ac:dyDescent="0.25">
      <c r="A69" s="686" t="s">
        <v>206</v>
      </c>
      <c r="B69" s="687"/>
      <c r="C69" s="687"/>
      <c r="D69" s="687"/>
      <c r="E69" s="687"/>
      <c r="F69" s="687"/>
      <c r="G69" s="687"/>
      <c r="H69" s="687"/>
      <c r="I69" s="688"/>
      <c r="J69" s="348"/>
    </row>
    <row r="71" spans="1:10" ht="13.5" hidden="1" thickBot="1" x14ac:dyDescent="0.25">
      <c r="A71" s="82" t="s">
        <v>146</v>
      </c>
    </row>
    <row r="72" spans="1:10" ht="13.5" hidden="1" thickBot="1" x14ac:dyDescent="0.25">
      <c r="A72" s="87" t="s">
        <v>7</v>
      </c>
      <c r="B72" s="87" t="str">
        <f>+B9</f>
        <v>promedio 2016</v>
      </c>
      <c r="D72" s="87" t="str">
        <f>+D9</f>
        <v>promedio 2017</v>
      </c>
      <c r="F72" s="87" t="str">
        <f>+F9</f>
        <v>promedio 2018</v>
      </c>
      <c r="H72" s="104" t="str">
        <f>+H9</f>
        <v>promedio ene-mar 2019</v>
      </c>
    </row>
    <row r="73" spans="1:10" ht="13.5" hidden="1" thickBot="1" x14ac:dyDescent="0.25">
      <c r="A73" s="103" t="s">
        <v>138</v>
      </c>
      <c r="B73" s="136">
        <f>+B54-SUM(B48:B52,B40:B46,B35:B38,B29:B33,B27,B20:B25,B13:B18)</f>
        <v>0</v>
      </c>
      <c r="C73" s="135"/>
      <c r="D73" s="136">
        <f>+D54-SUM(D48:D52,D40:D46,D35:D38,D29:D33,D27,D20:D25,D13:D18)</f>
        <v>0</v>
      </c>
      <c r="E73" s="135"/>
      <c r="F73" s="136">
        <f>+F54-SUM(F48:F52,F40:F46,F35:F38,F29:F33,F27,F20:F25,F13:F18)</f>
        <v>0</v>
      </c>
      <c r="G73" s="135"/>
      <c r="H73" s="136">
        <f>+H54-SUM(H48:H52,H40:H46,H35:H38,H29:H33,H27,H20:H25,H13:H18)</f>
        <v>0</v>
      </c>
    </row>
    <row r="74" spans="1:10" hidden="1" x14ac:dyDescent="0.2"/>
  </sheetData>
  <sheetProtection formatCells="0" formatColumns="0" formatRows="0"/>
  <mergeCells count="6">
    <mergeCell ref="A69:I69"/>
    <mergeCell ref="B9:C9"/>
    <mergeCell ref="D9:E9"/>
    <mergeCell ref="F9:G9"/>
    <mergeCell ref="H9:I9"/>
    <mergeCell ref="A67:J67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5" orientation="landscape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3"/>
  <sheetViews>
    <sheetView showGridLines="0" zoomScaleNormal="100" workbookViewId="0"/>
  </sheetViews>
  <sheetFormatPr baseColWidth="10" defaultRowHeight="12.75" x14ac:dyDescent="0.2"/>
  <cols>
    <col min="1" max="1" width="38.28515625" style="220" customWidth="1"/>
    <col min="2" max="2" width="23.140625" style="220" customWidth="1"/>
    <col min="3" max="3" width="14" style="220" customWidth="1"/>
    <col min="4" max="4" width="23.140625" style="220" customWidth="1"/>
    <col min="5" max="5" width="11.42578125" style="220"/>
    <col min="6" max="6" width="23.140625" style="220" customWidth="1"/>
    <col min="7" max="7" width="11.42578125" style="220"/>
    <col min="8" max="8" width="23.140625" style="220" customWidth="1"/>
    <col min="9" max="9" width="11.42578125" style="220"/>
    <col min="10" max="10" width="1.5703125" style="220" customWidth="1"/>
    <col min="11" max="11" width="11.42578125" style="49"/>
    <col min="12" max="16384" width="11.42578125" style="220"/>
  </cols>
  <sheetData>
    <row r="2" spans="1:9" x14ac:dyDescent="0.2">
      <c r="A2" s="408" t="s">
        <v>257</v>
      </c>
    </row>
    <row r="3" spans="1:9" x14ac:dyDescent="0.2">
      <c r="A3" s="408" t="s">
        <v>134</v>
      </c>
    </row>
    <row r="4" spans="1:9" x14ac:dyDescent="0.2">
      <c r="A4" s="520" t="s">
        <v>281</v>
      </c>
    </row>
    <row r="5" spans="1:9" s="222" customFormat="1" x14ac:dyDescent="0.2">
      <c r="A5" s="365" t="s">
        <v>258</v>
      </c>
      <c r="B5" s="221"/>
      <c r="C5" s="221"/>
    </row>
    <row r="6" spans="1:9" s="222" customFormat="1" x14ac:dyDescent="0.2">
      <c r="A6" s="223"/>
      <c r="B6" s="221"/>
      <c r="C6" s="221"/>
    </row>
    <row r="7" spans="1:9" s="222" customFormat="1" x14ac:dyDescent="0.2">
      <c r="A7" s="223"/>
      <c r="B7" s="221"/>
      <c r="C7" s="221"/>
    </row>
    <row r="8" spans="1:9" s="222" customFormat="1" ht="13.5" thickBot="1" x14ac:dyDescent="0.25">
      <c r="A8" s="451"/>
      <c r="B8" s="452"/>
      <c r="C8" s="452"/>
      <c r="D8" s="453"/>
      <c r="E8" s="453"/>
      <c r="F8" s="453"/>
      <c r="G8" s="453"/>
      <c r="H8" s="453"/>
      <c r="I8" s="453"/>
    </row>
    <row r="9" spans="1:9" ht="13.5" thickBot="1" x14ac:dyDescent="0.25">
      <c r="A9" s="445"/>
      <c r="B9" s="691" t="s">
        <v>215</v>
      </c>
      <c r="C9" s="692"/>
      <c r="D9" s="691" t="s">
        <v>216</v>
      </c>
      <c r="E9" s="692"/>
      <c r="F9" s="691" t="s">
        <v>234</v>
      </c>
      <c r="G9" s="692"/>
      <c r="H9" s="691" t="s">
        <v>279</v>
      </c>
      <c r="I9" s="692"/>
    </row>
    <row r="10" spans="1:9" x14ac:dyDescent="0.2">
      <c r="A10" s="446" t="s">
        <v>51</v>
      </c>
      <c r="B10" s="447" t="s">
        <v>52</v>
      </c>
      <c r="C10" s="447" t="s">
        <v>53</v>
      </c>
      <c r="D10" s="447" t="s">
        <v>52</v>
      </c>
      <c r="E10" s="447" t="s">
        <v>53</v>
      </c>
      <c r="F10" s="447" t="s">
        <v>52</v>
      </c>
      <c r="G10" s="447" t="s">
        <v>53</v>
      </c>
      <c r="H10" s="521" t="s">
        <v>52</v>
      </c>
      <c r="I10" s="521" t="s">
        <v>53</v>
      </c>
    </row>
    <row r="11" spans="1:9" ht="13.5" thickBot="1" x14ac:dyDescent="0.25">
      <c r="A11" s="448"/>
      <c r="B11" s="449" t="s">
        <v>259</v>
      </c>
      <c r="C11" s="450" t="s">
        <v>54</v>
      </c>
      <c r="D11" s="449" t="s">
        <v>259</v>
      </c>
      <c r="E11" s="450" t="s">
        <v>54</v>
      </c>
      <c r="F11" s="449" t="s">
        <v>259</v>
      </c>
      <c r="G11" s="450" t="s">
        <v>54</v>
      </c>
      <c r="H11" s="522" t="s">
        <v>259</v>
      </c>
      <c r="I11" s="522" t="s">
        <v>54</v>
      </c>
    </row>
    <row r="12" spans="1:9" ht="13.5" thickBot="1" x14ac:dyDescent="0.25">
      <c r="A12" s="224"/>
      <c r="H12" s="523"/>
      <c r="I12" s="523"/>
    </row>
    <row r="13" spans="1:9" x14ac:dyDescent="0.2">
      <c r="A13" s="225" t="s">
        <v>55</v>
      </c>
      <c r="B13" s="226"/>
      <c r="C13" s="227"/>
      <c r="D13" s="226"/>
      <c r="E13" s="227"/>
      <c r="F13" s="226"/>
      <c r="G13" s="227"/>
      <c r="H13" s="524"/>
      <c r="I13" s="525"/>
    </row>
    <row r="14" spans="1:9" x14ac:dyDescent="0.2">
      <c r="A14" s="229" t="s">
        <v>205</v>
      </c>
      <c r="B14" s="230"/>
      <c r="C14" s="231"/>
      <c r="D14" s="230"/>
      <c r="E14" s="231"/>
      <c r="F14" s="230"/>
      <c r="G14" s="231"/>
      <c r="H14" s="526"/>
      <c r="I14" s="527"/>
    </row>
    <row r="15" spans="1:9" x14ac:dyDescent="0.2">
      <c r="A15" s="229" t="s">
        <v>204</v>
      </c>
      <c r="B15" s="230"/>
      <c r="C15" s="231"/>
      <c r="D15" s="230"/>
      <c r="E15" s="231"/>
      <c r="F15" s="230"/>
      <c r="G15" s="231"/>
      <c r="H15" s="526"/>
      <c r="I15" s="527"/>
    </row>
    <row r="16" spans="1:9" x14ac:dyDescent="0.2">
      <c r="A16" s="229" t="s">
        <v>202</v>
      </c>
      <c r="B16" s="230"/>
      <c r="C16" s="231"/>
      <c r="D16" s="230"/>
      <c r="E16" s="231"/>
      <c r="F16" s="230"/>
      <c r="G16" s="231"/>
      <c r="H16" s="526"/>
      <c r="I16" s="527"/>
    </row>
    <row r="17" spans="1:9" x14ac:dyDescent="0.2">
      <c r="A17" s="229" t="s">
        <v>203</v>
      </c>
      <c r="B17" s="230"/>
      <c r="C17" s="231"/>
      <c r="D17" s="230"/>
      <c r="E17" s="231"/>
      <c r="F17" s="230"/>
      <c r="G17" s="231"/>
      <c r="H17" s="526"/>
      <c r="I17" s="527"/>
    </row>
    <row r="18" spans="1:9" ht="13.5" thickBot="1" x14ac:dyDescent="0.25">
      <c r="A18" s="233"/>
      <c r="B18" s="234"/>
      <c r="C18" s="161"/>
      <c r="D18" s="234"/>
      <c r="E18" s="161"/>
      <c r="F18" s="234"/>
      <c r="G18" s="161"/>
      <c r="H18" s="528"/>
      <c r="I18" s="529"/>
    </row>
    <row r="19" spans="1:9" ht="13.5" thickBot="1" x14ac:dyDescent="0.25">
      <c r="A19" s="224"/>
      <c r="B19" s="236"/>
      <c r="C19" s="237"/>
      <c r="D19" s="236"/>
      <c r="E19" s="237"/>
      <c r="F19" s="236"/>
      <c r="G19" s="237"/>
      <c r="H19" s="530"/>
      <c r="I19" s="531"/>
    </row>
    <row r="20" spans="1:9" x14ac:dyDescent="0.2">
      <c r="A20" s="225" t="s">
        <v>56</v>
      </c>
      <c r="B20" s="226"/>
      <c r="C20" s="227"/>
      <c r="D20" s="226"/>
      <c r="E20" s="227"/>
      <c r="F20" s="226"/>
      <c r="G20" s="227"/>
      <c r="H20" s="524"/>
      <c r="I20" s="525"/>
    </row>
    <row r="21" spans="1:9" x14ac:dyDescent="0.2">
      <c r="A21" s="229" t="s">
        <v>205</v>
      </c>
      <c r="B21" s="230"/>
      <c r="C21" s="231"/>
      <c r="D21" s="230"/>
      <c r="E21" s="231"/>
      <c r="F21" s="230"/>
      <c r="G21" s="231"/>
      <c r="H21" s="526"/>
      <c r="I21" s="527"/>
    </row>
    <row r="22" spans="1:9" x14ac:dyDescent="0.2">
      <c r="A22" s="229" t="s">
        <v>204</v>
      </c>
      <c r="B22" s="230"/>
      <c r="C22" s="231"/>
      <c r="D22" s="230"/>
      <c r="E22" s="231"/>
      <c r="F22" s="230"/>
      <c r="G22" s="231"/>
      <c r="H22" s="526"/>
      <c r="I22" s="527"/>
    </row>
    <row r="23" spans="1:9" x14ac:dyDescent="0.2">
      <c r="A23" s="229" t="s">
        <v>202</v>
      </c>
      <c r="B23" s="230"/>
      <c r="C23" s="231"/>
      <c r="D23" s="230"/>
      <c r="E23" s="231"/>
      <c r="F23" s="230"/>
      <c r="G23" s="231"/>
      <c r="H23" s="526"/>
      <c r="I23" s="527"/>
    </row>
    <row r="24" spans="1:9" x14ac:dyDescent="0.2">
      <c r="A24" s="229" t="s">
        <v>203</v>
      </c>
      <c r="B24" s="230"/>
      <c r="C24" s="231"/>
      <c r="D24" s="230"/>
      <c r="E24" s="231"/>
      <c r="F24" s="230"/>
      <c r="G24" s="231"/>
      <c r="H24" s="526"/>
      <c r="I24" s="527"/>
    </row>
    <row r="25" spans="1:9" ht="13.5" thickBot="1" x14ac:dyDescent="0.25">
      <c r="A25" s="233"/>
      <c r="B25" s="234"/>
      <c r="C25" s="161"/>
      <c r="D25" s="234"/>
      <c r="E25" s="161"/>
      <c r="F25" s="234"/>
      <c r="G25" s="161"/>
      <c r="H25" s="528"/>
      <c r="I25" s="529"/>
    </row>
    <row r="26" spans="1:9" ht="13.5" thickBot="1" x14ac:dyDescent="0.25">
      <c r="A26" s="224"/>
      <c r="B26" s="236"/>
      <c r="C26" s="237"/>
      <c r="D26" s="236"/>
      <c r="E26" s="237"/>
      <c r="F26" s="236"/>
      <c r="G26" s="237"/>
      <c r="H26" s="530"/>
      <c r="I26" s="531"/>
    </row>
    <row r="27" spans="1:9" ht="13.5" thickBot="1" x14ac:dyDescent="0.25">
      <c r="A27" s="238" t="s">
        <v>57</v>
      </c>
      <c r="B27" s="239"/>
      <c r="C27" s="240"/>
      <c r="D27" s="239"/>
      <c r="E27" s="240"/>
      <c r="F27" s="239"/>
      <c r="G27" s="240"/>
      <c r="H27" s="532"/>
      <c r="I27" s="533"/>
    </row>
    <row r="28" spans="1:9" ht="13.5" thickBot="1" x14ac:dyDescent="0.25">
      <c r="A28" s="224"/>
      <c r="B28" s="236"/>
      <c r="C28" s="237"/>
      <c r="D28" s="236"/>
      <c r="E28" s="237"/>
      <c r="F28" s="236"/>
      <c r="G28" s="237"/>
      <c r="H28" s="530"/>
      <c r="I28" s="531"/>
    </row>
    <row r="29" spans="1:9" x14ac:dyDescent="0.2">
      <c r="A29" s="225" t="s">
        <v>58</v>
      </c>
      <c r="B29" s="241"/>
      <c r="C29" s="227"/>
      <c r="D29" s="241"/>
      <c r="E29" s="227"/>
      <c r="F29" s="241"/>
      <c r="G29" s="227"/>
      <c r="H29" s="534"/>
      <c r="I29" s="525"/>
    </row>
    <row r="30" spans="1:9" x14ac:dyDescent="0.2">
      <c r="A30" s="242" t="s">
        <v>59</v>
      </c>
      <c r="B30" s="243"/>
      <c r="C30" s="231"/>
      <c r="D30" s="243"/>
      <c r="E30" s="231"/>
      <c r="F30" s="243"/>
      <c r="G30" s="231"/>
      <c r="H30" s="535"/>
      <c r="I30" s="527"/>
    </row>
    <row r="31" spans="1:9" x14ac:dyDescent="0.2">
      <c r="A31" s="242" t="s">
        <v>60</v>
      </c>
      <c r="B31" s="243"/>
      <c r="C31" s="231"/>
      <c r="D31" s="243"/>
      <c r="E31" s="231"/>
      <c r="F31" s="243"/>
      <c r="G31" s="231"/>
      <c r="H31" s="535"/>
      <c r="I31" s="527"/>
    </row>
    <row r="32" spans="1:9" x14ac:dyDescent="0.2">
      <c r="A32" s="242" t="s">
        <v>61</v>
      </c>
      <c r="B32" s="243"/>
      <c r="C32" s="231"/>
      <c r="D32" s="243"/>
      <c r="E32" s="231"/>
      <c r="F32" s="243"/>
      <c r="G32" s="231"/>
      <c r="H32" s="535"/>
      <c r="I32" s="527"/>
    </row>
    <row r="33" spans="1:9" ht="13.5" thickBot="1" x14ac:dyDescent="0.25">
      <c r="A33" s="233" t="s">
        <v>62</v>
      </c>
      <c r="B33" s="244"/>
      <c r="C33" s="161"/>
      <c r="D33" s="244"/>
      <c r="E33" s="161"/>
      <c r="F33" s="244"/>
      <c r="G33" s="161"/>
      <c r="H33" s="536"/>
      <c r="I33" s="529"/>
    </row>
    <row r="34" spans="1:9" ht="13.5" thickBot="1" x14ac:dyDescent="0.25">
      <c r="A34" s="408"/>
      <c r="B34" s="236"/>
      <c r="C34" s="245"/>
      <c r="D34" s="236"/>
      <c r="E34" s="245"/>
      <c r="F34" s="236"/>
      <c r="G34" s="245"/>
      <c r="H34" s="530"/>
      <c r="I34" s="537"/>
    </row>
    <row r="35" spans="1:9" x14ac:dyDescent="0.2">
      <c r="A35" s="225" t="s">
        <v>63</v>
      </c>
      <c r="B35" s="241"/>
      <c r="C35" s="227"/>
      <c r="D35" s="241"/>
      <c r="E35" s="227"/>
      <c r="F35" s="241"/>
      <c r="G35" s="227"/>
      <c r="H35" s="534"/>
      <c r="I35" s="525"/>
    </row>
    <row r="36" spans="1:9" x14ac:dyDescent="0.2">
      <c r="A36" s="229" t="s">
        <v>64</v>
      </c>
      <c r="B36" s="243"/>
      <c r="C36" s="231"/>
      <c r="D36" s="243"/>
      <c r="E36" s="231"/>
      <c r="F36" s="243"/>
      <c r="G36" s="231"/>
      <c r="H36" s="535"/>
      <c r="I36" s="527"/>
    </row>
    <row r="37" spans="1:9" x14ac:dyDescent="0.2">
      <c r="A37" s="246" t="s">
        <v>99</v>
      </c>
      <c r="B37" s="247"/>
      <c r="C37" s="248"/>
      <c r="D37" s="247"/>
      <c r="E37" s="248"/>
      <c r="F37" s="247"/>
      <c r="G37" s="248"/>
      <c r="H37" s="538"/>
      <c r="I37" s="539"/>
    </row>
    <row r="38" spans="1:9" ht="13.5" thickBot="1" x14ac:dyDescent="0.25">
      <c r="A38" s="233" t="s">
        <v>86</v>
      </c>
      <c r="B38" s="244"/>
      <c r="C38" s="161"/>
      <c r="D38" s="244"/>
      <c r="E38" s="161"/>
      <c r="F38" s="244"/>
      <c r="G38" s="161"/>
      <c r="H38" s="536"/>
      <c r="I38" s="529"/>
    </row>
    <row r="39" spans="1:9" ht="13.5" thickBot="1" x14ac:dyDescent="0.25">
      <c r="A39" s="224"/>
      <c r="B39" s="236"/>
      <c r="C39" s="237"/>
      <c r="D39" s="236"/>
      <c r="E39" s="237"/>
      <c r="F39" s="236"/>
      <c r="G39" s="237"/>
      <c r="H39" s="530"/>
      <c r="I39" s="531"/>
    </row>
    <row r="40" spans="1:9" x14ac:dyDescent="0.2">
      <c r="A40" s="225" t="s">
        <v>65</v>
      </c>
      <c r="B40" s="226"/>
      <c r="C40" s="227"/>
      <c r="D40" s="226"/>
      <c r="E40" s="227"/>
      <c r="F40" s="226"/>
      <c r="G40" s="227"/>
      <c r="H40" s="524"/>
      <c r="I40" s="525"/>
    </row>
    <row r="41" spans="1:9" x14ac:dyDescent="0.2">
      <c r="A41" s="242" t="s">
        <v>66</v>
      </c>
      <c r="B41" s="230"/>
      <c r="C41" s="231"/>
      <c r="D41" s="230"/>
      <c r="E41" s="231"/>
      <c r="F41" s="230"/>
      <c r="G41" s="231"/>
      <c r="H41" s="526"/>
      <c r="I41" s="527"/>
    </row>
    <row r="42" spans="1:9" x14ac:dyDescent="0.2">
      <c r="A42" s="242" t="s">
        <v>67</v>
      </c>
      <c r="B42" s="230"/>
      <c r="C42" s="231"/>
      <c r="D42" s="230"/>
      <c r="E42" s="231"/>
      <c r="F42" s="230"/>
      <c r="G42" s="231"/>
      <c r="H42" s="526"/>
      <c r="I42" s="527"/>
    </row>
    <row r="43" spans="1:9" x14ac:dyDescent="0.2">
      <c r="A43" s="242" t="s">
        <v>68</v>
      </c>
      <c r="B43" s="230"/>
      <c r="C43" s="231"/>
      <c r="D43" s="230"/>
      <c r="E43" s="231"/>
      <c r="F43" s="230"/>
      <c r="G43" s="231"/>
      <c r="H43" s="526"/>
      <c r="I43" s="527"/>
    </row>
    <row r="44" spans="1:9" x14ac:dyDescent="0.2">
      <c r="A44" s="229" t="s">
        <v>69</v>
      </c>
      <c r="B44" s="249"/>
      <c r="C44" s="248"/>
      <c r="D44" s="249"/>
      <c r="E44" s="248"/>
      <c r="F44" s="249"/>
      <c r="G44" s="248"/>
      <c r="H44" s="540"/>
      <c r="I44" s="539"/>
    </row>
    <row r="45" spans="1:9" x14ac:dyDescent="0.2">
      <c r="A45" s="250"/>
      <c r="B45" s="249"/>
      <c r="C45" s="248"/>
      <c r="D45" s="249"/>
      <c r="E45" s="248"/>
      <c r="F45" s="249"/>
      <c r="G45" s="248"/>
      <c r="H45" s="540"/>
      <c r="I45" s="539"/>
    </row>
    <row r="46" spans="1:9" ht="13.5" thickBot="1" x14ac:dyDescent="0.25">
      <c r="A46" s="251"/>
      <c r="B46" s="234"/>
      <c r="C46" s="161"/>
      <c r="D46" s="234"/>
      <c r="E46" s="161"/>
      <c r="F46" s="234"/>
      <c r="G46" s="161"/>
      <c r="H46" s="528"/>
      <c r="I46" s="529"/>
    </row>
    <row r="47" spans="1:9" ht="13.5" thickBot="1" x14ac:dyDescent="0.25">
      <c r="A47" s="224"/>
      <c r="B47" s="236"/>
      <c r="C47" s="245"/>
      <c r="D47" s="236"/>
      <c r="E47" s="245"/>
      <c r="F47" s="236"/>
      <c r="G47" s="245"/>
      <c r="H47" s="530"/>
      <c r="I47" s="537"/>
    </row>
    <row r="48" spans="1:9" x14ac:dyDescent="0.2">
      <c r="A48" s="225" t="s">
        <v>70</v>
      </c>
      <c r="B48" s="226"/>
      <c r="C48" s="227"/>
      <c r="D48" s="226"/>
      <c r="E48" s="227"/>
      <c r="F48" s="226"/>
      <c r="G48" s="227"/>
      <c r="H48" s="524"/>
      <c r="I48" s="525"/>
    </row>
    <row r="49" spans="1:11" x14ac:dyDescent="0.2">
      <c r="A49" s="242" t="s">
        <v>100</v>
      </c>
      <c r="B49" s="230"/>
      <c r="C49" s="231"/>
      <c r="D49" s="230"/>
      <c r="E49" s="231"/>
      <c r="F49" s="230"/>
      <c r="G49" s="231"/>
      <c r="H49" s="526"/>
      <c r="I49" s="527"/>
    </row>
    <row r="50" spans="1:11" x14ac:dyDescent="0.2">
      <c r="A50" s="242" t="s">
        <v>71</v>
      </c>
      <c r="B50" s="230"/>
      <c r="C50" s="231"/>
      <c r="D50" s="230"/>
      <c r="E50" s="231"/>
      <c r="F50" s="230"/>
      <c r="G50" s="231"/>
      <c r="H50" s="526"/>
      <c r="I50" s="527"/>
    </row>
    <row r="51" spans="1:11" x14ac:dyDescent="0.2">
      <c r="A51" s="242" t="s">
        <v>101</v>
      </c>
      <c r="B51" s="230"/>
      <c r="C51" s="231"/>
      <c r="D51" s="230"/>
      <c r="E51" s="231"/>
      <c r="F51" s="230"/>
      <c r="G51" s="231"/>
      <c r="H51" s="526"/>
      <c r="I51" s="527"/>
    </row>
    <row r="52" spans="1:11" ht="13.5" thickBot="1" x14ac:dyDescent="0.25">
      <c r="A52" s="233" t="s">
        <v>72</v>
      </c>
      <c r="B52" s="234"/>
      <c r="C52" s="161"/>
      <c r="D52" s="234"/>
      <c r="E52" s="161"/>
      <c r="F52" s="234"/>
      <c r="G52" s="161"/>
      <c r="H52" s="528"/>
      <c r="I52" s="529"/>
    </row>
    <row r="53" spans="1:11" ht="13.5" thickBot="1" x14ac:dyDescent="0.25">
      <c r="A53" s="224"/>
      <c r="B53" s="236"/>
      <c r="C53" s="237"/>
      <c r="D53" s="236"/>
      <c r="E53" s="237"/>
      <c r="F53" s="236"/>
      <c r="G53" s="237"/>
      <c r="H53" s="530"/>
      <c r="I53" s="531"/>
    </row>
    <row r="54" spans="1:11" ht="13.5" thickBot="1" x14ac:dyDescent="0.25">
      <c r="A54" s="238" t="s">
        <v>73</v>
      </c>
      <c r="B54" s="239"/>
      <c r="C54" s="240">
        <v>1</v>
      </c>
      <c r="D54" s="239"/>
      <c r="E54" s="240">
        <v>1</v>
      </c>
      <c r="F54" s="239"/>
      <c r="G54" s="240">
        <v>1</v>
      </c>
      <c r="H54" s="532"/>
      <c r="I54" s="533">
        <v>1</v>
      </c>
    </row>
    <row r="55" spans="1:11" ht="13.5" thickBot="1" x14ac:dyDescent="0.25">
      <c r="A55" s="224"/>
      <c r="H55" s="523"/>
      <c r="I55" s="523"/>
    </row>
    <row r="56" spans="1:11" ht="13.5" thickBot="1" x14ac:dyDescent="0.25">
      <c r="A56" s="334" t="s">
        <v>191</v>
      </c>
      <c r="B56" s="306"/>
      <c r="C56" s="306"/>
      <c r="D56" s="306"/>
      <c r="E56" s="306"/>
      <c r="F56" s="306"/>
      <c r="G56" s="306"/>
      <c r="H56" s="541"/>
      <c r="I56" s="541"/>
    </row>
    <row r="57" spans="1:11" ht="13.5" thickBot="1" x14ac:dyDescent="0.25">
      <c r="A57" s="224"/>
      <c r="H57" s="523"/>
      <c r="I57" s="523"/>
    </row>
    <row r="58" spans="1:11" ht="13.5" thickBot="1" x14ac:dyDescent="0.25">
      <c r="A58" s="238" t="s">
        <v>87</v>
      </c>
      <c r="B58" s="236"/>
      <c r="C58" s="245"/>
      <c r="D58" s="236"/>
      <c r="E58" s="245"/>
      <c r="F58" s="236"/>
      <c r="G58" s="245"/>
      <c r="H58" s="530"/>
      <c r="I58" s="537"/>
    </row>
    <row r="59" spans="1:11" x14ac:dyDescent="0.2">
      <c r="A59" s="386" t="s">
        <v>95</v>
      </c>
      <c r="B59" s="252"/>
      <c r="C59" s="253"/>
      <c r="D59" s="253"/>
      <c r="E59" s="253"/>
      <c r="F59" s="253"/>
      <c r="G59" s="253"/>
      <c r="H59" s="542"/>
      <c r="I59" s="543"/>
    </row>
    <row r="60" spans="1:11" x14ac:dyDescent="0.2">
      <c r="A60" s="387" t="s">
        <v>96</v>
      </c>
      <c r="B60" s="254"/>
      <c r="C60" s="255"/>
      <c r="D60" s="255"/>
      <c r="E60" s="255"/>
      <c r="F60" s="255"/>
      <c r="G60" s="255"/>
      <c r="H60" s="544"/>
      <c r="I60" s="545"/>
    </row>
    <row r="61" spans="1:11" ht="13.5" thickBot="1" x14ac:dyDescent="0.25">
      <c r="A61" s="388" t="s">
        <v>97</v>
      </c>
      <c r="B61" s="256"/>
      <c r="C61" s="257"/>
      <c r="D61" s="257"/>
      <c r="E61" s="257"/>
      <c r="F61" s="257"/>
      <c r="G61" s="257"/>
      <c r="H61" s="546"/>
      <c r="I61" s="547"/>
    </row>
    <row r="62" spans="1:11" hidden="1" x14ac:dyDescent="0.2">
      <c r="A62" s="258"/>
      <c r="B62" s="49"/>
      <c r="C62" s="259"/>
      <c r="D62" s="259"/>
      <c r="E62" s="259"/>
      <c r="F62" s="259"/>
      <c r="G62" s="259"/>
      <c r="H62" s="259"/>
      <c r="I62" s="259"/>
    </row>
    <row r="63" spans="1:11" s="385" customFormat="1" hidden="1" x14ac:dyDescent="0.2">
      <c r="A63" s="383"/>
      <c r="B63" s="384"/>
      <c r="C63" s="384"/>
      <c r="D63" s="384"/>
      <c r="E63" s="384"/>
      <c r="F63" s="384"/>
      <c r="G63" s="384"/>
      <c r="H63" s="384"/>
      <c r="I63" s="384"/>
      <c r="K63" s="359"/>
    </row>
    <row r="64" spans="1:11" hidden="1" x14ac:dyDescent="0.2"/>
    <row r="65" spans="1:10" ht="14.25" x14ac:dyDescent="0.2">
      <c r="A65" s="346" t="s">
        <v>232</v>
      </c>
    </row>
    <row r="66" spans="1:10" ht="14.25" x14ac:dyDescent="0.2">
      <c r="A66" s="346" t="s">
        <v>231</v>
      </c>
    </row>
    <row r="67" spans="1:10" ht="29.25" customHeight="1" x14ac:dyDescent="0.25">
      <c r="A67" s="689" t="s">
        <v>225</v>
      </c>
      <c r="B67" s="690"/>
      <c r="C67" s="690"/>
      <c r="D67" s="690"/>
      <c r="E67" s="690"/>
      <c r="F67" s="690"/>
      <c r="G67" s="690"/>
      <c r="H67" s="690"/>
      <c r="I67" s="690"/>
      <c r="J67" s="690"/>
    </row>
    <row r="68" spans="1:10" ht="9.75" customHeight="1" thickBot="1" x14ac:dyDescent="0.25">
      <c r="A68" s="347"/>
      <c r="B68" s="349"/>
      <c r="C68" s="349"/>
      <c r="D68" s="349"/>
      <c r="E68" s="349"/>
      <c r="F68" s="349"/>
      <c r="G68" s="349"/>
      <c r="H68" s="349"/>
      <c r="I68" s="349"/>
      <c r="J68" s="348"/>
    </row>
    <row r="69" spans="1:10" ht="29.25" customHeight="1" thickBot="1" x14ac:dyDescent="0.25">
      <c r="A69" s="686" t="s">
        <v>206</v>
      </c>
      <c r="B69" s="687"/>
      <c r="C69" s="687"/>
      <c r="D69" s="687"/>
      <c r="E69" s="687"/>
      <c r="F69" s="687"/>
      <c r="G69" s="687"/>
      <c r="H69" s="687"/>
      <c r="I69" s="688"/>
      <c r="J69" s="348"/>
    </row>
    <row r="71" spans="1:10" ht="13.5" hidden="1" thickBot="1" x14ac:dyDescent="0.25">
      <c r="A71" s="82" t="s">
        <v>146</v>
      </c>
    </row>
    <row r="72" spans="1:10" ht="13.5" hidden="1" thickBot="1" x14ac:dyDescent="0.25">
      <c r="A72" s="87" t="s">
        <v>7</v>
      </c>
      <c r="B72" s="87" t="str">
        <f>+B9</f>
        <v>promedio 2016</v>
      </c>
      <c r="D72" s="87" t="str">
        <f>+D9</f>
        <v>promedio 2017</v>
      </c>
      <c r="F72" s="87" t="str">
        <f>+F9</f>
        <v>promedio 2018</v>
      </c>
      <c r="H72" s="104" t="str">
        <f>+H9</f>
        <v>promedio ene-mar 2019</v>
      </c>
    </row>
    <row r="73" spans="1:10" ht="13.5" hidden="1" thickBot="1" x14ac:dyDescent="0.25">
      <c r="A73" s="103" t="s">
        <v>138</v>
      </c>
      <c r="B73" s="136">
        <f>+B54-SUM(B48:B52,B40:B46,B35:B38,B29:B33,B27,B20:B25,B13:B18)</f>
        <v>0</v>
      </c>
      <c r="C73" s="135"/>
      <c r="D73" s="136">
        <f>+D54-SUM(D48:D52,D40:D46,D35:D38,D29:D33,D27,D20:D25,D13:D18)</f>
        <v>0</v>
      </c>
      <c r="E73" s="135"/>
      <c r="F73" s="136">
        <f>+F54-SUM(F48:F52,F40:F46,F35:F38,F29:F33,F27,F20:F25,F13:F18)</f>
        <v>0</v>
      </c>
      <c r="G73" s="135"/>
      <c r="H73" s="136">
        <f>+H54-SUM(H48:H52,H40:H46,H35:H38,H29:H33,H27,H20:H25,H13:H18)</f>
        <v>0</v>
      </c>
    </row>
  </sheetData>
  <sheetProtection formatCells="0" formatColumns="0" formatRows="0"/>
  <mergeCells count="6">
    <mergeCell ref="A69:I69"/>
    <mergeCell ref="B9:C9"/>
    <mergeCell ref="D9:E9"/>
    <mergeCell ref="F9:G9"/>
    <mergeCell ref="H9:I9"/>
    <mergeCell ref="A67:J67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5" orientation="landscape" r:id="rId1"/>
  <headerFooter alignWithMargins="0">
    <oddHeader>&amp;R2019 - Año de la Exportacióna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/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4.7109375" customWidth="1"/>
    <col min="7" max="7" width="19.5703125" customWidth="1"/>
    <col min="10" max="10" width="15.42578125" style="220" bestFit="1" customWidth="1"/>
  </cols>
  <sheetData>
    <row r="1" spans="1:10" x14ac:dyDescent="0.2">
      <c r="A1" s="219" t="s">
        <v>260</v>
      </c>
      <c r="B1" s="219"/>
    </row>
    <row r="2" spans="1:10" x14ac:dyDescent="0.2">
      <c r="A2" s="219" t="s">
        <v>171</v>
      </c>
      <c r="B2" s="219"/>
    </row>
    <row r="3" spans="1:10" x14ac:dyDescent="0.2">
      <c r="A3" s="549" t="str">
        <f>'8.1.... Costos'!A4</f>
        <v xml:space="preserve"> Bomba Pulverizadora (rosca 24/410)</v>
      </c>
      <c r="B3" s="364"/>
    </row>
    <row r="4" spans="1:10" x14ac:dyDescent="0.2">
      <c r="A4" t="str">
        <f>'8.1.... Costos'!A5</f>
        <v>en pesos por millar</v>
      </c>
      <c r="B4" s="365"/>
    </row>
    <row r="5" spans="1:10" x14ac:dyDescent="0.2">
      <c r="A5" s="365"/>
      <c r="B5" s="365"/>
    </row>
    <row r="6" spans="1:10" ht="13.5" thickBot="1" x14ac:dyDescent="0.25">
      <c r="J6" s="222"/>
    </row>
    <row r="7" spans="1:10" ht="13.5" customHeight="1" thickBot="1" x14ac:dyDescent="0.25">
      <c r="A7" s="699" t="s">
        <v>51</v>
      </c>
      <c r="B7" s="697" t="s">
        <v>230</v>
      </c>
      <c r="C7" s="455" t="s">
        <v>215</v>
      </c>
      <c r="D7" s="455" t="s">
        <v>216</v>
      </c>
      <c r="E7" s="455" t="s">
        <v>234</v>
      </c>
      <c r="F7" s="550" t="s">
        <v>279</v>
      </c>
      <c r="G7" s="699" t="s">
        <v>102</v>
      </c>
      <c r="J7" s="222"/>
    </row>
    <row r="8" spans="1:10" ht="46.15" customHeight="1" thickBot="1" x14ac:dyDescent="0.25">
      <c r="A8" s="700"/>
      <c r="B8" s="698"/>
      <c r="C8" s="456" t="s">
        <v>261</v>
      </c>
      <c r="D8" s="456" t="s">
        <v>261</v>
      </c>
      <c r="E8" s="456" t="s">
        <v>261</v>
      </c>
      <c r="F8" s="551" t="s">
        <v>261</v>
      </c>
      <c r="G8" s="700"/>
    </row>
    <row r="9" spans="1:10" ht="13.5" thickBot="1" x14ac:dyDescent="0.25">
      <c r="A9" s="224"/>
      <c r="B9" s="224"/>
      <c r="F9" s="552"/>
      <c r="G9" s="220"/>
    </row>
    <row r="10" spans="1:10" x14ac:dyDescent="0.2">
      <c r="A10" s="225" t="s">
        <v>169</v>
      </c>
      <c r="B10" s="225"/>
      <c r="C10" s="228"/>
      <c r="D10" s="228"/>
      <c r="E10" s="228"/>
      <c r="F10" s="553"/>
      <c r="G10" s="228"/>
    </row>
    <row r="11" spans="1:10" x14ac:dyDescent="0.2">
      <c r="A11" s="229" t="s">
        <v>205</v>
      </c>
      <c r="B11" s="229"/>
      <c r="C11" s="232"/>
      <c r="D11" s="232"/>
      <c r="E11" s="232"/>
      <c r="F11" s="554"/>
      <c r="G11" s="232"/>
    </row>
    <row r="12" spans="1:10" x14ac:dyDescent="0.2">
      <c r="A12" s="229" t="s">
        <v>204</v>
      </c>
      <c r="B12" s="229"/>
      <c r="C12" s="232"/>
      <c r="D12" s="232"/>
      <c r="E12" s="232"/>
      <c r="F12" s="554"/>
      <c r="G12" s="232"/>
    </row>
    <row r="13" spans="1:10" x14ac:dyDescent="0.2">
      <c r="A13" s="229" t="s">
        <v>202</v>
      </c>
      <c r="B13" s="229"/>
      <c r="C13" s="232"/>
      <c r="D13" s="232"/>
      <c r="E13" s="232"/>
      <c r="F13" s="554"/>
      <c r="G13" s="232"/>
    </row>
    <row r="14" spans="1:10" x14ac:dyDescent="0.2">
      <c r="A14" s="229" t="s">
        <v>203</v>
      </c>
      <c r="B14" s="229"/>
      <c r="C14" s="232"/>
      <c r="D14" s="232"/>
      <c r="E14" s="232"/>
      <c r="F14" s="554"/>
      <c r="G14" s="232"/>
    </row>
    <row r="15" spans="1:10" ht="13.5" thickBot="1" x14ac:dyDescent="0.25">
      <c r="A15" s="233"/>
      <c r="B15" s="233"/>
      <c r="C15" s="235"/>
      <c r="D15" s="235"/>
      <c r="E15" s="235"/>
      <c r="F15" s="555"/>
      <c r="G15" s="235"/>
    </row>
    <row r="16" spans="1:10" ht="13.5" thickBot="1" x14ac:dyDescent="0.25">
      <c r="A16" s="224"/>
      <c r="B16" s="224"/>
      <c r="F16" s="552"/>
      <c r="G16" s="220"/>
    </row>
    <row r="17" spans="1:7" x14ac:dyDescent="0.2">
      <c r="A17" s="225" t="s">
        <v>170</v>
      </c>
      <c r="B17" s="225"/>
      <c r="C17" s="228"/>
      <c r="D17" s="228"/>
      <c r="E17" s="228"/>
      <c r="F17" s="553"/>
      <c r="G17" s="228"/>
    </row>
    <row r="18" spans="1:7" x14ac:dyDescent="0.2">
      <c r="A18" s="229" t="s">
        <v>205</v>
      </c>
      <c r="B18" s="229"/>
      <c r="C18" s="232"/>
      <c r="D18" s="232"/>
      <c r="E18" s="232"/>
      <c r="F18" s="554"/>
      <c r="G18" s="232"/>
    </row>
    <row r="19" spans="1:7" x14ac:dyDescent="0.2">
      <c r="A19" s="229" t="s">
        <v>204</v>
      </c>
      <c r="B19" s="229"/>
      <c r="C19" s="232"/>
      <c r="D19" s="232"/>
      <c r="E19" s="232"/>
      <c r="F19" s="554"/>
      <c r="G19" s="232"/>
    </row>
    <row r="20" spans="1:7" x14ac:dyDescent="0.2">
      <c r="A20" s="229" t="s">
        <v>202</v>
      </c>
      <c r="B20" s="229"/>
      <c r="C20" s="232"/>
      <c r="D20" s="232"/>
      <c r="E20" s="232"/>
      <c r="F20" s="554"/>
      <c r="G20" s="232"/>
    </row>
    <row r="21" spans="1:7" x14ac:dyDescent="0.2">
      <c r="A21" s="229" t="s">
        <v>203</v>
      </c>
      <c r="B21" s="229"/>
      <c r="C21" s="232"/>
      <c r="D21" s="232"/>
      <c r="E21" s="232"/>
      <c r="F21" s="554"/>
      <c r="G21" s="232"/>
    </row>
    <row r="22" spans="1:7" ht="13.5" thickBot="1" x14ac:dyDescent="0.25">
      <c r="A22" s="233"/>
      <c r="B22" s="233"/>
      <c r="C22" s="235"/>
      <c r="D22" s="235"/>
      <c r="E22" s="235"/>
      <c r="F22" s="555"/>
      <c r="G22" s="235"/>
    </row>
    <row r="23" spans="1:7" x14ac:dyDescent="0.2">
      <c r="F23" s="552"/>
    </row>
    <row r="24" spans="1:7" ht="13.5" thickBot="1" x14ac:dyDescent="0.25">
      <c r="A24" s="365"/>
      <c r="F24" s="552"/>
    </row>
    <row r="25" spans="1:7" ht="13.5" thickBot="1" x14ac:dyDescent="0.25">
      <c r="A25" s="695" t="s">
        <v>51</v>
      </c>
      <c r="B25" s="696"/>
      <c r="C25" s="457" t="str">
        <f>+C7</f>
        <v>promedio 2016</v>
      </c>
      <c r="D25" s="457" t="str">
        <f>+D7</f>
        <v>promedio 2017</v>
      </c>
      <c r="E25" s="457" t="str">
        <f>+E7</f>
        <v>promedio 2018</v>
      </c>
      <c r="F25" s="556" t="str">
        <f>+F7</f>
        <v>promedio ene-mar 2019</v>
      </c>
    </row>
    <row r="26" spans="1:7" ht="13.5" thickBot="1" x14ac:dyDescent="0.25">
      <c r="A26" s="693" t="s">
        <v>99</v>
      </c>
      <c r="B26" s="694"/>
      <c r="F26" s="552"/>
    </row>
    <row r="27" spans="1:7" x14ac:dyDescent="0.2">
      <c r="A27" s="318" t="s">
        <v>172</v>
      </c>
      <c r="B27" s="319"/>
      <c r="C27" s="324"/>
      <c r="D27" s="325"/>
      <c r="E27" s="324"/>
      <c r="F27" s="557"/>
    </row>
    <row r="28" spans="1:7" x14ac:dyDescent="0.2">
      <c r="A28" s="320" t="s">
        <v>184</v>
      </c>
      <c r="B28" s="321"/>
      <c r="C28" s="326"/>
      <c r="D28" s="327"/>
      <c r="E28" s="326"/>
      <c r="F28" s="558"/>
    </row>
    <row r="29" spans="1:7" x14ac:dyDescent="0.2">
      <c r="A29" s="320" t="s">
        <v>185</v>
      </c>
      <c r="B29" s="321"/>
      <c r="C29" s="326"/>
      <c r="D29" s="327"/>
      <c r="E29" s="326"/>
      <c r="F29" s="558"/>
    </row>
    <row r="30" spans="1:7" ht="13.5" thickBot="1" x14ac:dyDescent="0.25">
      <c r="A30" s="322" t="s">
        <v>186</v>
      </c>
      <c r="B30" s="323"/>
      <c r="C30" s="328"/>
      <c r="D30" s="329"/>
      <c r="E30" s="328"/>
      <c r="F30" s="559"/>
    </row>
    <row r="31" spans="1:7" ht="13.5" thickBot="1" x14ac:dyDescent="0.25">
      <c r="A31" s="693" t="s">
        <v>173</v>
      </c>
      <c r="B31" s="694"/>
      <c r="C31" s="330"/>
      <c r="D31" s="330"/>
      <c r="E31" s="330"/>
      <c r="F31" s="560"/>
    </row>
    <row r="32" spans="1:7" x14ac:dyDescent="0.2">
      <c r="A32" s="318" t="s">
        <v>172</v>
      </c>
      <c r="B32" s="319"/>
      <c r="C32" s="324"/>
      <c r="D32" s="325"/>
      <c r="E32" s="324"/>
      <c r="F32" s="557"/>
    </row>
    <row r="33" spans="1:6" x14ac:dyDescent="0.2">
      <c r="A33" s="320" t="s">
        <v>184</v>
      </c>
      <c r="B33" s="321"/>
      <c r="C33" s="326"/>
      <c r="D33" s="327"/>
      <c r="E33" s="326"/>
      <c r="F33" s="558"/>
    </row>
    <row r="34" spans="1:6" x14ac:dyDescent="0.2">
      <c r="A34" s="320" t="s">
        <v>185</v>
      </c>
      <c r="B34" s="321"/>
      <c r="C34" s="326"/>
      <c r="D34" s="327"/>
      <c r="E34" s="326"/>
      <c r="F34" s="558"/>
    </row>
    <row r="35" spans="1:6" ht="13.5" thickBot="1" x14ac:dyDescent="0.25">
      <c r="A35" s="322" t="s">
        <v>186</v>
      </c>
      <c r="B35" s="323"/>
      <c r="C35" s="328"/>
      <c r="D35" s="329"/>
      <c r="E35" s="328"/>
      <c r="F35" s="559"/>
    </row>
    <row r="36" spans="1:6" ht="13.5" thickBot="1" x14ac:dyDescent="0.25">
      <c r="A36" s="693" t="s">
        <v>174</v>
      </c>
      <c r="B36" s="694"/>
      <c r="C36" s="330"/>
      <c r="D36" s="330"/>
      <c r="E36" s="330"/>
      <c r="F36" s="560"/>
    </row>
    <row r="37" spans="1:6" x14ac:dyDescent="0.2">
      <c r="A37" s="318" t="s">
        <v>172</v>
      </c>
      <c r="B37" s="319"/>
      <c r="C37" s="324"/>
      <c r="D37" s="325"/>
      <c r="E37" s="324"/>
      <c r="F37" s="557"/>
    </row>
    <row r="38" spans="1:6" x14ac:dyDescent="0.2">
      <c r="A38" s="320" t="s">
        <v>184</v>
      </c>
      <c r="B38" s="321"/>
      <c r="C38" s="326"/>
      <c r="D38" s="327"/>
      <c r="E38" s="326"/>
      <c r="F38" s="558"/>
    </row>
    <row r="39" spans="1:6" x14ac:dyDescent="0.2">
      <c r="A39" s="320" t="s">
        <v>185</v>
      </c>
      <c r="B39" s="321"/>
      <c r="C39" s="326"/>
      <c r="D39" s="327"/>
      <c r="E39" s="326"/>
      <c r="F39" s="558"/>
    </row>
    <row r="40" spans="1:6" ht="13.5" thickBot="1" x14ac:dyDescent="0.25">
      <c r="A40" s="322" t="s">
        <v>186</v>
      </c>
      <c r="B40" s="323"/>
      <c r="C40" s="328"/>
      <c r="D40" s="329"/>
      <c r="E40" s="328"/>
      <c r="F40" s="559"/>
    </row>
    <row r="41" spans="1:6" ht="13.5" thickBot="1" x14ac:dyDescent="0.25">
      <c r="A41" s="693" t="s">
        <v>174</v>
      </c>
      <c r="B41" s="694"/>
      <c r="C41" s="330"/>
      <c r="D41" s="330"/>
      <c r="E41" s="330"/>
      <c r="F41" s="560"/>
    </row>
    <row r="42" spans="1:6" x14ac:dyDescent="0.2">
      <c r="A42" s="318" t="s">
        <v>172</v>
      </c>
      <c r="B42" s="319"/>
      <c r="C42" s="324"/>
      <c r="D42" s="325"/>
      <c r="E42" s="324"/>
      <c r="F42" s="557"/>
    </row>
    <row r="43" spans="1:6" x14ac:dyDescent="0.2">
      <c r="A43" s="320" t="s">
        <v>184</v>
      </c>
      <c r="B43" s="321"/>
      <c r="C43" s="326"/>
      <c r="D43" s="327"/>
      <c r="E43" s="326"/>
      <c r="F43" s="558"/>
    </row>
    <row r="44" spans="1:6" x14ac:dyDescent="0.2">
      <c r="A44" s="320" t="s">
        <v>185</v>
      </c>
      <c r="B44" s="321"/>
      <c r="C44" s="326"/>
      <c r="D44" s="327"/>
      <c r="E44" s="326"/>
      <c r="F44" s="558"/>
    </row>
    <row r="45" spans="1:6" ht="13.5" thickBot="1" x14ac:dyDescent="0.25">
      <c r="A45" s="322" t="s">
        <v>186</v>
      </c>
      <c r="B45" s="323"/>
      <c r="C45" s="328"/>
      <c r="D45" s="329"/>
      <c r="E45" s="328"/>
      <c r="F45" s="559"/>
    </row>
  </sheetData>
  <mergeCells count="8">
    <mergeCell ref="A41:B41"/>
    <mergeCell ref="A25:B25"/>
    <mergeCell ref="B7:B8"/>
    <mergeCell ref="G7:G8"/>
    <mergeCell ref="A26:B26"/>
    <mergeCell ref="A31:B31"/>
    <mergeCell ref="A36:B36"/>
    <mergeCell ref="A7:A8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0" orientation="landscape" r:id="rId1"/>
  <headerFooter alignWithMargins="0">
    <oddHeader>&amp;R2019 - Año de la Exportación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A13" workbookViewId="0"/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3.28515625" customWidth="1"/>
    <col min="7" max="7" width="19.5703125" customWidth="1"/>
    <col min="10" max="10" width="15.42578125" style="220" bestFit="1" customWidth="1"/>
  </cols>
  <sheetData>
    <row r="1" spans="1:10" x14ac:dyDescent="0.2">
      <c r="A1" s="398" t="s">
        <v>235</v>
      </c>
      <c r="B1" s="398"/>
    </row>
    <row r="2" spans="1:10" x14ac:dyDescent="0.2">
      <c r="A2" s="398" t="s">
        <v>171</v>
      </c>
      <c r="B2" s="398"/>
    </row>
    <row r="3" spans="1:10" x14ac:dyDescent="0.2">
      <c r="A3" s="549" t="str">
        <f>+'8.2.... Costos '!A4</f>
        <v xml:space="preserve">Bomba de Engrimpe (diámetro de 15 mm) </v>
      </c>
      <c r="B3" s="364"/>
    </row>
    <row r="4" spans="1:10" x14ac:dyDescent="0.2">
      <c r="A4" t="str">
        <f>'8.2.... Costos '!A5</f>
        <v>en pesos por millar</v>
      </c>
      <c r="B4" s="365"/>
    </row>
    <row r="5" spans="1:10" x14ac:dyDescent="0.2">
      <c r="A5" s="365"/>
      <c r="B5" s="365"/>
    </row>
    <row r="6" spans="1:10" ht="13.5" thickBot="1" x14ac:dyDescent="0.25">
      <c r="J6" s="222"/>
    </row>
    <row r="7" spans="1:10" ht="13.5" customHeight="1" thickBot="1" x14ac:dyDescent="0.25">
      <c r="A7" s="699" t="s">
        <v>51</v>
      </c>
      <c r="B7" s="697" t="s">
        <v>230</v>
      </c>
      <c r="C7" s="455" t="s">
        <v>215</v>
      </c>
      <c r="D7" s="455" t="s">
        <v>216</v>
      </c>
      <c r="E7" s="455" t="s">
        <v>234</v>
      </c>
      <c r="F7" s="550" t="s">
        <v>279</v>
      </c>
      <c r="G7" s="699" t="s">
        <v>102</v>
      </c>
      <c r="J7" s="222"/>
    </row>
    <row r="8" spans="1:10" ht="46.15" customHeight="1" thickBot="1" x14ac:dyDescent="0.25">
      <c r="A8" s="700"/>
      <c r="B8" s="698"/>
      <c r="C8" s="456" t="s">
        <v>261</v>
      </c>
      <c r="D8" s="456" t="s">
        <v>261</v>
      </c>
      <c r="E8" s="456" t="s">
        <v>261</v>
      </c>
      <c r="F8" s="551" t="s">
        <v>261</v>
      </c>
      <c r="G8" s="700"/>
    </row>
    <row r="9" spans="1:10" ht="13.5" thickBot="1" x14ac:dyDescent="0.25">
      <c r="A9" s="224"/>
      <c r="B9" s="224"/>
      <c r="F9" s="552"/>
      <c r="G9" s="220"/>
    </row>
    <row r="10" spans="1:10" x14ac:dyDescent="0.2">
      <c r="A10" s="225" t="s">
        <v>169</v>
      </c>
      <c r="B10" s="225"/>
      <c r="C10" s="228"/>
      <c r="D10" s="228"/>
      <c r="E10" s="228"/>
      <c r="F10" s="553"/>
      <c r="G10" s="228"/>
    </row>
    <row r="11" spans="1:10" x14ac:dyDescent="0.2">
      <c r="A11" s="229" t="s">
        <v>205</v>
      </c>
      <c r="B11" s="229"/>
      <c r="C11" s="232"/>
      <c r="D11" s="232"/>
      <c r="E11" s="232"/>
      <c r="F11" s="554"/>
      <c r="G11" s="232"/>
    </row>
    <row r="12" spans="1:10" x14ac:dyDescent="0.2">
      <c r="A12" s="229" t="s">
        <v>204</v>
      </c>
      <c r="B12" s="229"/>
      <c r="C12" s="232"/>
      <c r="D12" s="232"/>
      <c r="E12" s="232"/>
      <c r="F12" s="554"/>
      <c r="G12" s="232"/>
    </row>
    <row r="13" spans="1:10" x14ac:dyDescent="0.2">
      <c r="A13" s="229" t="s">
        <v>202</v>
      </c>
      <c r="B13" s="229"/>
      <c r="C13" s="232"/>
      <c r="D13" s="232"/>
      <c r="E13" s="232"/>
      <c r="F13" s="554"/>
      <c r="G13" s="232"/>
    </row>
    <row r="14" spans="1:10" x14ac:dyDescent="0.2">
      <c r="A14" s="229" t="s">
        <v>203</v>
      </c>
      <c r="B14" s="229"/>
      <c r="C14" s="232"/>
      <c r="D14" s="232"/>
      <c r="E14" s="232"/>
      <c r="F14" s="554"/>
      <c r="G14" s="232"/>
    </row>
    <row r="15" spans="1:10" ht="13.5" thickBot="1" x14ac:dyDescent="0.25">
      <c r="A15" s="233"/>
      <c r="B15" s="233"/>
      <c r="C15" s="235"/>
      <c r="D15" s="235"/>
      <c r="E15" s="235"/>
      <c r="F15" s="555"/>
      <c r="G15" s="235"/>
    </row>
    <row r="16" spans="1:10" ht="13.5" thickBot="1" x14ac:dyDescent="0.25">
      <c r="A16" s="224"/>
      <c r="B16" s="224"/>
      <c r="F16" s="552"/>
      <c r="G16" s="220"/>
    </row>
    <row r="17" spans="1:7" x14ac:dyDescent="0.2">
      <c r="A17" s="225" t="s">
        <v>170</v>
      </c>
      <c r="B17" s="225"/>
      <c r="C17" s="228"/>
      <c r="D17" s="228"/>
      <c r="E17" s="228"/>
      <c r="F17" s="553"/>
      <c r="G17" s="228"/>
    </row>
    <row r="18" spans="1:7" x14ac:dyDescent="0.2">
      <c r="A18" s="229" t="s">
        <v>205</v>
      </c>
      <c r="B18" s="229"/>
      <c r="C18" s="232"/>
      <c r="D18" s="232"/>
      <c r="E18" s="232"/>
      <c r="F18" s="554"/>
      <c r="G18" s="232"/>
    </row>
    <row r="19" spans="1:7" x14ac:dyDescent="0.2">
      <c r="A19" s="229" t="s">
        <v>204</v>
      </c>
      <c r="B19" s="229"/>
      <c r="C19" s="232"/>
      <c r="D19" s="232"/>
      <c r="E19" s="232"/>
      <c r="F19" s="554"/>
      <c r="G19" s="232"/>
    </row>
    <row r="20" spans="1:7" x14ac:dyDescent="0.2">
      <c r="A20" s="229" t="s">
        <v>202</v>
      </c>
      <c r="B20" s="229"/>
      <c r="C20" s="232"/>
      <c r="D20" s="232"/>
      <c r="E20" s="232"/>
      <c r="F20" s="554"/>
      <c r="G20" s="232"/>
    </row>
    <row r="21" spans="1:7" x14ac:dyDescent="0.2">
      <c r="A21" s="229" t="s">
        <v>203</v>
      </c>
      <c r="B21" s="229"/>
      <c r="C21" s="232"/>
      <c r="D21" s="232"/>
      <c r="E21" s="232"/>
      <c r="F21" s="554"/>
      <c r="G21" s="232"/>
    </row>
    <row r="22" spans="1:7" ht="13.5" thickBot="1" x14ac:dyDescent="0.25">
      <c r="A22" s="233"/>
      <c r="B22" s="233"/>
      <c r="C22" s="235"/>
      <c r="D22" s="235"/>
      <c r="E22" s="235"/>
      <c r="F22" s="555"/>
      <c r="G22" s="235"/>
    </row>
    <row r="23" spans="1:7" x14ac:dyDescent="0.2">
      <c r="F23" s="552"/>
    </row>
    <row r="24" spans="1:7" ht="13.5" thickBot="1" x14ac:dyDescent="0.25">
      <c r="A24" s="365"/>
      <c r="F24" s="552"/>
    </row>
    <row r="25" spans="1:7" ht="13.5" thickBot="1" x14ac:dyDescent="0.25">
      <c r="A25" s="695" t="s">
        <v>51</v>
      </c>
      <c r="B25" s="696"/>
      <c r="C25" s="457" t="str">
        <f>+C7</f>
        <v>promedio 2016</v>
      </c>
      <c r="D25" s="457" t="str">
        <f>+D7</f>
        <v>promedio 2017</v>
      </c>
      <c r="E25" s="457" t="str">
        <f>+E7</f>
        <v>promedio 2018</v>
      </c>
      <c r="F25" s="556" t="str">
        <f>+F7</f>
        <v>promedio ene-mar 2019</v>
      </c>
    </row>
    <row r="26" spans="1:7" ht="13.5" thickBot="1" x14ac:dyDescent="0.25">
      <c r="A26" s="693" t="s">
        <v>99</v>
      </c>
      <c r="B26" s="694"/>
      <c r="F26" s="552"/>
    </row>
    <row r="27" spans="1:7" x14ac:dyDescent="0.2">
      <c r="A27" s="318" t="s">
        <v>172</v>
      </c>
      <c r="B27" s="319"/>
      <c r="C27" s="324"/>
      <c r="D27" s="325"/>
      <c r="E27" s="324"/>
      <c r="F27" s="557"/>
    </row>
    <row r="28" spans="1:7" x14ac:dyDescent="0.2">
      <c r="A28" s="320" t="s">
        <v>184</v>
      </c>
      <c r="B28" s="321"/>
      <c r="C28" s="326"/>
      <c r="D28" s="327"/>
      <c r="E28" s="326"/>
      <c r="F28" s="558"/>
    </row>
    <row r="29" spans="1:7" x14ac:dyDescent="0.2">
      <c r="A29" s="320" t="s">
        <v>185</v>
      </c>
      <c r="B29" s="321"/>
      <c r="C29" s="326"/>
      <c r="D29" s="327"/>
      <c r="E29" s="326"/>
      <c r="F29" s="558"/>
    </row>
    <row r="30" spans="1:7" ht="13.5" thickBot="1" x14ac:dyDescent="0.25">
      <c r="A30" s="322" t="s">
        <v>186</v>
      </c>
      <c r="B30" s="323"/>
      <c r="C30" s="328"/>
      <c r="D30" s="329"/>
      <c r="E30" s="328"/>
      <c r="F30" s="559"/>
    </row>
    <row r="31" spans="1:7" ht="13.5" thickBot="1" x14ac:dyDescent="0.25">
      <c r="A31" s="693" t="s">
        <v>173</v>
      </c>
      <c r="B31" s="694"/>
      <c r="C31" s="330"/>
      <c r="D31" s="330"/>
      <c r="E31" s="330"/>
      <c r="F31" s="560"/>
    </row>
    <row r="32" spans="1:7" x14ac:dyDescent="0.2">
      <c r="A32" s="318" t="s">
        <v>172</v>
      </c>
      <c r="B32" s="319"/>
      <c r="C32" s="324"/>
      <c r="D32" s="325"/>
      <c r="E32" s="324"/>
      <c r="F32" s="557"/>
    </row>
    <row r="33" spans="1:6" x14ac:dyDescent="0.2">
      <c r="A33" s="320" t="s">
        <v>184</v>
      </c>
      <c r="B33" s="321"/>
      <c r="C33" s="326"/>
      <c r="D33" s="327"/>
      <c r="E33" s="326"/>
      <c r="F33" s="558"/>
    </row>
    <row r="34" spans="1:6" x14ac:dyDescent="0.2">
      <c r="A34" s="320" t="s">
        <v>185</v>
      </c>
      <c r="B34" s="321"/>
      <c r="C34" s="326"/>
      <c r="D34" s="327"/>
      <c r="E34" s="326"/>
      <c r="F34" s="558"/>
    </row>
    <row r="35" spans="1:6" ht="13.5" thickBot="1" x14ac:dyDescent="0.25">
      <c r="A35" s="322" t="s">
        <v>186</v>
      </c>
      <c r="B35" s="323"/>
      <c r="C35" s="328"/>
      <c r="D35" s="329"/>
      <c r="E35" s="328"/>
      <c r="F35" s="559"/>
    </row>
    <row r="36" spans="1:6" ht="13.5" thickBot="1" x14ac:dyDescent="0.25">
      <c r="A36" s="693" t="s">
        <v>174</v>
      </c>
      <c r="B36" s="694"/>
      <c r="C36" s="330"/>
      <c r="D36" s="330"/>
      <c r="E36" s="330"/>
      <c r="F36" s="560"/>
    </row>
    <row r="37" spans="1:6" x14ac:dyDescent="0.2">
      <c r="A37" s="318" t="s">
        <v>172</v>
      </c>
      <c r="B37" s="319"/>
      <c r="C37" s="324"/>
      <c r="D37" s="325"/>
      <c r="E37" s="324"/>
      <c r="F37" s="557"/>
    </row>
    <row r="38" spans="1:6" x14ac:dyDescent="0.2">
      <c r="A38" s="320" t="s">
        <v>184</v>
      </c>
      <c r="B38" s="321"/>
      <c r="C38" s="326"/>
      <c r="D38" s="327"/>
      <c r="E38" s="326"/>
      <c r="F38" s="558"/>
    </row>
    <row r="39" spans="1:6" x14ac:dyDescent="0.2">
      <c r="A39" s="320" t="s">
        <v>185</v>
      </c>
      <c r="B39" s="321"/>
      <c r="C39" s="326"/>
      <c r="D39" s="327"/>
      <c r="E39" s="326"/>
      <c r="F39" s="558"/>
    </row>
    <row r="40" spans="1:6" ht="13.5" thickBot="1" x14ac:dyDescent="0.25">
      <c r="A40" s="322" t="s">
        <v>186</v>
      </c>
      <c r="B40" s="323"/>
      <c r="C40" s="328"/>
      <c r="D40" s="329"/>
      <c r="E40" s="328"/>
      <c r="F40" s="559"/>
    </row>
    <row r="41" spans="1:6" ht="13.5" thickBot="1" x14ac:dyDescent="0.25">
      <c r="A41" s="693" t="s">
        <v>174</v>
      </c>
      <c r="B41" s="694"/>
      <c r="C41" s="330"/>
      <c r="D41" s="330"/>
      <c r="E41" s="330"/>
      <c r="F41" s="560"/>
    </row>
    <row r="42" spans="1:6" x14ac:dyDescent="0.2">
      <c r="A42" s="318" t="s">
        <v>172</v>
      </c>
      <c r="B42" s="319"/>
      <c r="C42" s="324"/>
      <c r="D42" s="325"/>
      <c r="E42" s="324"/>
      <c r="F42" s="557"/>
    </row>
    <row r="43" spans="1:6" x14ac:dyDescent="0.2">
      <c r="A43" s="320" t="s">
        <v>184</v>
      </c>
      <c r="B43" s="321"/>
      <c r="C43" s="326"/>
      <c r="D43" s="327"/>
      <c r="E43" s="326"/>
      <c r="F43" s="558"/>
    </row>
    <row r="44" spans="1:6" x14ac:dyDescent="0.2">
      <c r="A44" s="320" t="s">
        <v>185</v>
      </c>
      <c r="B44" s="321"/>
      <c r="C44" s="326"/>
      <c r="D44" s="327"/>
      <c r="E44" s="326"/>
      <c r="F44" s="558"/>
    </row>
    <row r="45" spans="1:6" ht="13.5" thickBot="1" x14ac:dyDescent="0.25">
      <c r="A45" s="322" t="s">
        <v>186</v>
      </c>
      <c r="B45" s="323"/>
      <c r="C45" s="328"/>
      <c r="D45" s="329"/>
      <c r="E45" s="328"/>
      <c r="F45" s="559"/>
    </row>
  </sheetData>
  <mergeCells count="8">
    <mergeCell ref="A36:B36"/>
    <mergeCell ref="A41:B41"/>
    <mergeCell ref="A7:A8"/>
    <mergeCell ref="B7:B8"/>
    <mergeCell ref="G7:G8"/>
    <mergeCell ref="A25:B25"/>
    <mergeCell ref="A26:B26"/>
    <mergeCell ref="A31:B31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0" orientation="landscape" r:id="rId1"/>
  <headerFooter alignWithMargins="0">
    <oddHeader>&amp;R2019 - Año de la Exportación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/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20" bestFit="1" customWidth="1"/>
  </cols>
  <sheetData>
    <row r="1" spans="1:10" x14ac:dyDescent="0.2">
      <c r="A1" s="408" t="s">
        <v>235</v>
      </c>
      <c r="B1" s="408"/>
    </row>
    <row r="2" spans="1:10" x14ac:dyDescent="0.2">
      <c r="A2" s="408" t="s">
        <v>171</v>
      </c>
      <c r="B2" s="408"/>
    </row>
    <row r="3" spans="1:10" x14ac:dyDescent="0.2">
      <c r="A3" s="549" t="str">
        <f>'8.3.... Costos '!A4</f>
        <v xml:space="preserve">Bomba Dosificadora de Cremas (rosca 28/410 ) </v>
      </c>
      <c r="B3" s="364"/>
    </row>
    <row r="4" spans="1:10" x14ac:dyDescent="0.2">
      <c r="A4" t="str">
        <f>'8.2.... Costos '!A5</f>
        <v>en pesos por millar</v>
      </c>
      <c r="B4" s="365"/>
    </row>
    <row r="5" spans="1:10" x14ac:dyDescent="0.2">
      <c r="A5" s="365"/>
      <c r="B5" s="365"/>
    </row>
    <row r="6" spans="1:10" ht="13.5" thickBot="1" x14ac:dyDescent="0.25">
      <c r="J6" s="222"/>
    </row>
    <row r="7" spans="1:10" ht="13.5" customHeight="1" thickBot="1" x14ac:dyDescent="0.25">
      <c r="A7" s="699" t="s">
        <v>51</v>
      </c>
      <c r="B7" s="697" t="s">
        <v>230</v>
      </c>
      <c r="C7" s="455" t="s">
        <v>215</v>
      </c>
      <c r="D7" s="455" t="s">
        <v>216</v>
      </c>
      <c r="E7" s="455" t="s">
        <v>234</v>
      </c>
      <c r="F7" s="550" t="s">
        <v>279</v>
      </c>
      <c r="G7" s="699" t="s">
        <v>102</v>
      </c>
      <c r="J7" s="222"/>
    </row>
    <row r="8" spans="1:10" ht="46.15" customHeight="1" thickBot="1" x14ac:dyDescent="0.25">
      <c r="A8" s="700"/>
      <c r="B8" s="698"/>
      <c r="C8" s="456" t="s">
        <v>261</v>
      </c>
      <c r="D8" s="456" t="s">
        <v>261</v>
      </c>
      <c r="E8" s="456" t="s">
        <v>261</v>
      </c>
      <c r="F8" s="551" t="s">
        <v>261</v>
      </c>
      <c r="G8" s="700"/>
    </row>
    <row r="9" spans="1:10" ht="13.5" thickBot="1" x14ac:dyDescent="0.25">
      <c r="A9" s="224"/>
      <c r="B9" s="224"/>
      <c r="F9" s="552"/>
      <c r="G9" s="220"/>
    </row>
    <row r="10" spans="1:10" x14ac:dyDescent="0.2">
      <c r="A10" s="225" t="s">
        <v>169</v>
      </c>
      <c r="B10" s="225"/>
      <c r="C10" s="228"/>
      <c r="D10" s="228"/>
      <c r="E10" s="228"/>
      <c r="F10" s="553"/>
      <c r="G10" s="228"/>
    </row>
    <row r="11" spans="1:10" x14ac:dyDescent="0.2">
      <c r="A11" s="229" t="s">
        <v>205</v>
      </c>
      <c r="B11" s="229"/>
      <c r="C11" s="232"/>
      <c r="D11" s="232"/>
      <c r="E11" s="232"/>
      <c r="F11" s="554"/>
      <c r="G11" s="232"/>
    </row>
    <row r="12" spans="1:10" x14ac:dyDescent="0.2">
      <c r="A12" s="229" t="s">
        <v>204</v>
      </c>
      <c r="B12" s="229"/>
      <c r="C12" s="232"/>
      <c r="D12" s="232"/>
      <c r="E12" s="232"/>
      <c r="F12" s="554"/>
      <c r="G12" s="232"/>
    </row>
    <row r="13" spans="1:10" x14ac:dyDescent="0.2">
      <c r="A13" s="229" t="s">
        <v>202</v>
      </c>
      <c r="B13" s="229"/>
      <c r="C13" s="232"/>
      <c r="D13" s="232"/>
      <c r="E13" s="232"/>
      <c r="F13" s="554"/>
      <c r="G13" s="232"/>
    </row>
    <row r="14" spans="1:10" x14ac:dyDescent="0.2">
      <c r="A14" s="229" t="s">
        <v>203</v>
      </c>
      <c r="B14" s="229"/>
      <c r="C14" s="232"/>
      <c r="D14" s="232"/>
      <c r="E14" s="232"/>
      <c r="F14" s="554"/>
      <c r="G14" s="232"/>
    </row>
    <row r="15" spans="1:10" ht="13.5" thickBot="1" x14ac:dyDescent="0.25">
      <c r="A15" s="233"/>
      <c r="B15" s="233"/>
      <c r="C15" s="235"/>
      <c r="D15" s="235"/>
      <c r="E15" s="235"/>
      <c r="F15" s="555"/>
      <c r="G15" s="235"/>
    </row>
    <row r="16" spans="1:10" ht="13.5" thickBot="1" x14ac:dyDescent="0.25">
      <c r="A16" s="224"/>
      <c r="B16" s="224"/>
      <c r="F16" s="552"/>
      <c r="G16" s="220"/>
    </row>
    <row r="17" spans="1:7" x14ac:dyDescent="0.2">
      <c r="A17" s="225" t="s">
        <v>170</v>
      </c>
      <c r="B17" s="225"/>
      <c r="C17" s="228"/>
      <c r="D17" s="228"/>
      <c r="E17" s="228"/>
      <c r="F17" s="553"/>
      <c r="G17" s="228"/>
    </row>
    <row r="18" spans="1:7" x14ac:dyDescent="0.2">
      <c r="A18" s="229" t="s">
        <v>205</v>
      </c>
      <c r="B18" s="229"/>
      <c r="C18" s="232"/>
      <c r="D18" s="232"/>
      <c r="E18" s="232"/>
      <c r="F18" s="554"/>
      <c r="G18" s="232"/>
    </row>
    <row r="19" spans="1:7" x14ac:dyDescent="0.2">
      <c r="A19" s="229" t="s">
        <v>204</v>
      </c>
      <c r="B19" s="229"/>
      <c r="C19" s="232"/>
      <c r="D19" s="232"/>
      <c r="E19" s="232"/>
      <c r="F19" s="554"/>
      <c r="G19" s="232"/>
    </row>
    <row r="20" spans="1:7" x14ac:dyDescent="0.2">
      <c r="A20" s="229" t="s">
        <v>202</v>
      </c>
      <c r="B20" s="229"/>
      <c r="C20" s="232"/>
      <c r="D20" s="232"/>
      <c r="E20" s="232"/>
      <c r="F20" s="554"/>
      <c r="G20" s="232"/>
    </row>
    <row r="21" spans="1:7" x14ac:dyDescent="0.2">
      <c r="A21" s="229" t="s">
        <v>203</v>
      </c>
      <c r="B21" s="229"/>
      <c r="C21" s="232"/>
      <c r="D21" s="232"/>
      <c r="E21" s="232"/>
      <c r="F21" s="554"/>
      <c r="G21" s="232"/>
    </row>
    <row r="22" spans="1:7" ht="13.5" thickBot="1" x14ac:dyDescent="0.25">
      <c r="A22" s="233"/>
      <c r="B22" s="233"/>
      <c r="C22" s="235"/>
      <c r="D22" s="235"/>
      <c r="E22" s="235"/>
      <c r="F22" s="555"/>
      <c r="G22" s="235"/>
    </row>
    <row r="23" spans="1:7" x14ac:dyDescent="0.2">
      <c r="F23" s="552"/>
    </row>
    <row r="24" spans="1:7" ht="13.5" thickBot="1" x14ac:dyDescent="0.25">
      <c r="A24" s="365"/>
      <c r="F24" s="552"/>
    </row>
    <row r="25" spans="1:7" ht="13.5" thickBot="1" x14ac:dyDescent="0.25">
      <c r="A25" s="695" t="s">
        <v>51</v>
      </c>
      <c r="B25" s="696"/>
      <c r="C25" s="457" t="str">
        <f>+C7</f>
        <v>promedio 2016</v>
      </c>
      <c r="D25" s="457" t="str">
        <f>+D7</f>
        <v>promedio 2017</v>
      </c>
      <c r="E25" s="457" t="str">
        <f>+E7</f>
        <v>promedio 2018</v>
      </c>
      <c r="F25" s="556" t="str">
        <f>+F7</f>
        <v>promedio ene-mar 2019</v>
      </c>
    </row>
    <row r="26" spans="1:7" ht="13.5" thickBot="1" x14ac:dyDescent="0.25">
      <c r="A26" s="701" t="s">
        <v>99</v>
      </c>
      <c r="B26" s="702"/>
      <c r="C26" s="458"/>
      <c r="D26" s="458"/>
      <c r="E26" s="458"/>
      <c r="F26" s="561"/>
    </row>
    <row r="27" spans="1:7" x14ac:dyDescent="0.2">
      <c r="A27" s="318" t="s">
        <v>172</v>
      </c>
      <c r="B27" s="319"/>
      <c r="C27" s="324"/>
      <c r="D27" s="325"/>
      <c r="E27" s="324"/>
      <c r="F27" s="557"/>
    </row>
    <row r="28" spans="1:7" x14ac:dyDescent="0.2">
      <c r="A28" s="320" t="s">
        <v>184</v>
      </c>
      <c r="B28" s="321"/>
      <c r="C28" s="326"/>
      <c r="D28" s="327"/>
      <c r="E28" s="326"/>
      <c r="F28" s="558"/>
    </row>
    <row r="29" spans="1:7" x14ac:dyDescent="0.2">
      <c r="A29" s="320" t="s">
        <v>185</v>
      </c>
      <c r="B29" s="321"/>
      <c r="C29" s="326"/>
      <c r="D29" s="327"/>
      <c r="E29" s="326"/>
      <c r="F29" s="558"/>
    </row>
    <row r="30" spans="1:7" ht="13.5" thickBot="1" x14ac:dyDescent="0.25">
      <c r="A30" s="322" t="s">
        <v>186</v>
      </c>
      <c r="B30" s="323"/>
      <c r="C30" s="328"/>
      <c r="D30" s="329"/>
      <c r="E30" s="328"/>
      <c r="F30" s="559"/>
    </row>
    <row r="31" spans="1:7" ht="13.5" thickBot="1" x14ac:dyDescent="0.25">
      <c r="A31" s="693" t="s">
        <v>173</v>
      </c>
      <c r="B31" s="694"/>
      <c r="C31" s="330"/>
      <c r="D31" s="330"/>
      <c r="E31" s="330"/>
      <c r="F31" s="560"/>
    </row>
    <row r="32" spans="1:7" x14ac:dyDescent="0.2">
      <c r="A32" s="318" t="s">
        <v>172</v>
      </c>
      <c r="B32" s="319"/>
      <c r="C32" s="324"/>
      <c r="D32" s="325"/>
      <c r="E32" s="324"/>
      <c r="F32" s="557"/>
    </row>
    <row r="33" spans="1:6" x14ac:dyDescent="0.2">
      <c r="A33" s="320" t="s">
        <v>184</v>
      </c>
      <c r="B33" s="321"/>
      <c r="C33" s="326"/>
      <c r="D33" s="327"/>
      <c r="E33" s="326"/>
      <c r="F33" s="558"/>
    </row>
    <row r="34" spans="1:6" x14ac:dyDescent="0.2">
      <c r="A34" s="320" t="s">
        <v>185</v>
      </c>
      <c r="B34" s="321"/>
      <c r="C34" s="326"/>
      <c r="D34" s="327"/>
      <c r="E34" s="326"/>
      <c r="F34" s="558"/>
    </row>
    <row r="35" spans="1:6" ht="13.5" thickBot="1" x14ac:dyDescent="0.25">
      <c r="A35" s="322" t="s">
        <v>186</v>
      </c>
      <c r="B35" s="323"/>
      <c r="C35" s="328"/>
      <c r="D35" s="329"/>
      <c r="E35" s="328"/>
      <c r="F35" s="559"/>
    </row>
    <row r="36" spans="1:6" ht="13.5" thickBot="1" x14ac:dyDescent="0.25">
      <c r="A36" s="693" t="s">
        <v>174</v>
      </c>
      <c r="B36" s="694"/>
      <c r="C36" s="330"/>
      <c r="D36" s="330"/>
      <c r="E36" s="330"/>
      <c r="F36" s="560"/>
    </row>
    <row r="37" spans="1:6" x14ac:dyDescent="0.2">
      <c r="A37" s="318" t="s">
        <v>172</v>
      </c>
      <c r="B37" s="319"/>
      <c r="C37" s="324"/>
      <c r="D37" s="325"/>
      <c r="E37" s="324"/>
      <c r="F37" s="557"/>
    </row>
    <row r="38" spans="1:6" x14ac:dyDescent="0.2">
      <c r="A38" s="320" t="s">
        <v>184</v>
      </c>
      <c r="B38" s="321"/>
      <c r="C38" s="326"/>
      <c r="D38" s="327"/>
      <c r="E38" s="326"/>
      <c r="F38" s="558"/>
    </row>
    <row r="39" spans="1:6" x14ac:dyDescent="0.2">
      <c r="A39" s="320" t="s">
        <v>185</v>
      </c>
      <c r="B39" s="321"/>
      <c r="C39" s="326"/>
      <c r="D39" s="327"/>
      <c r="E39" s="326"/>
      <c r="F39" s="558"/>
    </row>
    <row r="40" spans="1:6" ht="13.5" thickBot="1" x14ac:dyDescent="0.25">
      <c r="A40" s="322" t="s">
        <v>186</v>
      </c>
      <c r="B40" s="323"/>
      <c r="C40" s="328"/>
      <c r="D40" s="329"/>
      <c r="E40" s="328"/>
      <c r="F40" s="559"/>
    </row>
    <row r="41" spans="1:6" ht="13.5" thickBot="1" x14ac:dyDescent="0.25">
      <c r="A41" s="693" t="s">
        <v>174</v>
      </c>
      <c r="B41" s="694"/>
      <c r="C41" s="330"/>
      <c r="D41" s="330"/>
      <c r="E41" s="330"/>
      <c r="F41" s="560"/>
    </row>
    <row r="42" spans="1:6" x14ac:dyDescent="0.2">
      <c r="A42" s="318" t="s">
        <v>172</v>
      </c>
      <c r="B42" s="319"/>
      <c r="C42" s="324"/>
      <c r="D42" s="325"/>
      <c r="E42" s="324"/>
      <c r="F42" s="557"/>
    </row>
    <row r="43" spans="1:6" x14ac:dyDescent="0.2">
      <c r="A43" s="320" t="s">
        <v>184</v>
      </c>
      <c r="B43" s="321"/>
      <c r="C43" s="326"/>
      <c r="D43" s="327"/>
      <c r="E43" s="326"/>
      <c r="F43" s="558"/>
    </row>
    <row r="44" spans="1:6" x14ac:dyDescent="0.2">
      <c r="A44" s="320" t="s">
        <v>185</v>
      </c>
      <c r="B44" s="321"/>
      <c r="C44" s="326"/>
      <c r="D44" s="327"/>
      <c r="E44" s="326"/>
      <c r="F44" s="558"/>
    </row>
    <row r="45" spans="1:6" ht="13.5" thickBot="1" x14ac:dyDescent="0.25">
      <c r="A45" s="322" t="s">
        <v>186</v>
      </c>
      <c r="B45" s="323"/>
      <c r="C45" s="328"/>
      <c r="D45" s="329"/>
      <c r="E45" s="328"/>
      <c r="F45" s="559"/>
    </row>
  </sheetData>
  <mergeCells count="8">
    <mergeCell ref="A36:B36"/>
    <mergeCell ref="A41:B41"/>
    <mergeCell ref="A7:A8"/>
    <mergeCell ref="B7:B8"/>
    <mergeCell ref="G7:G8"/>
    <mergeCell ref="A25:B25"/>
    <mergeCell ref="A26:B26"/>
    <mergeCell ref="A31:B31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0" orientation="landscape" r:id="rId1"/>
  <headerFooter alignWithMargins="0">
    <oddHeader>&amp;R2019 - Año de la Exportación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0"/>
  <sheetViews>
    <sheetView showGridLines="0" zoomScale="75" workbookViewId="0">
      <selection activeCell="B2" sqref="B2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17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70" customFormat="1" x14ac:dyDescent="0.2">
      <c r="B1" s="149" t="s">
        <v>262</v>
      </c>
      <c r="C1" s="149"/>
      <c r="D1" s="149"/>
      <c r="E1" s="149"/>
    </row>
    <row r="2" spans="2:7" s="170" customFormat="1" x14ac:dyDescent="0.2">
      <c r="B2" s="162" t="s">
        <v>236</v>
      </c>
      <c r="C2" s="149"/>
      <c r="D2" s="149"/>
      <c r="E2" s="149"/>
    </row>
    <row r="3" spans="2:7" s="170" customFormat="1" x14ac:dyDescent="0.2">
      <c r="B3" s="341" t="str">
        <f>+'9.1 adicionalcostos'!A3</f>
        <v xml:space="preserve"> Bomba Pulverizadora (rosca 24/410)</v>
      </c>
      <c r="F3" s="366"/>
    </row>
    <row r="4" spans="2:7" s="170" customFormat="1" x14ac:dyDescent="0.2">
      <c r="B4" s="340"/>
      <c r="C4" s="340"/>
      <c r="D4" s="340"/>
      <c r="E4" s="340"/>
      <c r="F4" s="341"/>
      <c r="G4" s="341"/>
    </row>
    <row r="5" spans="2:7" s="170" customFormat="1" x14ac:dyDescent="0.2">
      <c r="B5" s="703" t="s">
        <v>258</v>
      </c>
      <c r="C5" s="703"/>
      <c r="D5" s="703"/>
      <c r="E5" s="703"/>
      <c r="F5" s="341"/>
      <c r="G5" s="341"/>
    </row>
    <row r="6" spans="2:7" s="170" customFormat="1" x14ac:dyDescent="0.2">
      <c r="B6" s="340"/>
      <c r="C6" s="340"/>
      <c r="D6" s="340"/>
      <c r="E6" s="340"/>
      <c r="F6" s="341"/>
      <c r="G6" s="341"/>
    </row>
    <row r="7" spans="2:7" ht="13.5" thickBot="1" x14ac:dyDescent="0.25">
      <c r="C7" s="212"/>
      <c r="D7" s="212"/>
      <c r="E7" s="212"/>
      <c r="F7" s="190"/>
      <c r="G7" s="190"/>
    </row>
    <row r="8" spans="2:7" ht="12.75" customHeight="1" x14ac:dyDescent="0.2">
      <c r="B8" s="459" t="s">
        <v>6</v>
      </c>
      <c r="C8" s="460" t="s">
        <v>74</v>
      </c>
      <c r="D8" s="461" t="s">
        <v>10</v>
      </c>
      <c r="E8" s="462" t="s">
        <v>75</v>
      </c>
      <c r="F8" s="56"/>
    </row>
    <row r="9" spans="2:7" ht="12" customHeight="1" thickBot="1" x14ac:dyDescent="0.25">
      <c r="B9" s="463" t="s">
        <v>7</v>
      </c>
      <c r="C9" s="464" t="s">
        <v>201</v>
      </c>
      <c r="D9" s="465" t="s">
        <v>250</v>
      </c>
      <c r="E9" s="466" t="s">
        <v>76</v>
      </c>
      <c r="F9" s="56"/>
    </row>
    <row r="10" spans="2:7" x14ac:dyDescent="0.2">
      <c r="B10" s="177">
        <f>+'3.1 vol.'!C8</f>
        <v>42370</v>
      </c>
      <c r="C10" s="178"/>
      <c r="D10" s="179"/>
      <c r="E10" s="180"/>
    </row>
    <row r="11" spans="2:7" x14ac:dyDescent="0.2">
      <c r="B11" s="181">
        <f>+'3.1 vol.'!C9</f>
        <v>42401</v>
      </c>
      <c r="C11" s="182"/>
      <c r="D11" s="159"/>
      <c r="E11" s="160"/>
    </row>
    <row r="12" spans="2:7" x14ac:dyDescent="0.2">
      <c r="B12" s="181">
        <f>+'3.1 vol.'!C10</f>
        <v>42430</v>
      </c>
      <c r="C12" s="182"/>
      <c r="D12" s="159"/>
      <c r="E12" s="160"/>
    </row>
    <row r="13" spans="2:7" x14ac:dyDescent="0.2">
      <c r="B13" s="181">
        <f>+'3.1 vol.'!C11</f>
        <v>42461</v>
      </c>
      <c r="C13" s="182"/>
      <c r="D13" s="159"/>
      <c r="E13" s="160"/>
    </row>
    <row r="14" spans="2:7" x14ac:dyDescent="0.2">
      <c r="B14" s="181">
        <f>+'3.1 vol.'!C12</f>
        <v>42491</v>
      </c>
      <c r="C14" s="159"/>
      <c r="D14" s="159"/>
      <c r="E14" s="160"/>
    </row>
    <row r="15" spans="2:7" x14ac:dyDescent="0.2">
      <c r="B15" s="181">
        <f>+'3.1 vol.'!C13</f>
        <v>42522</v>
      </c>
      <c r="C15" s="182"/>
      <c r="D15" s="159"/>
      <c r="E15" s="160"/>
    </row>
    <row r="16" spans="2:7" x14ac:dyDescent="0.2">
      <c r="B16" s="181">
        <f>+'3.1 vol.'!C14</f>
        <v>42552</v>
      </c>
      <c r="C16" s="159"/>
      <c r="D16" s="159"/>
      <c r="E16" s="160"/>
    </row>
    <row r="17" spans="2:5" x14ac:dyDescent="0.2">
      <c r="B17" s="181">
        <f>+'3.1 vol.'!C15</f>
        <v>42583</v>
      </c>
      <c r="C17" s="159"/>
      <c r="D17" s="159"/>
      <c r="E17" s="160"/>
    </row>
    <row r="18" spans="2:5" x14ac:dyDescent="0.2">
      <c r="B18" s="181">
        <f>+'3.1 vol.'!C16</f>
        <v>42614</v>
      </c>
      <c r="C18" s="159"/>
      <c r="D18" s="159"/>
      <c r="E18" s="160"/>
    </row>
    <row r="19" spans="2:5" x14ac:dyDescent="0.2">
      <c r="B19" s="181">
        <f>+'3.1 vol.'!C17</f>
        <v>42644</v>
      </c>
      <c r="C19" s="159"/>
      <c r="D19" s="159"/>
      <c r="E19" s="160"/>
    </row>
    <row r="20" spans="2:5" x14ac:dyDescent="0.2">
      <c r="B20" s="181">
        <f>+'3.1 vol.'!C18</f>
        <v>42675</v>
      </c>
      <c r="C20" s="159"/>
      <c r="D20" s="159"/>
      <c r="E20" s="160"/>
    </row>
    <row r="21" spans="2:5" ht="13.5" thickBot="1" x14ac:dyDescent="0.25">
      <c r="B21" s="183">
        <f>+'3.1 vol.'!C19</f>
        <v>42705</v>
      </c>
      <c r="C21" s="184"/>
      <c r="D21" s="184"/>
      <c r="E21" s="185"/>
    </row>
    <row r="22" spans="2:5" x14ac:dyDescent="0.2">
      <c r="B22" s="177">
        <f>+'3.1 vol.'!C20</f>
        <v>42736</v>
      </c>
      <c r="C22" s="179"/>
      <c r="D22" s="179"/>
      <c r="E22" s="160"/>
    </row>
    <row r="23" spans="2:5" x14ac:dyDescent="0.2">
      <c r="B23" s="181">
        <f>+'3.1 vol.'!C21</f>
        <v>42767</v>
      </c>
      <c r="C23" s="159"/>
      <c r="D23" s="159"/>
      <c r="E23" s="186"/>
    </row>
    <row r="24" spans="2:5" x14ac:dyDescent="0.2">
      <c r="B24" s="181">
        <f>+'3.1 vol.'!C22</f>
        <v>42795</v>
      </c>
      <c r="C24" s="159"/>
      <c r="D24" s="159"/>
      <c r="E24" s="160"/>
    </row>
    <row r="25" spans="2:5" x14ac:dyDescent="0.2">
      <c r="B25" s="181">
        <f>+'3.1 vol.'!C23</f>
        <v>42826</v>
      </c>
      <c r="C25" s="159"/>
      <c r="D25" s="159"/>
      <c r="E25" s="160"/>
    </row>
    <row r="26" spans="2:5" x14ac:dyDescent="0.2">
      <c r="B26" s="181">
        <f>+'3.1 vol.'!C24</f>
        <v>42856</v>
      </c>
      <c r="C26" s="159"/>
      <c r="D26" s="159"/>
      <c r="E26" s="160"/>
    </row>
    <row r="27" spans="2:5" x14ac:dyDescent="0.2">
      <c r="B27" s="181">
        <f>+'3.1 vol.'!C25</f>
        <v>42887</v>
      </c>
      <c r="C27" s="159"/>
      <c r="D27" s="159"/>
      <c r="E27" s="160"/>
    </row>
    <row r="28" spans="2:5" x14ac:dyDescent="0.2">
      <c r="B28" s="181">
        <f>+'3.1 vol.'!C26</f>
        <v>42917</v>
      </c>
      <c r="C28" s="159"/>
      <c r="D28" s="159"/>
      <c r="E28" s="160"/>
    </row>
    <row r="29" spans="2:5" x14ac:dyDescent="0.2">
      <c r="B29" s="181">
        <f>+'3.1 vol.'!C27</f>
        <v>42948</v>
      </c>
      <c r="C29" s="159"/>
      <c r="D29" s="159"/>
      <c r="E29" s="160"/>
    </row>
    <row r="30" spans="2:5" x14ac:dyDescent="0.2">
      <c r="B30" s="181">
        <f>+'3.1 vol.'!C28</f>
        <v>42979</v>
      </c>
      <c r="C30" s="159"/>
      <c r="D30" s="159"/>
      <c r="E30" s="160"/>
    </row>
    <row r="31" spans="2:5" x14ac:dyDescent="0.2">
      <c r="B31" s="181">
        <f>+'3.1 vol.'!C29</f>
        <v>43009</v>
      </c>
      <c r="C31" s="159"/>
      <c r="D31" s="159"/>
      <c r="E31" s="160"/>
    </row>
    <row r="32" spans="2:5" x14ac:dyDescent="0.2">
      <c r="B32" s="181">
        <f>+'3.1 vol.'!C30</f>
        <v>43040</v>
      </c>
      <c r="C32" s="159"/>
      <c r="D32" s="159"/>
      <c r="E32" s="160"/>
    </row>
    <row r="33" spans="2:5" ht="13.5" thickBot="1" x14ac:dyDescent="0.25">
      <c r="B33" s="183">
        <f>+'3.1 vol.'!C31</f>
        <v>43070</v>
      </c>
      <c r="C33" s="184"/>
      <c r="D33" s="184"/>
      <c r="E33" s="187"/>
    </row>
    <row r="34" spans="2:5" x14ac:dyDescent="0.2">
      <c r="B34" s="177">
        <f>+'3.1 vol.'!C32</f>
        <v>43101</v>
      </c>
      <c r="C34" s="179"/>
      <c r="D34" s="188"/>
      <c r="E34" s="178"/>
    </row>
    <row r="35" spans="2:5" x14ac:dyDescent="0.2">
      <c r="B35" s="181">
        <f>+'3.1 vol.'!C33</f>
        <v>43132</v>
      </c>
      <c r="C35" s="159"/>
      <c r="D35" s="137"/>
      <c r="E35" s="182"/>
    </row>
    <row r="36" spans="2:5" x14ac:dyDescent="0.2">
      <c r="B36" s="181">
        <f>+'3.1 vol.'!C34</f>
        <v>43160</v>
      </c>
      <c r="C36" s="159"/>
      <c r="D36" s="137"/>
      <c r="E36" s="182"/>
    </row>
    <row r="37" spans="2:5" x14ac:dyDescent="0.2">
      <c r="B37" s="181">
        <f>+'3.1 vol.'!C35</f>
        <v>43191</v>
      </c>
      <c r="C37" s="159"/>
      <c r="D37" s="137"/>
      <c r="E37" s="182"/>
    </row>
    <row r="38" spans="2:5" x14ac:dyDescent="0.2">
      <c r="B38" s="181">
        <f>+'3.1 vol.'!C36</f>
        <v>43221</v>
      </c>
      <c r="C38" s="159"/>
      <c r="D38" s="137"/>
      <c r="E38" s="182"/>
    </row>
    <row r="39" spans="2:5" x14ac:dyDescent="0.2">
      <c r="B39" s="181">
        <f>+'3.1 vol.'!C37</f>
        <v>43252</v>
      </c>
      <c r="C39" s="159"/>
      <c r="D39" s="137"/>
      <c r="E39" s="182"/>
    </row>
    <row r="40" spans="2:5" x14ac:dyDescent="0.2">
      <c r="B40" s="181">
        <f>+'3.1 vol.'!C38</f>
        <v>43282</v>
      </c>
      <c r="C40" s="159"/>
      <c r="D40" s="137"/>
      <c r="E40" s="182"/>
    </row>
    <row r="41" spans="2:5" x14ac:dyDescent="0.2">
      <c r="B41" s="181">
        <f>+'3.1 vol.'!C39</f>
        <v>43313</v>
      </c>
      <c r="C41" s="159"/>
      <c r="D41" s="137"/>
      <c r="E41" s="182"/>
    </row>
    <row r="42" spans="2:5" x14ac:dyDescent="0.2">
      <c r="B42" s="181">
        <f>+'3.1 vol.'!C40</f>
        <v>43344</v>
      </c>
      <c r="C42" s="159"/>
      <c r="D42" s="137"/>
      <c r="E42" s="182"/>
    </row>
    <row r="43" spans="2:5" x14ac:dyDescent="0.2">
      <c r="B43" s="181">
        <f>+'3.1 vol.'!C41</f>
        <v>43374</v>
      </c>
      <c r="C43" s="159"/>
      <c r="D43" s="137"/>
      <c r="E43" s="182"/>
    </row>
    <row r="44" spans="2:5" x14ac:dyDescent="0.2">
      <c r="B44" s="181">
        <f>+'3.1 vol.'!C42</f>
        <v>43405</v>
      </c>
      <c r="C44" s="159"/>
      <c r="D44" s="137"/>
      <c r="E44" s="182"/>
    </row>
    <row r="45" spans="2:5" ht="13.5" thickBot="1" x14ac:dyDescent="0.25">
      <c r="B45" s="214">
        <f>+'3.1 vol.'!C43</f>
        <v>43435</v>
      </c>
      <c r="C45" s="215"/>
      <c r="D45" s="216"/>
      <c r="E45" s="213"/>
    </row>
    <row r="46" spans="2:5" x14ac:dyDescent="0.2">
      <c r="B46" s="486">
        <f>+'3.1 vol.'!C44</f>
        <v>43466</v>
      </c>
      <c r="C46" s="562"/>
      <c r="D46" s="562"/>
      <c r="E46" s="515"/>
    </row>
    <row r="47" spans="2:5" x14ac:dyDescent="0.2">
      <c r="B47" s="487">
        <f>+'3.1 vol.'!C45</f>
        <v>43497</v>
      </c>
      <c r="C47" s="563"/>
      <c r="D47" s="563"/>
      <c r="E47" s="516"/>
    </row>
    <row r="48" spans="2:5" ht="13.5" thickBot="1" x14ac:dyDescent="0.25">
      <c r="B48" s="488">
        <f>+'3.1 vol.'!C46</f>
        <v>43525</v>
      </c>
      <c r="C48" s="564"/>
      <c r="D48" s="564"/>
      <c r="E48" s="517"/>
    </row>
    <row r="49" spans="2:46" ht="13.5" hidden="1" thickBot="1" x14ac:dyDescent="0.25">
      <c r="B49" s="380">
        <f>+'3.1 vol.'!C47</f>
        <v>43800</v>
      </c>
      <c r="C49" s="381"/>
      <c r="D49" s="381"/>
      <c r="E49" s="382"/>
    </row>
    <row r="50" spans="2:46" ht="13.5" thickBot="1" x14ac:dyDescent="0.25">
      <c r="B50" s="195"/>
      <c r="C50" s="190"/>
      <c r="D50" s="190"/>
      <c r="E50" s="399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</row>
    <row r="51" spans="2:46" x14ac:dyDescent="0.2">
      <c r="B51" s="192">
        <f>'3.1 vol.'!C51</f>
        <v>2016</v>
      </c>
      <c r="C51" s="179"/>
      <c r="D51" s="179"/>
      <c r="E51" s="179"/>
      <c r="F51" s="190"/>
    </row>
    <row r="52" spans="2:46" x14ac:dyDescent="0.2">
      <c r="B52" s="193">
        <f>'3.1 vol.'!C52</f>
        <v>2017</v>
      </c>
      <c r="C52" s="159"/>
      <c r="D52" s="159"/>
      <c r="E52" s="159"/>
      <c r="F52" s="190"/>
    </row>
    <row r="53" spans="2:46" ht="13.5" thickBot="1" x14ac:dyDescent="0.25">
      <c r="B53" s="194">
        <f>'3.1 vol.'!C53</f>
        <v>2018</v>
      </c>
      <c r="C53" s="184"/>
      <c r="D53" s="184"/>
      <c r="E53" s="184"/>
    </row>
    <row r="54" spans="2:46" ht="13.5" thickBot="1" x14ac:dyDescent="0.25">
      <c r="B54" s="195"/>
      <c r="C54" s="190"/>
      <c r="D54" s="190"/>
      <c r="E54" s="190"/>
    </row>
    <row r="55" spans="2:46" x14ac:dyDescent="0.2">
      <c r="B55" s="486" t="str">
        <f>'3.1 vol.'!C54</f>
        <v>ene-mar 2018</v>
      </c>
      <c r="C55" s="562"/>
      <c r="D55" s="562"/>
      <c r="E55" s="562"/>
    </row>
    <row r="56" spans="2:46" ht="13.5" thickBot="1" x14ac:dyDescent="0.25">
      <c r="B56" s="488" t="str">
        <f>'3.1 vol.'!C55</f>
        <v>ene-mar 2019</v>
      </c>
      <c r="C56" s="564"/>
      <c r="D56" s="564"/>
      <c r="E56" s="564"/>
    </row>
    <row r="57" spans="2:46" x14ac:dyDescent="0.2">
      <c r="C57" s="49"/>
      <c r="D57" s="49"/>
    </row>
    <row r="58" spans="2:46" x14ac:dyDescent="0.2">
      <c r="B58" s="218"/>
      <c r="C58" s="49"/>
      <c r="D58" s="49"/>
    </row>
    <row r="59" spans="2:46" hidden="1" x14ac:dyDescent="0.2">
      <c r="B59" s="82" t="s">
        <v>145</v>
      </c>
      <c r="C59" s="83"/>
      <c r="D59" s="54"/>
      <c r="E59" s="54"/>
    </row>
    <row r="60" spans="2:46" ht="13.5" hidden="1" thickBot="1" x14ac:dyDescent="0.25">
      <c r="B60" s="54"/>
      <c r="C60" s="54"/>
      <c r="D60" s="54"/>
      <c r="E60" s="54"/>
    </row>
    <row r="61" spans="2:46" ht="13.5" hidden="1" thickBot="1" x14ac:dyDescent="0.25">
      <c r="B61" s="87" t="s">
        <v>7</v>
      </c>
      <c r="C61" s="89" t="s">
        <v>136</v>
      </c>
      <c r="D61" s="102" t="s">
        <v>137</v>
      </c>
    </row>
    <row r="62" spans="2:46" hidden="1" x14ac:dyDescent="0.2">
      <c r="B62" s="95">
        <v>2015</v>
      </c>
      <c r="C62" s="105">
        <f>+C51-SUM(C10:C21)</f>
        <v>0</v>
      </c>
      <c r="D62" s="108">
        <f>+D51-SUM(D10:D21)</f>
        <v>0</v>
      </c>
    </row>
    <row r="63" spans="2:46" hidden="1" x14ac:dyDescent="0.2">
      <c r="B63" s="97">
        <v>2016</v>
      </c>
      <c r="C63" s="109">
        <f>+C52-SUM(C22:C33)</f>
        <v>0</v>
      </c>
      <c r="D63" s="112">
        <f>+D52-SUM(D22:D33)</f>
        <v>0</v>
      </c>
    </row>
    <row r="64" spans="2:46" ht="13.5" hidden="1" thickBot="1" x14ac:dyDescent="0.25">
      <c r="B64" s="98">
        <v>2017</v>
      </c>
      <c r="C64" s="113">
        <f>+C53-SUM(C34:C45)</f>
        <v>0</v>
      </c>
      <c r="D64" s="116">
        <f>+D53-SUM(D34:D45)</f>
        <v>0</v>
      </c>
    </row>
    <row r="65" spans="2:4" hidden="1" x14ac:dyDescent="0.2">
      <c r="B65" s="95" t="str">
        <f>+B55</f>
        <v>ene-mar 2018</v>
      </c>
      <c r="C65" s="122">
        <f>+C55-(SUM(C34:INDEX(C34:C45,'parámetros e instrucciones'!$E$3)))</f>
        <v>0</v>
      </c>
      <c r="D65" s="122">
        <f>+D55-(SUM(D34:INDEX(D34:D45,'parámetros e instrucciones'!$E$3)))</f>
        <v>0</v>
      </c>
    </row>
    <row r="66" spans="2:4" ht="13.5" hidden="1" thickBot="1" x14ac:dyDescent="0.25">
      <c r="B66" s="98" t="str">
        <f>+B56</f>
        <v>ene-mar 2019</v>
      </c>
      <c r="C66" s="126" t="e">
        <f>+C56-(SUM(C46:INDEX(C46:C49,'parámetros e instrucciones'!$E$3)))</f>
        <v>#REF!</v>
      </c>
      <c r="D66" s="126" t="e">
        <f>+D56-(SUM(D46:INDEX(D46:D49,'parámetros e instrucciones'!$E$3)))</f>
        <v>#REF!</v>
      </c>
    </row>
    <row r="67" spans="2:4" hidden="1" x14ac:dyDescent="0.2"/>
    <row r="68" spans="2:4" hidden="1" x14ac:dyDescent="0.2"/>
    <row r="69" spans="2:4" hidden="1" x14ac:dyDescent="0.2"/>
    <row r="70" spans="2:4" hidden="1" x14ac:dyDescent="0.2"/>
  </sheetData>
  <sheetProtection formatCells="0" formatColumns="0" formatRows="0"/>
  <mergeCells count="1">
    <mergeCell ref="B5:E5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0"/>
  <sheetViews>
    <sheetView showGridLines="0" zoomScale="75" workbookViewId="0"/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17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70" customFormat="1" x14ac:dyDescent="0.2">
      <c r="B1" s="149" t="s">
        <v>262</v>
      </c>
      <c r="C1" s="149"/>
      <c r="D1" s="149"/>
      <c r="E1" s="149"/>
    </row>
    <row r="2" spans="2:7" s="170" customFormat="1" x14ac:dyDescent="0.2">
      <c r="B2" s="162" t="s">
        <v>236</v>
      </c>
      <c r="C2" s="149"/>
      <c r="D2" s="149"/>
      <c r="E2" s="149"/>
    </row>
    <row r="3" spans="2:7" s="170" customFormat="1" x14ac:dyDescent="0.2">
      <c r="B3" s="341" t="str">
        <f>'9.2 adicionalcostos '!A3</f>
        <v xml:space="preserve">Bomba de Engrimpe (diámetro de 15 mm) </v>
      </c>
      <c r="F3" s="366"/>
    </row>
    <row r="4" spans="2:7" s="170" customFormat="1" x14ac:dyDescent="0.2">
      <c r="B4" s="340"/>
      <c r="C4" s="340"/>
      <c r="D4" s="340"/>
      <c r="E4" s="340"/>
      <c r="F4" s="341"/>
      <c r="G4" s="341"/>
    </row>
    <row r="5" spans="2:7" s="170" customFormat="1" x14ac:dyDescent="0.2">
      <c r="B5" s="703" t="s">
        <v>258</v>
      </c>
      <c r="C5" s="703"/>
      <c r="D5" s="703"/>
      <c r="E5" s="703"/>
      <c r="F5" s="341"/>
      <c r="G5" s="341"/>
    </row>
    <row r="6" spans="2:7" s="170" customFormat="1" x14ac:dyDescent="0.2">
      <c r="B6" s="340"/>
      <c r="C6" s="340"/>
      <c r="D6" s="340"/>
      <c r="E6" s="340"/>
      <c r="F6" s="341"/>
      <c r="G6" s="341"/>
    </row>
    <row r="7" spans="2:7" ht="13.5" thickBot="1" x14ac:dyDescent="0.25">
      <c r="C7" s="212"/>
      <c r="D7" s="212"/>
      <c r="E7" s="212"/>
      <c r="F7" s="190"/>
      <c r="G7" s="190"/>
    </row>
    <row r="8" spans="2:7" ht="12.75" customHeight="1" x14ac:dyDescent="0.2">
      <c r="B8" s="467" t="s">
        <v>6</v>
      </c>
      <c r="C8" s="468" t="s">
        <v>74</v>
      </c>
      <c r="D8" s="469" t="s">
        <v>10</v>
      </c>
      <c r="E8" s="470" t="s">
        <v>75</v>
      </c>
      <c r="F8" s="56"/>
    </row>
    <row r="9" spans="2:7" ht="12" customHeight="1" thickBot="1" x14ac:dyDescent="0.25">
      <c r="B9" s="471" t="s">
        <v>7</v>
      </c>
      <c r="C9" s="472" t="s">
        <v>201</v>
      </c>
      <c r="D9" s="473" t="s">
        <v>250</v>
      </c>
      <c r="E9" s="474" t="s">
        <v>76</v>
      </c>
      <c r="F9" s="56"/>
    </row>
    <row r="10" spans="2:7" x14ac:dyDescent="0.2">
      <c r="B10" s="177">
        <f>+'3.1 vol.'!C8</f>
        <v>42370</v>
      </c>
      <c r="C10" s="178"/>
      <c r="D10" s="179"/>
      <c r="E10" s="180"/>
    </row>
    <row r="11" spans="2:7" x14ac:dyDescent="0.2">
      <c r="B11" s="181">
        <f>+'3.1 vol.'!C9</f>
        <v>42401</v>
      </c>
      <c r="C11" s="182"/>
      <c r="D11" s="159"/>
      <c r="E11" s="160"/>
    </row>
    <row r="12" spans="2:7" x14ac:dyDescent="0.2">
      <c r="B12" s="181">
        <f>+'3.1 vol.'!C10</f>
        <v>42430</v>
      </c>
      <c r="C12" s="182"/>
      <c r="D12" s="159"/>
      <c r="E12" s="160"/>
    </row>
    <row r="13" spans="2:7" x14ac:dyDescent="0.2">
      <c r="B13" s="181">
        <f>+'3.1 vol.'!C11</f>
        <v>42461</v>
      </c>
      <c r="C13" s="182"/>
      <c r="D13" s="159"/>
      <c r="E13" s="160"/>
    </row>
    <row r="14" spans="2:7" x14ac:dyDescent="0.2">
      <c r="B14" s="181">
        <f>+'3.1 vol.'!C12</f>
        <v>42491</v>
      </c>
      <c r="C14" s="159"/>
      <c r="D14" s="159"/>
      <c r="E14" s="160"/>
    </row>
    <row r="15" spans="2:7" x14ac:dyDescent="0.2">
      <c r="B15" s="181">
        <f>+'3.1 vol.'!C13</f>
        <v>42522</v>
      </c>
      <c r="C15" s="182"/>
      <c r="D15" s="159"/>
      <c r="E15" s="160"/>
    </row>
    <row r="16" spans="2:7" x14ac:dyDescent="0.2">
      <c r="B16" s="181">
        <f>+'3.1 vol.'!C14</f>
        <v>42552</v>
      </c>
      <c r="C16" s="159"/>
      <c r="D16" s="159"/>
      <c r="E16" s="160"/>
    </row>
    <row r="17" spans="2:5" x14ac:dyDescent="0.2">
      <c r="B17" s="181">
        <f>+'3.1 vol.'!C15</f>
        <v>42583</v>
      </c>
      <c r="C17" s="159"/>
      <c r="D17" s="159"/>
      <c r="E17" s="160"/>
    </row>
    <row r="18" spans="2:5" x14ac:dyDescent="0.2">
      <c r="B18" s="181">
        <f>+'3.1 vol.'!C16</f>
        <v>42614</v>
      </c>
      <c r="C18" s="159"/>
      <c r="D18" s="159"/>
      <c r="E18" s="160"/>
    </row>
    <row r="19" spans="2:5" x14ac:dyDescent="0.2">
      <c r="B19" s="181">
        <f>+'3.1 vol.'!C17</f>
        <v>42644</v>
      </c>
      <c r="C19" s="159"/>
      <c r="D19" s="159"/>
      <c r="E19" s="160"/>
    </row>
    <row r="20" spans="2:5" x14ac:dyDescent="0.2">
      <c r="B20" s="181">
        <f>+'3.1 vol.'!C18</f>
        <v>42675</v>
      </c>
      <c r="C20" s="159"/>
      <c r="D20" s="159"/>
      <c r="E20" s="160"/>
    </row>
    <row r="21" spans="2:5" ht="13.5" thickBot="1" x14ac:dyDescent="0.25">
      <c r="B21" s="183">
        <f>+'3.1 vol.'!C19</f>
        <v>42705</v>
      </c>
      <c r="C21" s="184"/>
      <c r="D21" s="184"/>
      <c r="E21" s="185"/>
    </row>
    <row r="22" spans="2:5" x14ac:dyDescent="0.2">
      <c r="B22" s="177">
        <f>+'3.1 vol.'!C20</f>
        <v>42736</v>
      </c>
      <c r="C22" s="179"/>
      <c r="D22" s="179"/>
      <c r="E22" s="160"/>
    </row>
    <row r="23" spans="2:5" x14ac:dyDescent="0.2">
      <c r="B23" s="181">
        <f>+'3.1 vol.'!C21</f>
        <v>42767</v>
      </c>
      <c r="C23" s="159"/>
      <c r="D23" s="159"/>
      <c r="E23" s="186"/>
    </row>
    <row r="24" spans="2:5" x14ac:dyDescent="0.2">
      <c r="B24" s="181">
        <f>+'3.1 vol.'!C22</f>
        <v>42795</v>
      </c>
      <c r="C24" s="159"/>
      <c r="D24" s="159"/>
      <c r="E24" s="160"/>
    </row>
    <row r="25" spans="2:5" x14ac:dyDescent="0.2">
      <c r="B25" s="181">
        <f>+'3.1 vol.'!C23</f>
        <v>42826</v>
      </c>
      <c r="C25" s="159"/>
      <c r="D25" s="159"/>
      <c r="E25" s="160"/>
    </row>
    <row r="26" spans="2:5" x14ac:dyDescent="0.2">
      <c r="B26" s="181">
        <f>+'3.1 vol.'!C24</f>
        <v>42856</v>
      </c>
      <c r="C26" s="159"/>
      <c r="D26" s="159"/>
      <c r="E26" s="160"/>
    </row>
    <row r="27" spans="2:5" x14ac:dyDescent="0.2">
      <c r="B27" s="181">
        <f>+'3.1 vol.'!C25</f>
        <v>42887</v>
      </c>
      <c r="C27" s="159"/>
      <c r="D27" s="159"/>
      <c r="E27" s="160"/>
    </row>
    <row r="28" spans="2:5" x14ac:dyDescent="0.2">
      <c r="B28" s="181">
        <f>+'3.1 vol.'!C26</f>
        <v>42917</v>
      </c>
      <c r="C28" s="159"/>
      <c r="D28" s="159"/>
      <c r="E28" s="160"/>
    </row>
    <row r="29" spans="2:5" x14ac:dyDescent="0.2">
      <c r="B29" s="181">
        <f>+'3.1 vol.'!C27</f>
        <v>42948</v>
      </c>
      <c r="C29" s="159"/>
      <c r="D29" s="159"/>
      <c r="E29" s="160"/>
    </row>
    <row r="30" spans="2:5" x14ac:dyDescent="0.2">
      <c r="B30" s="181">
        <f>+'3.1 vol.'!C28</f>
        <v>42979</v>
      </c>
      <c r="C30" s="159"/>
      <c r="D30" s="159"/>
      <c r="E30" s="160"/>
    </row>
    <row r="31" spans="2:5" x14ac:dyDescent="0.2">
      <c r="B31" s="181">
        <f>+'3.1 vol.'!C29</f>
        <v>43009</v>
      </c>
      <c r="C31" s="159"/>
      <c r="D31" s="159"/>
      <c r="E31" s="160"/>
    </row>
    <row r="32" spans="2:5" x14ac:dyDescent="0.2">
      <c r="B32" s="181">
        <f>+'3.1 vol.'!C30</f>
        <v>43040</v>
      </c>
      <c r="C32" s="159"/>
      <c r="D32" s="159"/>
      <c r="E32" s="160"/>
    </row>
    <row r="33" spans="2:5" ht="13.5" thickBot="1" x14ac:dyDescent="0.25">
      <c r="B33" s="183">
        <f>+'3.1 vol.'!C31</f>
        <v>43070</v>
      </c>
      <c r="C33" s="184"/>
      <c r="D33" s="184"/>
      <c r="E33" s="187"/>
    </row>
    <row r="34" spans="2:5" x14ac:dyDescent="0.2">
      <c r="B34" s="177">
        <f>+'3.1 vol.'!C32</f>
        <v>43101</v>
      </c>
      <c r="C34" s="179"/>
      <c r="D34" s="188"/>
      <c r="E34" s="178"/>
    </row>
    <row r="35" spans="2:5" x14ac:dyDescent="0.2">
      <c r="B35" s="181">
        <f>+'3.1 vol.'!C33</f>
        <v>43132</v>
      </c>
      <c r="C35" s="159"/>
      <c r="D35" s="137"/>
      <c r="E35" s="182"/>
    </row>
    <row r="36" spans="2:5" x14ac:dyDescent="0.2">
      <c r="B36" s="181">
        <f>+'3.1 vol.'!C34</f>
        <v>43160</v>
      </c>
      <c r="C36" s="159"/>
      <c r="D36" s="137"/>
      <c r="E36" s="182"/>
    </row>
    <row r="37" spans="2:5" x14ac:dyDescent="0.2">
      <c r="B37" s="181">
        <f>+'3.1 vol.'!C35</f>
        <v>43191</v>
      </c>
      <c r="C37" s="159"/>
      <c r="D37" s="137"/>
      <c r="E37" s="182"/>
    </row>
    <row r="38" spans="2:5" x14ac:dyDescent="0.2">
      <c r="B38" s="181">
        <f>+'3.1 vol.'!C36</f>
        <v>43221</v>
      </c>
      <c r="C38" s="159"/>
      <c r="D38" s="137"/>
      <c r="E38" s="182"/>
    </row>
    <row r="39" spans="2:5" x14ac:dyDescent="0.2">
      <c r="B39" s="181">
        <f>+'3.1 vol.'!C37</f>
        <v>43252</v>
      </c>
      <c r="C39" s="159"/>
      <c r="D39" s="137"/>
      <c r="E39" s="182"/>
    </row>
    <row r="40" spans="2:5" x14ac:dyDescent="0.2">
      <c r="B40" s="181">
        <f>+'3.1 vol.'!C38</f>
        <v>43282</v>
      </c>
      <c r="C40" s="159"/>
      <c r="D40" s="137"/>
      <c r="E40" s="182"/>
    </row>
    <row r="41" spans="2:5" x14ac:dyDescent="0.2">
      <c r="B41" s="181">
        <f>+'3.1 vol.'!C39</f>
        <v>43313</v>
      </c>
      <c r="C41" s="159"/>
      <c r="D41" s="137"/>
      <c r="E41" s="182"/>
    </row>
    <row r="42" spans="2:5" x14ac:dyDescent="0.2">
      <c r="B42" s="181">
        <f>+'3.1 vol.'!C40</f>
        <v>43344</v>
      </c>
      <c r="C42" s="159"/>
      <c r="D42" s="137"/>
      <c r="E42" s="182"/>
    </row>
    <row r="43" spans="2:5" x14ac:dyDescent="0.2">
      <c r="B43" s="181">
        <f>+'3.1 vol.'!C41</f>
        <v>43374</v>
      </c>
      <c r="C43" s="159"/>
      <c r="D43" s="137"/>
      <c r="E43" s="182"/>
    </row>
    <row r="44" spans="2:5" x14ac:dyDescent="0.2">
      <c r="B44" s="181">
        <f>+'3.1 vol.'!C42</f>
        <v>43405</v>
      </c>
      <c r="C44" s="159"/>
      <c r="D44" s="137"/>
      <c r="E44" s="182"/>
    </row>
    <row r="45" spans="2:5" ht="13.5" thickBot="1" x14ac:dyDescent="0.25">
      <c r="B45" s="214">
        <f>+'3.1 vol.'!C43</f>
        <v>43435</v>
      </c>
      <c r="C45" s="215"/>
      <c r="D45" s="216"/>
      <c r="E45" s="213"/>
    </row>
    <row r="46" spans="2:5" x14ac:dyDescent="0.2">
      <c r="B46" s="486">
        <f>+'3.1 vol.'!C44</f>
        <v>43466</v>
      </c>
      <c r="C46" s="562"/>
      <c r="D46" s="562"/>
      <c r="E46" s="515"/>
    </row>
    <row r="47" spans="2:5" x14ac:dyDescent="0.2">
      <c r="B47" s="487">
        <f>+'3.1 vol.'!C45</f>
        <v>43497</v>
      </c>
      <c r="C47" s="563"/>
      <c r="D47" s="563"/>
      <c r="E47" s="516"/>
    </row>
    <row r="48" spans="2:5" ht="13.5" thickBot="1" x14ac:dyDescent="0.25">
      <c r="B48" s="488">
        <f>+'3.1 vol.'!C46</f>
        <v>43525</v>
      </c>
      <c r="C48" s="564"/>
      <c r="D48" s="564"/>
      <c r="E48" s="517"/>
    </row>
    <row r="49" spans="2:46" ht="13.5" hidden="1" thickBot="1" x14ac:dyDescent="0.25">
      <c r="B49" s="380">
        <f>+'3.1 vol.'!C47</f>
        <v>43800</v>
      </c>
      <c r="C49" s="381"/>
      <c r="D49" s="381"/>
      <c r="E49" s="382"/>
    </row>
    <row r="50" spans="2:46" ht="13.5" thickBot="1" x14ac:dyDescent="0.25">
      <c r="B50" s="195"/>
      <c r="C50" s="190"/>
      <c r="D50" s="190"/>
      <c r="E50" s="409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</row>
    <row r="51" spans="2:46" x14ac:dyDescent="0.2">
      <c r="B51" s="192">
        <f>'3.1 vol.'!C51</f>
        <v>2016</v>
      </c>
      <c r="C51" s="179"/>
      <c r="D51" s="179"/>
      <c r="E51" s="179"/>
      <c r="F51" s="190"/>
    </row>
    <row r="52" spans="2:46" x14ac:dyDescent="0.2">
      <c r="B52" s="193">
        <f>'3.1 vol.'!C52</f>
        <v>2017</v>
      </c>
      <c r="C52" s="159"/>
      <c r="D52" s="159"/>
      <c r="E52" s="159"/>
      <c r="F52" s="190"/>
    </row>
    <row r="53" spans="2:46" ht="13.5" thickBot="1" x14ac:dyDescent="0.25">
      <c r="B53" s="194">
        <f>'3.1 vol.'!C53</f>
        <v>2018</v>
      </c>
      <c r="C53" s="184"/>
      <c r="D53" s="184"/>
      <c r="E53" s="184"/>
    </row>
    <row r="54" spans="2:46" ht="13.5" thickBot="1" x14ac:dyDescent="0.25">
      <c r="B54" s="195"/>
      <c r="C54" s="190"/>
      <c r="D54" s="190"/>
      <c r="E54" s="190"/>
    </row>
    <row r="55" spans="2:46" x14ac:dyDescent="0.2">
      <c r="B55" s="486" t="str">
        <f>'3.1 vol.'!C54</f>
        <v>ene-mar 2018</v>
      </c>
      <c r="C55" s="562"/>
      <c r="D55" s="562"/>
      <c r="E55" s="562"/>
    </row>
    <row r="56" spans="2:46" ht="13.5" thickBot="1" x14ac:dyDescent="0.25">
      <c r="B56" s="488" t="str">
        <f>'3.1 vol.'!C55</f>
        <v>ene-mar 2019</v>
      </c>
      <c r="C56" s="564"/>
      <c r="D56" s="564"/>
      <c r="E56" s="564"/>
    </row>
    <row r="57" spans="2:46" x14ac:dyDescent="0.2">
      <c r="C57" s="49"/>
      <c r="D57" s="49"/>
    </row>
    <row r="58" spans="2:46" x14ac:dyDescent="0.2">
      <c r="B58" s="218"/>
      <c r="C58" s="49"/>
      <c r="D58" s="49"/>
    </row>
    <row r="59" spans="2:46" hidden="1" x14ac:dyDescent="0.2">
      <c r="B59" s="82" t="s">
        <v>145</v>
      </c>
      <c r="C59" s="83"/>
      <c r="D59" s="54"/>
      <c r="E59" s="54"/>
    </row>
    <row r="60" spans="2:46" ht="13.5" hidden="1" thickBot="1" x14ac:dyDescent="0.25">
      <c r="B60" s="54"/>
      <c r="C60" s="54"/>
      <c r="D60" s="54"/>
      <c r="E60" s="54"/>
    </row>
    <row r="61" spans="2:46" ht="13.5" hidden="1" thickBot="1" x14ac:dyDescent="0.25">
      <c r="B61" s="87" t="s">
        <v>7</v>
      </c>
      <c r="C61" s="89" t="s">
        <v>136</v>
      </c>
      <c r="D61" s="102" t="s">
        <v>137</v>
      </c>
    </row>
    <row r="62" spans="2:46" hidden="1" x14ac:dyDescent="0.2">
      <c r="B62" s="95">
        <v>2015</v>
      </c>
      <c r="C62" s="105">
        <f>+C51-SUM(C10:C21)</f>
        <v>0</v>
      </c>
      <c r="D62" s="108">
        <f>+D51-SUM(D10:D21)</f>
        <v>0</v>
      </c>
    </row>
    <row r="63" spans="2:46" hidden="1" x14ac:dyDescent="0.2">
      <c r="B63" s="97">
        <v>2016</v>
      </c>
      <c r="C63" s="109">
        <f>+C52-SUM(C22:C33)</f>
        <v>0</v>
      </c>
      <c r="D63" s="112">
        <f>+D52-SUM(D22:D33)</f>
        <v>0</v>
      </c>
    </row>
    <row r="64" spans="2:46" ht="13.5" hidden="1" thickBot="1" x14ac:dyDescent="0.25">
      <c r="B64" s="98">
        <v>2017</v>
      </c>
      <c r="C64" s="113">
        <f>+C53-SUM(C34:C45)</f>
        <v>0</v>
      </c>
      <c r="D64" s="116">
        <f>+D53-SUM(D34:D45)</f>
        <v>0</v>
      </c>
    </row>
    <row r="65" spans="2:4" hidden="1" x14ac:dyDescent="0.2">
      <c r="B65" s="95" t="str">
        <f>+B55</f>
        <v>ene-mar 2018</v>
      </c>
      <c r="C65" s="122">
        <f>+C55-(SUM(C34:INDEX(C34:C45,'parámetros e instrucciones'!$E$3)))</f>
        <v>0</v>
      </c>
      <c r="D65" s="122">
        <f>+D55-(SUM(D34:INDEX(D34:D45,'parámetros e instrucciones'!$E$3)))</f>
        <v>0</v>
      </c>
    </row>
    <row r="66" spans="2:4" ht="13.5" hidden="1" thickBot="1" x14ac:dyDescent="0.25">
      <c r="B66" s="98" t="str">
        <f>+B56</f>
        <v>ene-mar 2019</v>
      </c>
      <c r="C66" s="126" t="e">
        <f>+C56-(SUM(C46:INDEX(C46:C49,'parámetros e instrucciones'!$E$3)))</f>
        <v>#REF!</v>
      </c>
      <c r="D66" s="126" t="e">
        <f>+D56-(SUM(D46:INDEX(D46:D49,'parámetros e instrucciones'!$E$3)))</f>
        <v>#REF!</v>
      </c>
    </row>
    <row r="67" spans="2:4" hidden="1" x14ac:dyDescent="0.2"/>
    <row r="68" spans="2:4" hidden="1" x14ac:dyDescent="0.2"/>
    <row r="69" spans="2:4" hidden="1" x14ac:dyDescent="0.2"/>
    <row r="70" spans="2:4" hidden="1" x14ac:dyDescent="0.2"/>
  </sheetData>
  <sheetProtection formatCells="0" formatColumns="0" formatRows="0"/>
  <mergeCells count="1">
    <mergeCell ref="B5:E5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0" zoomScaleNormal="70" workbookViewId="0">
      <selection activeCell="A3" sqref="A3"/>
    </sheetView>
  </sheetViews>
  <sheetFormatPr baseColWidth="10" defaultRowHeight="12.75" x14ac:dyDescent="0.2"/>
  <cols>
    <col min="1" max="1" width="17.85546875" style="49" customWidth="1"/>
    <col min="2" max="2" width="77.5703125" style="49" customWidth="1"/>
    <col min="3" max="6" width="11.28515625" style="49" customWidth="1"/>
    <col min="7" max="16384" width="11.42578125" style="49"/>
  </cols>
  <sheetData>
    <row r="1" spans="1:6" x14ac:dyDescent="0.2">
      <c r="A1" s="149" t="s">
        <v>238</v>
      </c>
      <c r="B1" s="150"/>
      <c r="C1" s="150"/>
      <c r="D1" s="150"/>
      <c r="E1" s="150"/>
      <c r="F1" s="150"/>
    </row>
    <row r="2" spans="1:6" x14ac:dyDescent="0.2">
      <c r="A2" s="354" t="s">
        <v>110</v>
      </c>
      <c r="B2" s="355"/>
      <c r="C2" s="355"/>
      <c r="D2" s="355"/>
      <c r="E2" s="355"/>
      <c r="F2" s="355"/>
    </row>
    <row r="3" spans="1:6" x14ac:dyDescent="0.2">
      <c r="A3" s="363" t="s">
        <v>237</v>
      </c>
      <c r="B3" s="362"/>
      <c r="C3" s="355"/>
      <c r="D3" s="355"/>
      <c r="E3" s="355"/>
      <c r="F3" s="355"/>
    </row>
    <row r="4" spans="1:6" hidden="1" x14ac:dyDescent="0.2">
      <c r="A4" s="149"/>
      <c r="B4" s="150"/>
      <c r="C4" s="150"/>
      <c r="D4" s="150"/>
      <c r="E4" s="150"/>
      <c r="F4" s="150"/>
    </row>
    <row r="5" spans="1:6" hidden="1" x14ac:dyDescent="0.2">
      <c r="A5" s="149"/>
      <c r="B5" s="150"/>
      <c r="C5" s="150"/>
      <c r="D5" s="150"/>
      <c r="E5" s="150"/>
      <c r="F5" s="150"/>
    </row>
    <row r="6" spans="1:6" x14ac:dyDescent="0.2">
      <c r="A6" s="149"/>
      <c r="B6" s="150"/>
      <c r="C6" s="150"/>
      <c r="D6" s="150"/>
      <c r="E6" s="150"/>
      <c r="F6" s="150"/>
    </row>
    <row r="7" spans="1:6" x14ac:dyDescent="0.2">
      <c r="A7" s="149"/>
      <c r="B7" s="150"/>
      <c r="C7" s="150"/>
      <c r="D7" s="150"/>
      <c r="E7" s="150"/>
      <c r="F7" s="150"/>
    </row>
    <row r="8" spans="1:6" x14ac:dyDescent="0.2">
      <c r="A8" s="149"/>
      <c r="B8" s="150"/>
      <c r="C8" s="150"/>
      <c r="D8" s="150"/>
      <c r="E8" s="150"/>
      <c r="F8" s="150"/>
    </row>
    <row r="9" spans="1:6" ht="13.5" thickBot="1" x14ac:dyDescent="0.25">
      <c r="A9" s="150"/>
      <c r="B9" s="149"/>
      <c r="C9" s="150"/>
      <c r="D9" s="150"/>
      <c r="E9" s="150"/>
      <c r="F9" s="150"/>
    </row>
    <row r="10" spans="1:6" ht="35.25" customHeight="1" thickBot="1" x14ac:dyDescent="0.25">
      <c r="A10" s="389" t="s">
        <v>2</v>
      </c>
      <c r="B10" s="390" t="s">
        <v>222</v>
      </c>
      <c r="C10" s="391">
        <v>2016</v>
      </c>
      <c r="D10" s="391">
        <v>2017</v>
      </c>
      <c r="E10" s="391">
        <v>2018</v>
      </c>
      <c r="F10" s="396" t="s">
        <v>276</v>
      </c>
    </row>
    <row r="11" spans="1:6" x14ac:dyDescent="0.2">
      <c r="A11" s="151" t="s">
        <v>3</v>
      </c>
      <c r="B11" s="641"/>
      <c r="C11" s="642" t="s">
        <v>207</v>
      </c>
      <c r="D11" s="642" t="s">
        <v>207</v>
      </c>
      <c r="E11" s="642" t="s">
        <v>207</v>
      </c>
      <c r="F11" s="642" t="s">
        <v>207</v>
      </c>
    </row>
    <row r="12" spans="1:6" x14ac:dyDescent="0.2">
      <c r="A12" s="152"/>
      <c r="B12" s="640"/>
      <c r="C12" s="643"/>
      <c r="D12" s="643"/>
      <c r="E12" s="643"/>
      <c r="F12" s="643"/>
    </row>
    <row r="13" spans="1:6" x14ac:dyDescent="0.2">
      <c r="A13" s="152"/>
      <c r="B13" s="639"/>
      <c r="C13" s="643"/>
      <c r="D13" s="643"/>
      <c r="E13" s="643"/>
      <c r="F13" s="643"/>
    </row>
    <row r="14" spans="1:6" x14ac:dyDescent="0.2">
      <c r="A14" s="152"/>
      <c r="B14" s="640"/>
      <c r="C14" s="643"/>
      <c r="D14" s="643"/>
      <c r="E14" s="643"/>
      <c r="F14" s="643"/>
    </row>
    <row r="15" spans="1:6" x14ac:dyDescent="0.2">
      <c r="A15" s="152"/>
      <c r="B15" s="639"/>
      <c r="C15" s="643"/>
      <c r="D15" s="643"/>
      <c r="E15" s="643"/>
      <c r="F15" s="643"/>
    </row>
    <row r="16" spans="1:6" ht="13.5" thickBot="1" x14ac:dyDescent="0.25">
      <c r="A16" s="153"/>
      <c r="B16" s="645"/>
      <c r="C16" s="644"/>
      <c r="D16" s="644"/>
      <c r="E16" s="644"/>
      <c r="F16" s="644"/>
    </row>
    <row r="17" spans="1:6" x14ac:dyDescent="0.2">
      <c r="A17" s="151" t="s">
        <v>4</v>
      </c>
      <c r="B17" s="641"/>
      <c r="C17" s="642" t="s">
        <v>207</v>
      </c>
      <c r="D17" s="642" t="s">
        <v>207</v>
      </c>
      <c r="E17" s="642" t="s">
        <v>207</v>
      </c>
      <c r="F17" s="642" t="s">
        <v>207</v>
      </c>
    </row>
    <row r="18" spans="1:6" x14ac:dyDescent="0.2">
      <c r="A18" s="152"/>
      <c r="B18" s="640"/>
      <c r="C18" s="643"/>
      <c r="D18" s="643"/>
      <c r="E18" s="643"/>
      <c r="F18" s="643"/>
    </row>
    <row r="19" spans="1:6" x14ac:dyDescent="0.2">
      <c r="A19" s="152"/>
      <c r="B19" s="639"/>
      <c r="C19" s="643"/>
      <c r="D19" s="643"/>
      <c r="E19" s="643"/>
      <c r="F19" s="643"/>
    </row>
    <row r="20" spans="1:6" x14ac:dyDescent="0.2">
      <c r="A20" s="152"/>
      <c r="B20" s="640"/>
      <c r="C20" s="643"/>
      <c r="D20" s="643"/>
      <c r="E20" s="643"/>
      <c r="F20" s="643"/>
    </row>
    <row r="21" spans="1:6" x14ac:dyDescent="0.2">
      <c r="A21" s="152"/>
      <c r="B21" s="639"/>
      <c r="C21" s="643"/>
      <c r="D21" s="643"/>
      <c r="E21" s="643"/>
      <c r="F21" s="643"/>
    </row>
    <row r="22" spans="1:6" ht="13.5" thickBot="1" x14ac:dyDescent="0.25">
      <c r="A22" s="153"/>
      <c r="B22" s="645"/>
      <c r="C22" s="644"/>
      <c r="D22" s="644"/>
      <c r="E22" s="644"/>
      <c r="F22" s="644"/>
    </row>
    <row r="23" spans="1:6" x14ac:dyDescent="0.2">
      <c r="A23" s="151" t="s">
        <v>5</v>
      </c>
      <c r="B23" s="641"/>
      <c r="C23" s="642" t="s">
        <v>207</v>
      </c>
      <c r="D23" s="642" t="s">
        <v>207</v>
      </c>
      <c r="E23" s="642" t="s">
        <v>207</v>
      </c>
      <c r="F23" s="642" t="s">
        <v>207</v>
      </c>
    </row>
    <row r="24" spans="1:6" x14ac:dyDescent="0.2">
      <c r="A24" s="152"/>
      <c r="B24" s="640"/>
      <c r="C24" s="643"/>
      <c r="D24" s="643"/>
      <c r="E24" s="643"/>
      <c r="F24" s="643"/>
    </row>
    <row r="25" spans="1:6" x14ac:dyDescent="0.2">
      <c r="A25" s="152"/>
      <c r="B25" s="639"/>
      <c r="C25" s="643"/>
      <c r="D25" s="643"/>
      <c r="E25" s="643"/>
      <c r="F25" s="643"/>
    </row>
    <row r="26" spans="1:6" x14ac:dyDescent="0.2">
      <c r="A26" s="152"/>
      <c r="B26" s="640"/>
      <c r="C26" s="643"/>
      <c r="D26" s="643"/>
      <c r="E26" s="643"/>
      <c r="F26" s="643"/>
    </row>
    <row r="27" spans="1:6" x14ac:dyDescent="0.2">
      <c r="A27" s="152"/>
      <c r="B27" s="639"/>
      <c r="C27" s="643"/>
      <c r="D27" s="643"/>
      <c r="E27" s="643"/>
      <c r="F27" s="643"/>
    </row>
    <row r="28" spans="1:6" ht="13.5" thickBot="1" x14ac:dyDescent="0.25">
      <c r="A28" s="153"/>
      <c r="B28" s="645"/>
      <c r="C28" s="644"/>
      <c r="D28" s="644"/>
      <c r="E28" s="644"/>
      <c r="F28" s="644"/>
    </row>
    <row r="29" spans="1:6" x14ac:dyDescent="0.2">
      <c r="A29" s="151" t="s">
        <v>189</v>
      </c>
      <c r="B29" s="641"/>
      <c r="C29" s="642" t="s">
        <v>207</v>
      </c>
      <c r="D29" s="642" t="s">
        <v>207</v>
      </c>
      <c r="E29" s="642" t="s">
        <v>207</v>
      </c>
      <c r="F29" s="642" t="s">
        <v>207</v>
      </c>
    </row>
    <row r="30" spans="1:6" x14ac:dyDescent="0.2">
      <c r="A30" s="152"/>
      <c r="B30" s="640"/>
      <c r="C30" s="643"/>
      <c r="D30" s="643"/>
      <c r="E30" s="643"/>
      <c r="F30" s="643"/>
    </row>
    <row r="31" spans="1:6" x14ac:dyDescent="0.2">
      <c r="A31" s="152"/>
      <c r="B31" s="639"/>
      <c r="C31" s="643"/>
      <c r="D31" s="643"/>
      <c r="E31" s="643"/>
      <c r="F31" s="643"/>
    </row>
    <row r="32" spans="1:6" x14ac:dyDescent="0.2">
      <c r="A32" s="152"/>
      <c r="B32" s="640"/>
      <c r="C32" s="643"/>
      <c r="D32" s="643"/>
      <c r="E32" s="643"/>
      <c r="F32" s="643"/>
    </row>
    <row r="33" spans="1:6" x14ac:dyDescent="0.2">
      <c r="A33" s="152"/>
      <c r="B33" s="639"/>
      <c r="C33" s="643"/>
      <c r="D33" s="643"/>
      <c r="E33" s="643"/>
      <c r="F33" s="643"/>
    </row>
    <row r="34" spans="1:6" ht="13.5" thickBot="1" x14ac:dyDescent="0.25">
      <c r="A34" s="153"/>
      <c r="B34" s="645"/>
      <c r="C34" s="644"/>
      <c r="D34" s="644"/>
      <c r="E34" s="644"/>
      <c r="F34" s="644"/>
    </row>
    <row r="35" spans="1:6" x14ac:dyDescent="0.2">
      <c r="A35" s="151" t="s">
        <v>190</v>
      </c>
      <c r="B35" s="641"/>
      <c r="C35" s="642" t="s">
        <v>207</v>
      </c>
      <c r="D35" s="642" t="s">
        <v>207</v>
      </c>
      <c r="E35" s="642" t="s">
        <v>207</v>
      </c>
      <c r="F35" s="642" t="s">
        <v>207</v>
      </c>
    </row>
    <row r="36" spans="1:6" x14ac:dyDescent="0.2">
      <c r="A36" s="152"/>
      <c r="B36" s="640"/>
      <c r="C36" s="643"/>
      <c r="D36" s="643"/>
      <c r="E36" s="643"/>
      <c r="F36" s="643"/>
    </row>
    <row r="37" spans="1:6" x14ac:dyDescent="0.2">
      <c r="A37" s="152"/>
      <c r="B37" s="639"/>
      <c r="C37" s="643"/>
      <c r="D37" s="643"/>
      <c r="E37" s="643"/>
      <c r="F37" s="643"/>
    </row>
    <row r="38" spans="1:6" x14ac:dyDescent="0.2">
      <c r="A38" s="152"/>
      <c r="B38" s="640"/>
      <c r="C38" s="643"/>
      <c r="D38" s="643"/>
      <c r="E38" s="643"/>
      <c r="F38" s="643"/>
    </row>
    <row r="39" spans="1:6" x14ac:dyDescent="0.2">
      <c r="A39" s="152"/>
      <c r="B39" s="639"/>
      <c r="C39" s="643"/>
      <c r="D39" s="643"/>
      <c r="E39" s="643"/>
      <c r="F39" s="643"/>
    </row>
    <row r="40" spans="1:6" ht="13.5" thickBot="1" x14ac:dyDescent="0.25">
      <c r="A40" s="156"/>
      <c r="B40" s="645"/>
      <c r="C40" s="644"/>
      <c r="D40" s="644"/>
      <c r="E40" s="644"/>
      <c r="F40" s="644"/>
    </row>
    <row r="41" spans="1:6" ht="13.5" thickBot="1" x14ac:dyDescent="0.25">
      <c r="B41" s="157" t="s">
        <v>109</v>
      </c>
      <c r="C41" s="158">
        <v>1</v>
      </c>
      <c r="D41" s="158">
        <v>1</v>
      </c>
      <c r="E41" s="158">
        <v>1</v>
      </c>
      <c r="F41" s="158">
        <v>1</v>
      </c>
    </row>
    <row r="43" spans="1:6" x14ac:dyDescent="0.2">
      <c r="A43" s="49" t="s">
        <v>188</v>
      </c>
    </row>
  </sheetData>
  <mergeCells count="35">
    <mergeCell ref="D29:D34"/>
    <mergeCell ref="E29:E34"/>
    <mergeCell ref="F29:F34"/>
    <mergeCell ref="C23:C28"/>
    <mergeCell ref="D23:D28"/>
    <mergeCell ref="E23:E28"/>
    <mergeCell ref="F23:F28"/>
    <mergeCell ref="E11:E16"/>
    <mergeCell ref="F17:F22"/>
    <mergeCell ref="F11:F16"/>
    <mergeCell ref="D17:D22"/>
    <mergeCell ref="E17:E22"/>
    <mergeCell ref="C11:C16"/>
    <mergeCell ref="B11:B12"/>
    <mergeCell ref="B25:B26"/>
    <mergeCell ref="B23:B24"/>
    <mergeCell ref="D11:D16"/>
    <mergeCell ref="B13:B14"/>
    <mergeCell ref="B15:B16"/>
    <mergeCell ref="B33:B34"/>
    <mergeCell ref="B31:B32"/>
    <mergeCell ref="C17:C22"/>
    <mergeCell ref="B21:B22"/>
    <mergeCell ref="B19:B20"/>
    <mergeCell ref="C29:C34"/>
    <mergeCell ref="B29:B30"/>
    <mergeCell ref="B27:B28"/>
    <mergeCell ref="B17:B18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89" orientation="landscape" r:id="rId1"/>
  <headerFooter alignWithMargins="0">
    <oddHeader>&amp;R2019 - Año de la Exportación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8"/>
  <sheetViews>
    <sheetView showGridLines="0" topLeftCell="A7" zoomScale="75" workbookViewId="0"/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17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70" customFormat="1" x14ac:dyDescent="0.2">
      <c r="B1" s="149" t="s">
        <v>262</v>
      </c>
      <c r="C1" s="149"/>
      <c r="D1" s="149"/>
      <c r="E1" s="149"/>
    </row>
    <row r="2" spans="2:7" s="170" customFormat="1" x14ac:dyDescent="0.2">
      <c r="B2" s="162" t="s">
        <v>236</v>
      </c>
      <c r="C2" s="149"/>
      <c r="D2" s="149"/>
      <c r="E2" s="149"/>
    </row>
    <row r="3" spans="2:7" s="170" customFormat="1" x14ac:dyDescent="0.2">
      <c r="B3" s="341" t="str">
        <f>'9.3 adicionalcostos'!A3</f>
        <v xml:space="preserve">Bomba Dosificadora de Cremas (rosca 28/410 ) </v>
      </c>
      <c r="F3" s="366"/>
    </row>
    <row r="4" spans="2:7" s="170" customFormat="1" x14ac:dyDescent="0.2">
      <c r="B4" s="340"/>
      <c r="C4" s="340"/>
      <c r="D4" s="340"/>
      <c r="E4" s="340"/>
      <c r="F4" s="341"/>
      <c r="G4" s="341"/>
    </row>
    <row r="5" spans="2:7" s="170" customFormat="1" x14ac:dyDescent="0.2">
      <c r="B5" s="703" t="s">
        <v>258</v>
      </c>
      <c r="C5" s="703"/>
      <c r="D5" s="703"/>
      <c r="E5" s="703"/>
      <c r="F5" s="341"/>
      <c r="G5" s="341"/>
    </row>
    <row r="6" spans="2:7" s="170" customFormat="1" x14ac:dyDescent="0.2">
      <c r="B6" s="340"/>
      <c r="C6" s="340"/>
      <c r="D6" s="340"/>
      <c r="E6" s="340"/>
      <c r="F6" s="341"/>
      <c r="G6" s="341"/>
    </row>
    <row r="7" spans="2:7" ht="13.5" thickBot="1" x14ac:dyDescent="0.25">
      <c r="C7" s="212"/>
      <c r="D7" s="212"/>
      <c r="E7" s="212"/>
      <c r="F7" s="190"/>
      <c r="G7" s="190"/>
    </row>
    <row r="8" spans="2:7" ht="12.75" customHeight="1" x14ac:dyDescent="0.2">
      <c r="B8" s="467" t="s">
        <v>6</v>
      </c>
      <c r="C8" s="468" t="s">
        <v>74</v>
      </c>
      <c r="D8" s="469" t="s">
        <v>10</v>
      </c>
      <c r="E8" s="470" t="s">
        <v>75</v>
      </c>
      <c r="F8" s="56"/>
    </row>
    <row r="9" spans="2:7" ht="12" customHeight="1" thickBot="1" x14ac:dyDescent="0.25">
      <c r="B9" s="471" t="s">
        <v>7</v>
      </c>
      <c r="C9" s="472" t="s">
        <v>201</v>
      </c>
      <c r="D9" s="473" t="s">
        <v>250</v>
      </c>
      <c r="E9" s="474" t="s">
        <v>76</v>
      </c>
      <c r="F9" s="56"/>
    </row>
    <row r="10" spans="2:7" x14ac:dyDescent="0.2">
      <c r="B10" s="177">
        <f>+'3.1 vol.'!C8</f>
        <v>42370</v>
      </c>
      <c r="C10" s="178"/>
      <c r="D10" s="179"/>
      <c r="E10" s="180"/>
    </row>
    <row r="11" spans="2:7" x14ac:dyDescent="0.2">
      <c r="B11" s="181">
        <f>+'3.1 vol.'!C9</f>
        <v>42401</v>
      </c>
      <c r="C11" s="182"/>
      <c r="D11" s="159"/>
      <c r="E11" s="160"/>
    </row>
    <row r="12" spans="2:7" x14ac:dyDescent="0.2">
      <c r="B12" s="181">
        <f>+'3.1 vol.'!C10</f>
        <v>42430</v>
      </c>
      <c r="C12" s="182"/>
      <c r="D12" s="159"/>
      <c r="E12" s="160"/>
    </row>
    <row r="13" spans="2:7" x14ac:dyDescent="0.2">
      <c r="B13" s="181">
        <f>+'3.1 vol.'!C11</f>
        <v>42461</v>
      </c>
      <c r="C13" s="182"/>
      <c r="D13" s="159"/>
      <c r="E13" s="160"/>
    </row>
    <row r="14" spans="2:7" x14ac:dyDescent="0.2">
      <c r="B14" s="181">
        <f>+'3.1 vol.'!C12</f>
        <v>42491</v>
      </c>
      <c r="C14" s="159"/>
      <c r="D14" s="159"/>
      <c r="E14" s="160"/>
    </row>
    <row r="15" spans="2:7" x14ac:dyDescent="0.2">
      <c r="B15" s="181">
        <f>+'3.1 vol.'!C13</f>
        <v>42522</v>
      </c>
      <c r="C15" s="182"/>
      <c r="D15" s="159"/>
      <c r="E15" s="160"/>
    </row>
    <row r="16" spans="2:7" x14ac:dyDescent="0.2">
      <c r="B16" s="181">
        <f>+'3.1 vol.'!C14</f>
        <v>42552</v>
      </c>
      <c r="C16" s="159"/>
      <c r="D16" s="159"/>
      <c r="E16" s="160"/>
    </row>
    <row r="17" spans="2:5" x14ac:dyDescent="0.2">
      <c r="B17" s="181">
        <f>+'3.1 vol.'!C15</f>
        <v>42583</v>
      </c>
      <c r="C17" s="159"/>
      <c r="D17" s="159"/>
      <c r="E17" s="160"/>
    </row>
    <row r="18" spans="2:5" x14ac:dyDescent="0.2">
      <c r="B18" s="181">
        <f>+'3.1 vol.'!C16</f>
        <v>42614</v>
      </c>
      <c r="C18" s="159"/>
      <c r="D18" s="159"/>
      <c r="E18" s="160"/>
    </row>
    <row r="19" spans="2:5" x14ac:dyDescent="0.2">
      <c r="B19" s="181">
        <f>+'3.1 vol.'!C17</f>
        <v>42644</v>
      </c>
      <c r="C19" s="159"/>
      <c r="D19" s="159"/>
      <c r="E19" s="160"/>
    </row>
    <row r="20" spans="2:5" x14ac:dyDescent="0.2">
      <c r="B20" s="181">
        <f>+'3.1 vol.'!C18</f>
        <v>42675</v>
      </c>
      <c r="C20" s="159"/>
      <c r="D20" s="159"/>
      <c r="E20" s="160"/>
    </row>
    <row r="21" spans="2:5" ht="13.5" thickBot="1" x14ac:dyDescent="0.25">
      <c r="B21" s="183">
        <f>+'3.1 vol.'!C19</f>
        <v>42705</v>
      </c>
      <c r="C21" s="184"/>
      <c r="D21" s="184"/>
      <c r="E21" s="185"/>
    </row>
    <row r="22" spans="2:5" x14ac:dyDescent="0.2">
      <c r="B22" s="177">
        <f>+'3.1 vol.'!C20</f>
        <v>42736</v>
      </c>
      <c r="C22" s="179"/>
      <c r="D22" s="179"/>
      <c r="E22" s="160"/>
    </row>
    <row r="23" spans="2:5" x14ac:dyDescent="0.2">
      <c r="B23" s="181">
        <f>+'3.1 vol.'!C21</f>
        <v>42767</v>
      </c>
      <c r="C23" s="159"/>
      <c r="D23" s="159"/>
      <c r="E23" s="186"/>
    </row>
    <row r="24" spans="2:5" x14ac:dyDescent="0.2">
      <c r="B24" s="181">
        <f>+'3.1 vol.'!C22</f>
        <v>42795</v>
      </c>
      <c r="C24" s="159"/>
      <c r="D24" s="159"/>
      <c r="E24" s="160"/>
    </row>
    <row r="25" spans="2:5" x14ac:dyDescent="0.2">
      <c r="B25" s="181">
        <f>+'3.1 vol.'!C23</f>
        <v>42826</v>
      </c>
      <c r="C25" s="159"/>
      <c r="D25" s="159"/>
      <c r="E25" s="160"/>
    </row>
    <row r="26" spans="2:5" x14ac:dyDescent="0.2">
      <c r="B26" s="181">
        <f>+'3.1 vol.'!C24</f>
        <v>42856</v>
      </c>
      <c r="C26" s="159"/>
      <c r="D26" s="159"/>
      <c r="E26" s="160"/>
    </row>
    <row r="27" spans="2:5" x14ac:dyDescent="0.2">
      <c r="B27" s="181">
        <f>+'3.1 vol.'!C25</f>
        <v>42887</v>
      </c>
      <c r="C27" s="159"/>
      <c r="D27" s="159"/>
      <c r="E27" s="160"/>
    </row>
    <row r="28" spans="2:5" x14ac:dyDescent="0.2">
      <c r="B28" s="181">
        <f>+'3.1 vol.'!C26</f>
        <v>42917</v>
      </c>
      <c r="C28" s="159"/>
      <c r="D28" s="159"/>
      <c r="E28" s="160"/>
    </row>
    <row r="29" spans="2:5" x14ac:dyDescent="0.2">
      <c r="B29" s="181">
        <f>+'3.1 vol.'!C27</f>
        <v>42948</v>
      </c>
      <c r="C29" s="159"/>
      <c r="D29" s="159"/>
      <c r="E29" s="160"/>
    </row>
    <row r="30" spans="2:5" x14ac:dyDescent="0.2">
      <c r="B30" s="181">
        <f>+'3.1 vol.'!C28</f>
        <v>42979</v>
      </c>
      <c r="C30" s="159"/>
      <c r="D30" s="159"/>
      <c r="E30" s="160"/>
    </row>
    <row r="31" spans="2:5" x14ac:dyDescent="0.2">
      <c r="B31" s="181">
        <f>+'3.1 vol.'!C29</f>
        <v>43009</v>
      </c>
      <c r="C31" s="159"/>
      <c r="D31" s="159"/>
      <c r="E31" s="160"/>
    </row>
    <row r="32" spans="2:5" x14ac:dyDescent="0.2">
      <c r="B32" s="181">
        <f>+'3.1 vol.'!C30</f>
        <v>43040</v>
      </c>
      <c r="C32" s="159"/>
      <c r="D32" s="159"/>
      <c r="E32" s="160"/>
    </row>
    <row r="33" spans="2:5" ht="13.5" thickBot="1" x14ac:dyDescent="0.25">
      <c r="B33" s="183">
        <f>+'3.1 vol.'!C31</f>
        <v>43070</v>
      </c>
      <c r="C33" s="184"/>
      <c r="D33" s="184"/>
      <c r="E33" s="187"/>
    </row>
    <row r="34" spans="2:5" x14ac:dyDescent="0.2">
      <c r="B34" s="177">
        <f>+'3.1 vol.'!C32</f>
        <v>43101</v>
      </c>
      <c r="C34" s="179"/>
      <c r="D34" s="188"/>
      <c r="E34" s="178"/>
    </row>
    <row r="35" spans="2:5" x14ac:dyDescent="0.2">
      <c r="B35" s="181">
        <f>+'3.1 vol.'!C33</f>
        <v>43132</v>
      </c>
      <c r="C35" s="159"/>
      <c r="D35" s="137"/>
      <c r="E35" s="182"/>
    </row>
    <row r="36" spans="2:5" x14ac:dyDescent="0.2">
      <c r="B36" s="181">
        <f>+'3.1 vol.'!C34</f>
        <v>43160</v>
      </c>
      <c r="C36" s="159"/>
      <c r="D36" s="137"/>
      <c r="E36" s="182"/>
    </row>
    <row r="37" spans="2:5" x14ac:dyDescent="0.2">
      <c r="B37" s="181">
        <f>+'3.1 vol.'!C35</f>
        <v>43191</v>
      </c>
      <c r="C37" s="159"/>
      <c r="D37" s="137"/>
      <c r="E37" s="182"/>
    </row>
    <row r="38" spans="2:5" x14ac:dyDescent="0.2">
      <c r="B38" s="181">
        <f>+'3.1 vol.'!C36</f>
        <v>43221</v>
      </c>
      <c r="C38" s="159"/>
      <c r="D38" s="137"/>
      <c r="E38" s="182"/>
    </row>
    <row r="39" spans="2:5" x14ac:dyDescent="0.2">
      <c r="B39" s="181">
        <f>+'3.1 vol.'!C37</f>
        <v>43252</v>
      </c>
      <c r="C39" s="159"/>
      <c r="D39" s="137"/>
      <c r="E39" s="182"/>
    </row>
    <row r="40" spans="2:5" x14ac:dyDescent="0.2">
      <c r="B40" s="181">
        <f>+'3.1 vol.'!C38</f>
        <v>43282</v>
      </c>
      <c r="C40" s="159"/>
      <c r="D40" s="137"/>
      <c r="E40" s="182"/>
    </row>
    <row r="41" spans="2:5" x14ac:dyDescent="0.2">
      <c r="B41" s="181">
        <f>+'3.1 vol.'!C39</f>
        <v>43313</v>
      </c>
      <c r="C41" s="159"/>
      <c r="D41" s="137"/>
      <c r="E41" s="182"/>
    </row>
    <row r="42" spans="2:5" x14ac:dyDescent="0.2">
      <c r="B42" s="181">
        <f>+'3.1 vol.'!C40</f>
        <v>43344</v>
      </c>
      <c r="C42" s="159"/>
      <c r="D42" s="137"/>
      <c r="E42" s="182"/>
    </row>
    <row r="43" spans="2:5" x14ac:dyDescent="0.2">
      <c r="B43" s="181">
        <f>+'3.1 vol.'!C41</f>
        <v>43374</v>
      </c>
      <c r="C43" s="159"/>
      <c r="D43" s="137"/>
      <c r="E43" s="182"/>
    </row>
    <row r="44" spans="2:5" x14ac:dyDescent="0.2">
      <c r="B44" s="181">
        <f>+'3.1 vol.'!C42</f>
        <v>43405</v>
      </c>
      <c r="C44" s="159"/>
      <c r="D44" s="137"/>
      <c r="E44" s="182"/>
    </row>
    <row r="45" spans="2:5" ht="13.5" thickBot="1" x14ac:dyDescent="0.25">
      <c r="B45" s="214">
        <f>+'3.1 vol.'!C43</f>
        <v>43435</v>
      </c>
      <c r="C45" s="215"/>
      <c r="D45" s="216"/>
      <c r="E45" s="213"/>
    </row>
    <row r="46" spans="2:5" x14ac:dyDescent="0.2">
      <c r="B46" s="486">
        <f>+'3.1 vol.'!C44</f>
        <v>43466</v>
      </c>
      <c r="C46" s="562"/>
      <c r="D46" s="562"/>
      <c r="E46" s="515"/>
    </row>
    <row r="47" spans="2:5" x14ac:dyDescent="0.2">
      <c r="B47" s="487">
        <f>+'3.1 vol.'!C45</f>
        <v>43497</v>
      </c>
      <c r="C47" s="563"/>
      <c r="D47" s="563"/>
      <c r="E47" s="516"/>
    </row>
    <row r="48" spans="2:5" ht="13.5" thickBot="1" x14ac:dyDescent="0.25">
      <c r="B48" s="488">
        <f>+'3.1 vol.'!C46</f>
        <v>43525</v>
      </c>
      <c r="C48" s="564"/>
      <c r="D48" s="564"/>
      <c r="E48" s="517"/>
    </row>
    <row r="49" spans="2:46" ht="13.5" hidden="1" thickBot="1" x14ac:dyDescent="0.25">
      <c r="B49" s="380">
        <f>+'3.1 vol.'!C47</f>
        <v>43800</v>
      </c>
      <c r="C49" s="381"/>
      <c r="D49" s="381"/>
      <c r="E49" s="382"/>
    </row>
    <row r="50" spans="2:46" ht="13.5" thickBot="1" x14ac:dyDescent="0.25">
      <c r="B50" s="195"/>
      <c r="C50" s="190"/>
      <c r="D50" s="190"/>
      <c r="E50" s="409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</row>
    <row r="51" spans="2:46" x14ac:dyDescent="0.2">
      <c r="B51" s="192">
        <f>'3.1 vol.'!C51</f>
        <v>2016</v>
      </c>
      <c r="C51" s="179"/>
      <c r="D51" s="179"/>
      <c r="E51" s="179"/>
      <c r="F51" s="190"/>
    </row>
    <row r="52" spans="2:46" x14ac:dyDescent="0.2">
      <c r="B52" s="193">
        <f>'3.1 vol.'!C52</f>
        <v>2017</v>
      </c>
      <c r="C52" s="159"/>
      <c r="D52" s="159"/>
      <c r="E52" s="159"/>
      <c r="F52" s="190"/>
    </row>
    <row r="53" spans="2:46" ht="13.5" thickBot="1" x14ac:dyDescent="0.25">
      <c r="B53" s="194">
        <f>'3.1 vol.'!C53</f>
        <v>2018</v>
      </c>
      <c r="C53" s="184"/>
      <c r="D53" s="184"/>
      <c r="E53" s="184"/>
    </row>
    <row r="54" spans="2:46" ht="13.5" thickBot="1" x14ac:dyDescent="0.25">
      <c r="B54" s="195"/>
      <c r="C54" s="190"/>
      <c r="D54" s="190"/>
      <c r="E54" s="190"/>
    </row>
    <row r="55" spans="2:46" x14ac:dyDescent="0.2">
      <c r="B55" s="486" t="str">
        <f>'3.1 vol.'!C54</f>
        <v>ene-mar 2018</v>
      </c>
      <c r="C55" s="562"/>
      <c r="D55" s="562"/>
      <c r="E55" s="562"/>
    </row>
    <row r="56" spans="2:46" ht="13.5" thickBot="1" x14ac:dyDescent="0.25">
      <c r="B56" s="488" t="str">
        <f>'3.1 vol.'!C55</f>
        <v>ene-mar 2019</v>
      </c>
      <c r="C56" s="564"/>
      <c r="D56" s="564"/>
      <c r="E56" s="564"/>
    </row>
    <row r="57" spans="2:46" x14ac:dyDescent="0.2">
      <c r="C57" s="49"/>
      <c r="D57" s="49"/>
    </row>
    <row r="58" spans="2:46" x14ac:dyDescent="0.2">
      <c r="B58" s="218"/>
      <c r="C58" s="49"/>
      <c r="D58" s="49"/>
    </row>
    <row r="59" spans="2:46" hidden="1" x14ac:dyDescent="0.2">
      <c r="B59" s="82" t="s">
        <v>145</v>
      </c>
      <c r="C59" s="83"/>
      <c r="D59" s="54"/>
      <c r="E59" s="54"/>
    </row>
    <row r="60" spans="2:46" ht="13.5" hidden="1" thickBot="1" x14ac:dyDescent="0.25">
      <c r="B60" s="54"/>
      <c r="C60" s="54"/>
      <c r="D60" s="54"/>
      <c r="E60" s="54"/>
    </row>
    <row r="61" spans="2:46" ht="13.5" hidden="1" thickBot="1" x14ac:dyDescent="0.25">
      <c r="B61" s="87" t="s">
        <v>7</v>
      </c>
      <c r="C61" s="89" t="s">
        <v>136</v>
      </c>
      <c r="D61" s="102" t="s">
        <v>137</v>
      </c>
    </row>
    <row r="62" spans="2:46" hidden="1" x14ac:dyDescent="0.2">
      <c r="B62" s="95">
        <v>2015</v>
      </c>
      <c r="C62" s="105">
        <f>+C51-SUM(C10:C21)</f>
        <v>0</v>
      </c>
      <c r="D62" s="108">
        <f>+D51-SUM(D10:D21)</f>
        <v>0</v>
      </c>
    </row>
    <row r="63" spans="2:46" hidden="1" x14ac:dyDescent="0.2">
      <c r="B63" s="97">
        <v>2016</v>
      </c>
      <c r="C63" s="109">
        <f>+C52-SUM(C22:C33)</f>
        <v>0</v>
      </c>
      <c r="D63" s="112">
        <f>+D52-SUM(D22:D33)</f>
        <v>0</v>
      </c>
    </row>
    <row r="64" spans="2:46" ht="13.5" hidden="1" thickBot="1" x14ac:dyDescent="0.25">
      <c r="B64" s="98">
        <v>2017</v>
      </c>
      <c r="C64" s="113">
        <f>+C53-SUM(C34:C45)</f>
        <v>0</v>
      </c>
      <c r="D64" s="116">
        <f>+D53-SUM(D34:D45)</f>
        <v>0</v>
      </c>
    </row>
    <row r="65" spans="2:4" hidden="1" x14ac:dyDescent="0.2">
      <c r="B65" s="95" t="str">
        <f>+B55</f>
        <v>ene-mar 2018</v>
      </c>
      <c r="C65" s="122">
        <f>+C55-(SUM(C34:INDEX(C34:C45,'parámetros e instrucciones'!$E$3)))</f>
        <v>0</v>
      </c>
      <c r="D65" s="122">
        <f>+D55-(SUM(D34:INDEX(D34:D45,'parámetros e instrucciones'!$E$3)))</f>
        <v>0</v>
      </c>
    </row>
    <row r="66" spans="2:4" ht="13.5" hidden="1" thickBot="1" x14ac:dyDescent="0.25">
      <c r="B66" s="98" t="str">
        <f>+B56</f>
        <v>ene-mar 2019</v>
      </c>
      <c r="C66" s="126" t="e">
        <f>+C56-(SUM(C46:INDEX(C46:C49,'parámetros e instrucciones'!$E$3)))</f>
        <v>#REF!</v>
      </c>
      <c r="D66" s="126" t="e">
        <f>+D56-(SUM(D46:INDEX(D46:D49,'parámetros e instrucciones'!$E$3)))</f>
        <v>#REF!</v>
      </c>
    </row>
    <row r="67" spans="2:4" hidden="1" x14ac:dyDescent="0.2"/>
    <row r="68" spans="2:4" hidden="1" x14ac:dyDescent="0.2"/>
  </sheetData>
  <sheetProtection formatCells="0" formatColumns="0" formatRows="0"/>
  <mergeCells count="1">
    <mergeCell ref="B5:E5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K83"/>
  <sheetViews>
    <sheetView showGridLines="0" zoomScale="75" workbookViewId="0">
      <selection activeCell="G27" sqref="G27"/>
    </sheetView>
  </sheetViews>
  <sheetFormatPr baseColWidth="10" defaultRowHeight="12.75" x14ac:dyDescent="0.2"/>
  <cols>
    <col min="1" max="1" width="15.5703125" style="52" customWidth="1"/>
    <col min="2" max="2" width="28.5703125" style="52" customWidth="1"/>
    <col min="3" max="3" width="20.7109375" style="52" bestFit="1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704" t="s">
        <v>88</v>
      </c>
      <c r="B1" s="704"/>
      <c r="C1" s="704"/>
      <c r="D1" s="704"/>
      <c r="E1" s="704"/>
      <c r="F1" s="704"/>
      <c r="G1" s="565"/>
      <c r="H1" s="565"/>
    </row>
    <row r="2" spans="1:8" x14ac:dyDescent="0.2">
      <c r="A2" s="566" t="s">
        <v>77</v>
      </c>
      <c r="B2" s="567"/>
      <c r="C2" s="567"/>
      <c r="D2" s="567"/>
      <c r="E2" s="567"/>
      <c r="F2" s="567"/>
    </row>
    <row r="3" spans="1:8" x14ac:dyDescent="0.2">
      <c r="A3" s="568" t="str">
        <f>+'1.1 modelos'!A3</f>
        <v>Pulverizadores</v>
      </c>
      <c r="B3" s="567"/>
      <c r="C3" s="567"/>
      <c r="D3" s="567"/>
      <c r="E3" s="567"/>
      <c r="F3" s="567"/>
    </row>
    <row r="4" spans="1:8" x14ac:dyDescent="0.2">
      <c r="A4" s="566" t="s">
        <v>223</v>
      </c>
      <c r="B4" s="567"/>
      <c r="C4" s="567"/>
      <c r="D4" s="567"/>
      <c r="E4" s="567"/>
      <c r="F4" s="567"/>
    </row>
    <row r="5" spans="1:8" ht="13.5" thickBot="1" x14ac:dyDescent="0.25">
      <c r="A5" s="569" t="s">
        <v>224</v>
      </c>
      <c r="B5" s="567"/>
      <c r="C5" s="567"/>
      <c r="D5" s="567"/>
      <c r="E5" s="567"/>
      <c r="F5" s="567"/>
    </row>
    <row r="6" spans="1:8" ht="12.75" customHeight="1" x14ac:dyDescent="0.2">
      <c r="A6" s="570" t="s">
        <v>6</v>
      </c>
      <c r="B6" s="570" t="s">
        <v>80</v>
      </c>
      <c r="C6" s="570" t="s">
        <v>81</v>
      </c>
      <c r="D6" s="570" t="s">
        <v>15</v>
      </c>
      <c r="E6" s="570" t="s">
        <v>94</v>
      </c>
      <c r="F6" s="552"/>
    </row>
    <row r="7" spans="1:8" ht="13.5" thickBot="1" x14ac:dyDescent="0.25">
      <c r="A7" s="571" t="s">
        <v>7</v>
      </c>
      <c r="B7" s="571" t="s">
        <v>82</v>
      </c>
      <c r="C7" s="571" t="s">
        <v>250</v>
      </c>
      <c r="D7" s="571" t="s">
        <v>83</v>
      </c>
      <c r="E7" s="571" t="s">
        <v>83</v>
      </c>
      <c r="F7" s="552"/>
    </row>
    <row r="8" spans="1:8" x14ac:dyDescent="0.2">
      <c r="A8" s="572">
        <f>'10.3-precios '!B10</f>
        <v>42370</v>
      </c>
      <c r="B8" s="515"/>
      <c r="C8" s="562"/>
      <c r="D8" s="573"/>
      <c r="E8" s="562"/>
      <c r="F8" s="552"/>
    </row>
    <row r="9" spans="1:8" x14ac:dyDescent="0.2">
      <c r="A9" s="574">
        <f>'10.3-precios '!B11</f>
        <v>42401</v>
      </c>
      <c r="B9" s="516"/>
      <c r="C9" s="563"/>
      <c r="D9" s="575"/>
      <c r="E9" s="563"/>
      <c r="F9" s="552"/>
    </row>
    <row r="10" spans="1:8" x14ac:dyDescent="0.2">
      <c r="A10" s="574">
        <f>'10.3-precios '!B12</f>
        <v>42430</v>
      </c>
      <c r="B10" s="516"/>
      <c r="C10" s="563"/>
      <c r="D10" s="575"/>
      <c r="E10" s="563"/>
      <c r="F10" s="552"/>
    </row>
    <row r="11" spans="1:8" x14ac:dyDescent="0.2">
      <c r="A11" s="574">
        <f>'10.3-precios '!B13</f>
        <v>42461</v>
      </c>
      <c r="B11" s="516"/>
      <c r="C11" s="563"/>
      <c r="D11" s="575"/>
      <c r="E11" s="563"/>
      <c r="F11" s="552"/>
    </row>
    <row r="12" spans="1:8" x14ac:dyDescent="0.2">
      <c r="A12" s="574">
        <f>'10.3-precios '!B14</f>
        <v>42491</v>
      </c>
      <c r="B12" s="563"/>
      <c r="C12" s="563"/>
      <c r="D12" s="575"/>
      <c r="E12" s="563"/>
      <c r="F12" s="552"/>
    </row>
    <row r="13" spans="1:8" x14ac:dyDescent="0.2">
      <c r="A13" s="574">
        <f>'10.3-precios '!B15</f>
        <v>42522</v>
      </c>
      <c r="B13" s="516"/>
      <c r="C13" s="563"/>
      <c r="D13" s="575"/>
      <c r="E13" s="563"/>
      <c r="F13" s="552"/>
    </row>
    <row r="14" spans="1:8" x14ac:dyDescent="0.2">
      <c r="A14" s="574">
        <f>'10.3-precios '!B16</f>
        <v>42552</v>
      </c>
      <c r="B14" s="563"/>
      <c r="C14" s="563"/>
      <c r="D14" s="575"/>
      <c r="E14" s="563"/>
      <c r="F14" s="552"/>
    </row>
    <row r="15" spans="1:8" x14ac:dyDescent="0.2">
      <c r="A15" s="574">
        <f>'10.3-precios '!B17</f>
        <v>42583</v>
      </c>
      <c r="B15" s="563"/>
      <c r="C15" s="563"/>
      <c r="D15" s="575"/>
      <c r="E15" s="563"/>
      <c r="F15" s="552"/>
    </row>
    <row r="16" spans="1:8" x14ac:dyDescent="0.2">
      <c r="A16" s="574">
        <f>'10.3-precios '!B18</f>
        <v>42614</v>
      </c>
      <c r="B16" s="563"/>
      <c r="C16" s="563"/>
      <c r="D16" s="575"/>
      <c r="E16" s="563"/>
      <c r="F16" s="552"/>
    </row>
    <row r="17" spans="1:6" x14ac:dyDescent="0.2">
      <c r="A17" s="574">
        <f>'10.3-precios '!B19</f>
        <v>42644</v>
      </c>
      <c r="B17" s="563"/>
      <c r="C17" s="563"/>
      <c r="D17" s="575"/>
      <c r="E17" s="563"/>
      <c r="F17" s="552"/>
    </row>
    <row r="18" spans="1:6" x14ac:dyDescent="0.2">
      <c r="A18" s="574">
        <f>'10.3-precios '!B20</f>
        <v>42675</v>
      </c>
      <c r="B18" s="563"/>
      <c r="C18" s="563"/>
      <c r="D18" s="575"/>
      <c r="E18" s="563"/>
      <c r="F18" s="552"/>
    </row>
    <row r="19" spans="1:6" ht="13.5" thickBot="1" x14ac:dyDescent="0.25">
      <c r="A19" s="574">
        <f>'10.3-precios '!B21</f>
        <v>42705</v>
      </c>
      <c r="B19" s="564"/>
      <c r="C19" s="564"/>
      <c r="D19" s="576"/>
      <c r="E19" s="564"/>
      <c r="F19" s="552"/>
    </row>
    <row r="20" spans="1:6" x14ac:dyDescent="0.2">
      <c r="A20" s="572">
        <f>'10.3-precios '!B22</f>
        <v>42736</v>
      </c>
      <c r="B20" s="562"/>
      <c r="C20" s="562"/>
      <c r="D20" s="575"/>
      <c r="E20" s="562"/>
      <c r="F20" s="552"/>
    </row>
    <row r="21" spans="1:6" x14ac:dyDescent="0.2">
      <c r="A21" s="574">
        <f>'10.3-precios '!B23</f>
        <v>42767</v>
      </c>
      <c r="B21" s="563"/>
      <c r="C21" s="563"/>
      <c r="D21" s="577"/>
      <c r="E21" s="563"/>
      <c r="F21" s="552"/>
    </row>
    <row r="22" spans="1:6" x14ac:dyDescent="0.2">
      <c r="A22" s="574">
        <f>'10.3-precios '!B24</f>
        <v>42795</v>
      </c>
      <c r="B22" s="563"/>
      <c r="C22" s="563"/>
      <c r="D22" s="575"/>
      <c r="E22" s="563"/>
      <c r="F22" s="552"/>
    </row>
    <row r="23" spans="1:6" x14ac:dyDescent="0.2">
      <c r="A23" s="574">
        <f>'10.3-precios '!B25</f>
        <v>42826</v>
      </c>
      <c r="B23" s="563"/>
      <c r="C23" s="563"/>
      <c r="D23" s="575"/>
      <c r="E23" s="563"/>
      <c r="F23" s="552"/>
    </row>
    <row r="24" spans="1:6" x14ac:dyDescent="0.2">
      <c r="A24" s="574">
        <f>'10.3-precios '!B26</f>
        <v>42856</v>
      </c>
      <c r="B24" s="563"/>
      <c r="C24" s="563"/>
      <c r="D24" s="575"/>
      <c r="E24" s="563"/>
      <c r="F24" s="552"/>
    </row>
    <row r="25" spans="1:6" x14ac:dyDescent="0.2">
      <c r="A25" s="574">
        <f>'10.3-precios '!B27</f>
        <v>42887</v>
      </c>
      <c r="B25" s="563"/>
      <c r="C25" s="563"/>
      <c r="D25" s="575"/>
      <c r="E25" s="563"/>
      <c r="F25" s="552"/>
    </row>
    <row r="26" spans="1:6" x14ac:dyDescent="0.2">
      <c r="A26" s="574">
        <f>'10.3-precios '!B28</f>
        <v>42917</v>
      </c>
      <c r="B26" s="563"/>
      <c r="C26" s="563"/>
      <c r="D26" s="575"/>
      <c r="E26" s="563"/>
      <c r="F26" s="552"/>
    </row>
    <row r="27" spans="1:6" x14ac:dyDescent="0.2">
      <c r="A27" s="574">
        <f>'10.3-precios '!B29</f>
        <v>42948</v>
      </c>
      <c r="B27" s="563"/>
      <c r="C27" s="563"/>
      <c r="D27" s="575"/>
      <c r="E27" s="563"/>
      <c r="F27" s="552"/>
    </row>
    <row r="28" spans="1:6" x14ac:dyDescent="0.2">
      <c r="A28" s="574">
        <f>'10.3-precios '!B30</f>
        <v>42979</v>
      </c>
      <c r="B28" s="563"/>
      <c r="C28" s="563"/>
      <c r="D28" s="575"/>
      <c r="E28" s="563"/>
      <c r="F28" s="552"/>
    </row>
    <row r="29" spans="1:6" x14ac:dyDescent="0.2">
      <c r="A29" s="574">
        <f>'10.3-precios '!B31</f>
        <v>43009</v>
      </c>
      <c r="B29" s="563"/>
      <c r="C29" s="563"/>
      <c r="D29" s="575"/>
      <c r="E29" s="563"/>
      <c r="F29" s="552"/>
    </row>
    <row r="30" spans="1:6" x14ac:dyDescent="0.2">
      <c r="A30" s="574">
        <f>'10.3-precios '!B32</f>
        <v>43040</v>
      </c>
      <c r="B30" s="563"/>
      <c r="C30" s="563"/>
      <c r="D30" s="575"/>
      <c r="E30" s="563"/>
      <c r="F30" s="552"/>
    </row>
    <row r="31" spans="1:6" ht="13.5" thickBot="1" x14ac:dyDescent="0.25">
      <c r="A31" s="574">
        <f>'10.3-precios '!B33</f>
        <v>43070</v>
      </c>
      <c r="B31" s="564"/>
      <c r="C31" s="564"/>
      <c r="D31" s="578"/>
      <c r="E31" s="564"/>
      <c r="F31" s="552"/>
    </row>
    <row r="32" spans="1:6" x14ac:dyDescent="0.2">
      <c r="A32" s="572">
        <f>'10.3-precios '!B34</f>
        <v>43101</v>
      </c>
      <c r="B32" s="562"/>
      <c r="C32" s="579"/>
      <c r="D32" s="515"/>
      <c r="E32" s="562"/>
      <c r="F32" s="552"/>
    </row>
    <row r="33" spans="1:11" x14ac:dyDescent="0.2">
      <c r="A33" s="574">
        <f>'10.3-precios '!B35</f>
        <v>43132</v>
      </c>
      <c r="B33" s="563"/>
      <c r="C33" s="580"/>
      <c r="D33" s="516"/>
      <c r="E33" s="563"/>
      <c r="F33" s="552"/>
    </row>
    <row r="34" spans="1:11" x14ac:dyDescent="0.2">
      <c r="A34" s="574">
        <f>'10.3-precios '!B36</f>
        <v>43160</v>
      </c>
      <c r="B34" s="563"/>
      <c r="C34" s="580"/>
      <c r="D34" s="516"/>
      <c r="E34" s="563"/>
      <c r="F34" s="552"/>
    </row>
    <row r="35" spans="1:11" x14ac:dyDescent="0.2">
      <c r="A35" s="574">
        <f>'10.3-precios '!B37</f>
        <v>43191</v>
      </c>
      <c r="B35" s="563"/>
      <c r="C35" s="580"/>
      <c r="D35" s="516"/>
      <c r="E35" s="563"/>
      <c r="F35" s="552"/>
    </row>
    <row r="36" spans="1:11" x14ac:dyDescent="0.2">
      <c r="A36" s="574">
        <f>'10.3-precios '!B38</f>
        <v>43221</v>
      </c>
      <c r="B36" s="563"/>
      <c r="C36" s="580"/>
      <c r="D36" s="516"/>
      <c r="E36" s="563"/>
      <c r="F36" s="552"/>
    </row>
    <row r="37" spans="1:11" x14ac:dyDescent="0.2">
      <c r="A37" s="574">
        <f>'10.3-precios '!B39</f>
        <v>43252</v>
      </c>
      <c r="B37" s="563"/>
      <c r="C37" s="580"/>
      <c r="D37" s="516"/>
      <c r="E37" s="563"/>
      <c r="F37" s="552"/>
    </row>
    <row r="38" spans="1:11" x14ac:dyDescent="0.2">
      <c r="A38" s="574">
        <f>'10.3-precios '!B40</f>
        <v>43282</v>
      </c>
      <c r="B38" s="563"/>
      <c r="C38" s="580"/>
      <c r="D38" s="516"/>
      <c r="E38" s="563"/>
      <c r="F38" s="552"/>
    </row>
    <row r="39" spans="1:11" x14ac:dyDescent="0.2">
      <c r="A39" s="574">
        <f>'10.3-precios '!B41</f>
        <v>43313</v>
      </c>
      <c r="B39" s="563"/>
      <c r="C39" s="580"/>
      <c r="D39" s="516"/>
      <c r="E39" s="563"/>
      <c r="F39" s="552"/>
    </row>
    <row r="40" spans="1:11" x14ac:dyDescent="0.2">
      <c r="A40" s="574">
        <f>'10.3-precios '!B42</f>
        <v>43344</v>
      </c>
      <c r="B40" s="563"/>
      <c r="C40" s="580"/>
      <c r="D40" s="516"/>
      <c r="E40" s="563"/>
      <c r="F40" s="552"/>
    </row>
    <row r="41" spans="1:11" x14ac:dyDescent="0.2">
      <c r="A41" s="574">
        <f>'10.3-precios '!B43</f>
        <v>43374</v>
      </c>
      <c r="B41" s="563"/>
      <c r="C41" s="580"/>
      <c r="D41" s="516"/>
      <c r="E41" s="563"/>
      <c r="F41" s="552"/>
    </row>
    <row r="42" spans="1:11" x14ac:dyDescent="0.2">
      <c r="A42" s="574">
        <f>'10.3-precios '!B44</f>
        <v>43405</v>
      </c>
      <c r="B42" s="563"/>
      <c r="C42" s="580"/>
      <c r="D42" s="516"/>
      <c r="E42" s="563"/>
      <c r="F42" s="552"/>
    </row>
    <row r="43" spans="1:11" ht="13.5" thickBot="1" x14ac:dyDescent="0.25">
      <c r="A43" s="574">
        <f>'10.3-precios '!B45</f>
        <v>43435</v>
      </c>
      <c r="B43" s="564"/>
      <c r="C43" s="581"/>
      <c r="D43" s="517"/>
      <c r="E43" s="564"/>
      <c r="F43" s="552"/>
    </row>
    <row r="44" spans="1:11" x14ac:dyDescent="0.2">
      <c r="A44" s="572">
        <f>'10.3-precios '!B46</f>
        <v>43466</v>
      </c>
      <c r="B44" s="486"/>
      <c r="C44" s="486"/>
      <c r="D44" s="486"/>
      <c r="E44" s="486"/>
      <c r="F44" s="552"/>
    </row>
    <row r="45" spans="1:11" x14ac:dyDescent="0.2">
      <c r="A45" s="574">
        <f>'10.3-precios '!B47</f>
        <v>43497</v>
      </c>
      <c r="B45" s="487"/>
      <c r="C45" s="487"/>
      <c r="D45" s="487"/>
      <c r="E45" s="487"/>
      <c r="F45" s="552"/>
    </row>
    <row r="46" spans="1:11" x14ac:dyDescent="0.2">
      <c r="A46" s="574">
        <f>'10.3-precios '!B48</f>
        <v>43525</v>
      </c>
      <c r="B46" s="487"/>
      <c r="C46" s="487"/>
      <c r="D46" s="487"/>
      <c r="E46" s="487"/>
      <c r="F46" s="552"/>
    </row>
    <row r="47" spans="1:11" hidden="1" x14ac:dyDescent="0.2">
      <c r="A47" s="574" t="e">
        <f>'10.3-precios '!#REF!</f>
        <v>#REF!</v>
      </c>
      <c r="B47" s="487"/>
      <c r="C47" s="487"/>
      <c r="D47" s="487"/>
      <c r="E47" s="487"/>
      <c r="F47" s="552"/>
      <c r="K47" s="52" t="s">
        <v>282</v>
      </c>
    </row>
    <row r="48" spans="1:11" hidden="1" x14ac:dyDescent="0.2">
      <c r="A48" s="574" t="e">
        <f>'10.3-precios '!#REF!</f>
        <v>#REF!</v>
      </c>
      <c r="B48" s="487"/>
      <c r="C48" s="487"/>
      <c r="D48" s="487"/>
      <c r="E48" s="487"/>
      <c r="F48" s="552"/>
    </row>
    <row r="49" spans="1:6" hidden="1" x14ac:dyDescent="0.2">
      <c r="A49" s="574" t="e">
        <f>'10.3-precios '!#REF!</f>
        <v>#REF!</v>
      </c>
      <c r="B49" s="487"/>
      <c r="C49" s="487"/>
      <c r="D49" s="487"/>
      <c r="E49" s="487"/>
      <c r="F49" s="552"/>
    </row>
    <row r="50" spans="1:6" hidden="1" x14ac:dyDescent="0.2">
      <c r="A50" s="574" t="e">
        <f>'10.3-precios '!#REF!</f>
        <v>#REF!</v>
      </c>
      <c r="B50" s="487"/>
      <c r="C50" s="487"/>
      <c r="D50" s="487"/>
      <c r="E50" s="487"/>
      <c r="F50" s="552"/>
    </row>
    <row r="51" spans="1:6" hidden="1" x14ac:dyDescent="0.2">
      <c r="A51" s="574" t="e">
        <f>'10.3-precios '!#REF!</f>
        <v>#REF!</v>
      </c>
      <c r="B51" s="487"/>
      <c r="C51" s="487"/>
      <c r="D51" s="487"/>
      <c r="E51" s="487"/>
      <c r="F51" s="552"/>
    </row>
    <row r="52" spans="1:6" hidden="1" x14ac:dyDescent="0.2">
      <c r="A52" s="574" t="e">
        <f>'10.3-precios '!#REF!</f>
        <v>#REF!</v>
      </c>
      <c r="B52" s="487"/>
      <c r="C52" s="487"/>
      <c r="D52" s="487"/>
      <c r="E52" s="487"/>
      <c r="F52" s="552"/>
    </row>
    <row r="53" spans="1:6" hidden="1" x14ac:dyDescent="0.2">
      <c r="A53" s="574" t="e">
        <f>'10.3-precios '!#REF!</f>
        <v>#REF!</v>
      </c>
      <c r="B53" s="487"/>
      <c r="C53" s="487"/>
      <c r="D53" s="487"/>
      <c r="E53" s="487"/>
      <c r="F53" s="552"/>
    </row>
    <row r="54" spans="1:6" ht="13.5" hidden="1" thickBot="1" x14ac:dyDescent="0.25">
      <c r="A54" s="574" t="e">
        <f>'10.3-precios '!#REF!</f>
        <v>#REF!</v>
      </c>
      <c r="B54" s="488"/>
      <c r="C54" s="488"/>
      <c r="D54" s="488"/>
      <c r="E54" s="488"/>
      <c r="F54" s="552"/>
    </row>
    <row r="55" spans="1:6" ht="13.5" hidden="1" thickBot="1" x14ac:dyDescent="0.25">
      <c r="A55" s="582" t="e">
        <f>+#REF!</f>
        <v>#REF!</v>
      </c>
      <c r="B55" s="583"/>
      <c r="C55" s="584"/>
      <c r="D55" s="585"/>
      <c r="E55" s="583"/>
      <c r="F55" s="552"/>
    </row>
    <row r="56" spans="1:6" ht="13.5" thickBot="1" x14ac:dyDescent="0.25">
      <c r="A56" s="586"/>
      <c r="B56" s="211"/>
      <c r="C56" s="211"/>
      <c r="D56" s="519"/>
      <c r="E56" s="211"/>
      <c r="F56" s="552"/>
    </row>
    <row r="57" spans="1:6" x14ac:dyDescent="0.2">
      <c r="A57" s="587">
        <f>'10.3-precios '!B51</f>
        <v>2016</v>
      </c>
      <c r="B57" s="562"/>
      <c r="C57" s="562"/>
      <c r="D57" s="562"/>
      <c r="E57" s="562"/>
      <c r="F57" s="552"/>
    </row>
    <row r="58" spans="1:6" x14ac:dyDescent="0.2">
      <c r="A58" s="588">
        <f>'10.3-precios '!B52</f>
        <v>2017</v>
      </c>
      <c r="B58" s="563"/>
      <c r="C58" s="563"/>
      <c r="D58" s="563"/>
      <c r="E58" s="563"/>
      <c r="F58" s="552"/>
    </row>
    <row r="59" spans="1:6" ht="13.5" thickBot="1" x14ac:dyDescent="0.25">
      <c r="A59" s="589">
        <f>'10.3-precios '!B53</f>
        <v>2018</v>
      </c>
      <c r="B59" s="564"/>
      <c r="C59" s="564"/>
      <c r="D59" s="564"/>
      <c r="E59" s="564"/>
      <c r="F59" s="552"/>
    </row>
    <row r="60" spans="1:6" ht="13.5" thickBot="1" x14ac:dyDescent="0.25">
      <c r="A60" s="586"/>
      <c r="B60" s="211"/>
      <c r="C60" s="211"/>
      <c r="D60" s="211"/>
      <c r="E60" s="211"/>
      <c r="F60" s="552"/>
    </row>
    <row r="61" spans="1:6" x14ac:dyDescent="0.2">
      <c r="A61" s="590" t="str">
        <f>'10.3-precios '!B55</f>
        <v>ene-mar 2018</v>
      </c>
      <c r="B61" s="562"/>
      <c r="C61" s="562"/>
      <c r="D61" s="562"/>
      <c r="E61" s="562"/>
      <c r="F61" s="552"/>
    </row>
    <row r="62" spans="1:6" ht="13.5" thickBot="1" x14ac:dyDescent="0.25">
      <c r="A62" s="591" t="str">
        <f>'10.3-precios '!B56</f>
        <v>ene-mar 2019</v>
      </c>
      <c r="B62" s="564"/>
      <c r="C62" s="564"/>
      <c r="D62" s="564"/>
      <c r="E62" s="564"/>
      <c r="F62" s="552"/>
    </row>
    <row r="63" spans="1:6" x14ac:dyDescent="0.2">
      <c r="A63" s="592" t="s">
        <v>84</v>
      </c>
      <c r="B63" s="211"/>
      <c r="C63" s="211"/>
      <c r="D63" s="211"/>
      <c r="E63" s="211"/>
      <c r="F63" s="211"/>
    </row>
    <row r="64" spans="1:6" x14ac:dyDescent="0.2">
      <c r="A64" s="593"/>
      <c r="B64" s="211"/>
      <c r="C64" s="211"/>
      <c r="D64" s="211"/>
      <c r="E64" s="211"/>
      <c r="F64" s="211"/>
    </row>
    <row r="65" spans="1:6" x14ac:dyDescent="0.2">
      <c r="A65" s="593"/>
      <c r="B65" s="211"/>
      <c r="C65" s="211"/>
      <c r="D65" s="211"/>
      <c r="E65" s="211"/>
      <c r="F65" s="211"/>
    </row>
    <row r="66" spans="1:6" x14ac:dyDescent="0.2">
      <c r="B66" s="211"/>
      <c r="C66" s="211"/>
      <c r="D66" s="211"/>
      <c r="E66" s="211"/>
      <c r="F66" s="211"/>
    </row>
    <row r="67" spans="1:6" hidden="1" x14ac:dyDescent="0.2">
      <c r="A67" s="594" t="s">
        <v>145</v>
      </c>
      <c r="B67" s="595"/>
      <c r="C67" s="51"/>
    </row>
    <row r="68" spans="1:6" ht="13.5" hidden="1" thickBot="1" x14ac:dyDescent="0.25">
      <c r="A68" s="51"/>
      <c r="B68" s="51"/>
      <c r="C68" s="51"/>
    </row>
    <row r="69" spans="1:6" ht="13.5" hidden="1" thickBot="1" x14ac:dyDescent="0.25">
      <c r="A69" s="104" t="s">
        <v>7</v>
      </c>
      <c r="C69" s="92" t="s">
        <v>136</v>
      </c>
      <c r="D69" s="94" t="s">
        <v>118</v>
      </c>
    </row>
    <row r="70" spans="1:6" hidden="1" x14ac:dyDescent="0.2">
      <c r="A70" s="95">
        <v>2015</v>
      </c>
      <c r="C70" s="596">
        <f>+C57-SUM(C8:C19)</f>
        <v>0</v>
      </c>
      <c r="D70" s="597">
        <f>+D57-SUM(D8:D19)</f>
        <v>0</v>
      </c>
    </row>
    <row r="71" spans="1:6" hidden="1" x14ac:dyDescent="0.2">
      <c r="A71" s="97">
        <v>2016</v>
      </c>
      <c r="C71" s="598">
        <f>+C58-SUM(C20:C31)</f>
        <v>0</v>
      </c>
      <c r="D71" s="599">
        <f>+D58-SUM(D20:D31)</f>
        <v>0</v>
      </c>
    </row>
    <row r="72" spans="1:6" ht="13.5" hidden="1" thickBot="1" x14ac:dyDescent="0.25">
      <c r="A72" s="98">
        <v>2017</v>
      </c>
      <c r="C72" s="600">
        <f>+C59-SUM(C32:C43)</f>
        <v>0</v>
      </c>
      <c r="D72" s="601">
        <f>+D59-SUM(D32:D43)</f>
        <v>0</v>
      </c>
    </row>
    <row r="73" spans="1:6" hidden="1" x14ac:dyDescent="0.2">
      <c r="A73" s="95" t="str">
        <f>+A61</f>
        <v>ene-mar 2018</v>
      </c>
      <c r="C73" s="602">
        <f>+C61-(SUM(C32:INDEX(C32:C43,'parámetros e instrucciones'!$E$3)))</f>
        <v>0</v>
      </c>
      <c r="D73" s="602">
        <f>+D61-(SUM(D32:INDEX(D32:D43,'parámetros e instrucciones'!$E$3)))</f>
        <v>0</v>
      </c>
    </row>
    <row r="74" spans="1:6" ht="13.5" hidden="1" thickBot="1" x14ac:dyDescent="0.25">
      <c r="A74" s="98" t="str">
        <f>+A62</f>
        <v>ene-mar 2019</v>
      </c>
      <c r="C74" s="603">
        <f>+C62-(SUM(C44:INDEX(C44:C55,'parámetros e instrucciones'!$E$3)))</f>
        <v>0</v>
      </c>
      <c r="D74" s="603">
        <f>+D62-(SUM(D44:INDEX(D44:D55,'parámetros e instrucciones'!$E$3)))</f>
        <v>0</v>
      </c>
    </row>
    <row r="75" spans="1:6" hidden="1" x14ac:dyDescent="0.2"/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6" orientation="portrait" verticalDpi="300" r:id="rId1"/>
  <headerFooter alignWithMargins="0">
    <oddHeader>&amp;R2019 - Año de la Exportación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showGridLines="0" zoomScale="75" workbookViewId="0">
      <selection sqref="A1:F1"/>
    </sheetView>
  </sheetViews>
  <sheetFormatPr baseColWidth="10" defaultRowHeight="12.75" x14ac:dyDescent="0.2"/>
  <cols>
    <col min="1" max="1" width="15.5703125" style="52" customWidth="1"/>
    <col min="2" max="2" width="28.5703125" style="52" customWidth="1"/>
    <col min="3" max="3" width="20.7109375" style="52" bestFit="1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704" t="s">
        <v>88</v>
      </c>
      <c r="B1" s="704"/>
      <c r="C1" s="704"/>
      <c r="D1" s="704"/>
      <c r="E1" s="704"/>
      <c r="F1" s="704"/>
      <c r="G1" s="565"/>
      <c r="H1" s="565"/>
    </row>
    <row r="2" spans="1:8" x14ac:dyDescent="0.2">
      <c r="A2" s="566" t="s">
        <v>77</v>
      </c>
      <c r="B2" s="567"/>
      <c r="C2" s="567"/>
      <c r="D2" s="567"/>
      <c r="E2" s="567"/>
      <c r="F2" s="567"/>
    </row>
    <row r="3" spans="1:8" x14ac:dyDescent="0.2">
      <c r="A3" s="568" t="str">
        <f>'1.2 modelos '!A3</f>
        <v>Dispensadores</v>
      </c>
      <c r="B3" s="567"/>
      <c r="C3" s="567"/>
      <c r="D3" s="567"/>
      <c r="E3" s="567"/>
      <c r="F3" s="567"/>
    </row>
    <row r="4" spans="1:8" x14ac:dyDescent="0.2">
      <c r="A4" s="566" t="s">
        <v>223</v>
      </c>
      <c r="B4" s="567"/>
      <c r="C4" s="567"/>
      <c r="D4" s="567"/>
      <c r="E4" s="567"/>
      <c r="F4" s="567"/>
    </row>
    <row r="5" spans="1:8" ht="13.5" thickBot="1" x14ac:dyDescent="0.25">
      <c r="A5" s="569" t="s">
        <v>224</v>
      </c>
      <c r="B5" s="567"/>
      <c r="C5" s="567"/>
      <c r="D5" s="567"/>
      <c r="E5" s="567"/>
      <c r="F5" s="567"/>
    </row>
    <row r="6" spans="1:8" ht="12.75" customHeight="1" x14ac:dyDescent="0.2">
      <c r="A6" s="570" t="s">
        <v>6</v>
      </c>
      <c r="B6" s="570" t="s">
        <v>80</v>
      </c>
      <c r="C6" s="570" t="s">
        <v>81</v>
      </c>
      <c r="D6" s="570" t="s">
        <v>15</v>
      </c>
      <c r="E6" s="570" t="s">
        <v>94</v>
      </c>
      <c r="F6" s="552"/>
    </row>
    <row r="7" spans="1:8" ht="13.5" thickBot="1" x14ac:dyDescent="0.25">
      <c r="A7" s="571" t="s">
        <v>7</v>
      </c>
      <c r="B7" s="571" t="s">
        <v>82</v>
      </c>
      <c r="C7" s="571" t="s">
        <v>250</v>
      </c>
      <c r="D7" s="571" t="s">
        <v>83</v>
      </c>
      <c r="E7" s="571" t="s">
        <v>83</v>
      </c>
      <c r="F7" s="552"/>
    </row>
    <row r="8" spans="1:8" x14ac:dyDescent="0.2">
      <c r="A8" s="572">
        <f>'10.3-precios '!B10</f>
        <v>42370</v>
      </c>
      <c r="B8" s="515"/>
      <c r="C8" s="562"/>
      <c r="D8" s="573"/>
      <c r="E8" s="562"/>
      <c r="F8" s="552"/>
    </row>
    <row r="9" spans="1:8" x14ac:dyDescent="0.2">
      <c r="A9" s="574">
        <f>'10.3-precios '!B11</f>
        <v>42401</v>
      </c>
      <c r="B9" s="516"/>
      <c r="C9" s="563"/>
      <c r="D9" s="575"/>
      <c r="E9" s="563"/>
      <c r="F9" s="552"/>
    </row>
    <row r="10" spans="1:8" x14ac:dyDescent="0.2">
      <c r="A10" s="574">
        <f>'10.3-precios '!B12</f>
        <v>42430</v>
      </c>
      <c r="B10" s="516"/>
      <c r="C10" s="563"/>
      <c r="D10" s="575"/>
      <c r="E10" s="563"/>
      <c r="F10" s="552"/>
    </row>
    <row r="11" spans="1:8" x14ac:dyDescent="0.2">
      <c r="A11" s="574">
        <f>'10.3-precios '!B13</f>
        <v>42461</v>
      </c>
      <c r="B11" s="516"/>
      <c r="C11" s="563"/>
      <c r="D11" s="575"/>
      <c r="E11" s="563"/>
      <c r="F11" s="552"/>
    </row>
    <row r="12" spans="1:8" x14ac:dyDescent="0.2">
      <c r="A12" s="574">
        <f>'10.3-precios '!B14</f>
        <v>42491</v>
      </c>
      <c r="B12" s="563"/>
      <c r="C12" s="563"/>
      <c r="D12" s="575"/>
      <c r="E12" s="563"/>
      <c r="F12" s="552"/>
    </row>
    <row r="13" spans="1:8" x14ac:dyDescent="0.2">
      <c r="A13" s="574">
        <f>'10.3-precios '!B15</f>
        <v>42522</v>
      </c>
      <c r="B13" s="516"/>
      <c r="C13" s="563"/>
      <c r="D13" s="575"/>
      <c r="E13" s="563"/>
      <c r="F13" s="552"/>
    </row>
    <row r="14" spans="1:8" x14ac:dyDescent="0.2">
      <c r="A14" s="574">
        <f>'10.3-precios '!B16</f>
        <v>42552</v>
      </c>
      <c r="B14" s="563"/>
      <c r="C14" s="563"/>
      <c r="D14" s="575"/>
      <c r="E14" s="563"/>
      <c r="F14" s="552"/>
    </row>
    <row r="15" spans="1:8" x14ac:dyDescent="0.2">
      <c r="A15" s="574">
        <f>'10.3-precios '!B17</f>
        <v>42583</v>
      </c>
      <c r="B15" s="563"/>
      <c r="C15" s="563"/>
      <c r="D15" s="575"/>
      <c r="E15" s="563"/>
      <c r="F15" s="552"/>
    </row>
    <row r="16" spans="1:8" x14ac:dyDescent="0.2">
      <c r="A16" s="574">
        <f>'10.3-precios '!B18</f>
        <v>42614</v>
      </c>
      <c r="B16" s="563"/>
      <c r="C16" s="563"/>
      <c r="D16" s="575"/>
      <c r="E16" s="563"/>
      <c r="F16" s="552"/>
    </row>
    <row r="17" spans="1:6" x14ac:dyDescent="0.2">
      <c r="A17" s="574">
        <f>'10.3-precios '!B19</f>
        <v>42644</v>
      </c>
      <c r="B17" s="563"/>
      <c r="C17" s="563"/>
      <c r="D17" s="575"/>
      <c r="E17" s="563"/>
      <c r="F17" s="552"/>
    </row>
    <row r="18" spans="1:6" x14ac:dyDescent="0.2">
      <c r="A18" s="574">
        <f>'10.3-precios '!B20</f>
        <v>42675</v>
      </c>
      <c r="B18" s="563"/>
      <c r="C18" s="563"/>
      <c r="D18" s="575"/>
      <c r="E18" s="563"/>
      <c r="F18" s="552"/>
    </row>
    <row r="19" spans="1:6" ht="13.5" thickBot="1" x14ac:dyDescent="0.25">
      <c r="A19" s="574">
        <f>'10.3-precios '!B21</f>
        <v>42705</v>
      </c>
      <c r="B19" s="564"/>
      <c r="C19" s="564"/>
      <c r="D19" s="576"/>
      <c r="E19" s="564"/>
      <c r="F19" s="552"/>
    </row>
    <row r="20" spans="1:6" x14ac:dyDescent="0.2">
      <c r="A20" s="572">
        <f>'10.3-precios '!B22</f>
        <v>42736</v>
      </c>
      <c r="B20" s="562"/>
      <c r="C20" s="562"/>
      <c r="D20" s="575"/>
      <c r="E20" s="562"/>
      <c r="F20" s="552"/>
    </row>
    <row r="21" spans="1:6" x14ac:dyDescent="0.2">
      <c r="A21" s="574">
        <f>'10.3-precios '!B23</f>
        <v>42767</v>
      </c>
      <c r="B21" s="563"/>
      <c r="C21" s="563"/>
      <c r="D21" s="577"/>
      <c r="E21" s="563"/>
      <c r="F21" s="552"/>
    </row>
    <row r="22" spans="1:6" x14ac:dyDescent="0.2">
      <c r="A22" s="574">
        <f>'10.3-precios '!B24</f>
        <v>42795</v>
      </c>
      <c r="B22" s="563"/>
      <c r="C22" s="563"/>
      <c r="D22" s="575"/>
      <c r="E22" s="563"/>
      <c r="F22" s="552"/>
    </row>
    <row r="23" spans="1:6" x14ac:dyDescent="0.2">
      <c r="A23" s="574">
        <f>'10.3-precios '!B25</f>
        <v>42826</v>
      </c>
      <c r="B23" s="563"/>
      <c r="C23" s="563"/>
      <c r="D23" s="575"/>
      <c r="E23" s="563"/>
      <c r="F23" s="552"/>
    </row>
    <row r="24" spans="1:6" x14ac:dyDescent="0.2">
      <c r="A24" s="574">
        <f>'10.3-precios '!B26</f>
        <v>42856</v>
      </c>
      <c r="B24" s="563"/>
      <c r="C24" s="563"/>
      <c r="D24" s="575"/>
      <c r="E24" s="563"/>
      <c r="F24" s="552"/>
    </row>
    <row r="25" spans="1:6" x14ac:dyDescent="0.2">
      <c r="A25" s="574">
        <f>'10.3-precios '!B27</f>
        <v>42887</v>
      </c>
      <c r="B25" s="563"/>
      <c r="C25" s="563"/>
      <c r="D25" s="575"/>
      <c r="E25" s="563"/>
      <c r="F25" s="552"/>
    </row>
    <row r="26" spans="1:6" x14ac:dyDescent="0.2">
      <c r="A26" s="574">
        <f>'10.3-precios '!B28</f>
        <v>42917</v>
      </c>
      <c r="B26" s="563"/>
      <c r="C26" s="563"/>
      <c r="D26" s="575"/>
      <c r="E26" s="563"/>
      <c r="F26" s="552"/>
    </row>
    <row r="27" spans="1:6" x14ac:dyDescent="0.2">
      <c r="A27" s="574">
        <f>'10.3-precios '!B29</f>
        <v>42948</v>
      </c>
      <c r="B27" s="563"/>
      <c r="C27" s="563"/>
      <c r="D27" s="575"/>
      <c r="E27" s="563"/>
      <c r="F27" s="552"/>
    </row>
    <row r="28" spans="1:6" x14ac:dyDescent="0.2">
      <c r="A28" s="574">
        <f>'10.3-precios '!B30</f>
        <v>42979</v>
      </c>
      <c r="B28" s="563"/>
      <c r="C28" s="563"/>
      <c r="D28" s="575"/>
      <c r="E28" s="563"/>
      <c r="F28" s="552"/>
    </row>
    <row r="29" spans="1:6" x14ac:dyDescent="0.2">
      <c r="A29" s="574">
        <f>'10.3-precios '!B31</f>
        <v>43009</v>
      </c>
      <c r="B29" s="563"/>
      <c r="C29" s="563"/>
      <c r="D29" s="575"/>
      <c r="E29" s="563"/>
      <c r="F29" s="552"/>
    </row>
    <row r="30" spans="1:6" x14ac:dyDescent="0.2">
      <c r="A30" s="574">
        <f>'10.3-precios '!B32</f>
        <v>43040</v>
      </c>
      <c r="B30" s="563"/>
      <c r="C30" s="563"/>
      <c r="D30" s="575"/>
      <c r="E30" s="563"/>
      <c r="F30" s="552"/>
    </row>
    <row r="31" spans="1:6" ht="13.5" thickBot="1" x14ac:dyDescent="0.25">
      <c r="A31" s="574">
        <f>'10.3-precios '!B33</f>
        <v>43070</v>
      </c>
      <c r="B31" s="564"/>
      <c r="C31" s="564"/>
      <c r="D31" s="578"/>
      <c r="E31" s="564"/>
      <c r="F31" s="552"/>
    </row>
    <row r="32" spans="1:6" x14ac:dyDescent="0.2">
      <c r="A32" s="572">
        <f>'10.3-precios '!B34</f>
        <v>43101</v>
      </c>
      <c r="B32" s="562"/>
      <c r="C32" s="579"/>
      <c r="D32" s="515"/>
      <c r="E32" s="562"/>
      <c r="F32" s="552"/>
    </row>
    <row r="33" spans="1:6" x14ac:dyDescent="0.2">
      <c r="A33" s="574">
        <f>'10.3-precios '!B35</f>
        <v>43132</v>
      </c>
      <c r="B33" s="563"/>
      <c r="C33" s="580"/>
      <c r="D33" s="516"/>
      <c r="E33" s="563"/>
      <c r="F33" s="552"/>
    </row>
    <row r="34" spans="1:6" x14ac:dyDescent="0.2">
      <c r="A34" s="574">
        <f>'10.3-precios '!B36</f>
        <v>43160</v>
      </c>
      <c r="B34" s="563"/>
      <c r="C34" s="580"/>
      <c r="D34" s="516"/>
      <c r="E34" s="563"/>
      <c r="F34" s="552"/>
    </row>
    <row r="35" spans="1:6" x14ac:dyDescent="0.2">
      <c r="A35" s="574">
        <f>'10.3-precios '!B37</f>
        <v>43191</v>
      </c>
      <c r="B35" s="563"/>
      <c r="C35" s="580"/>
      <c r="D35" s="516"/>
      <c r="E35" s="563"/>
      <c r="F35" s="552"/>
    </row>
    <row r="36" spans="1:6" x14ac:dyDescent="0.2">
      <c r="A36" s="574">
        <f>'10.3-precios '!B38</f>
        <v>43221</v>
      </c>
      <c r="B36" s="563"/>
      <c r="C36" s="580"/>
      <c r="D36" s="516"/>
      <c r="E36" s="563"/>
      <c r="F36" s="552"/>
    </row>
    <row r="37" spans="1:6" x14ac:dyDescent="0.2">
      <c r="A37" s="574">
        <f>'10.3-precios '!B39</f>
        <v>43252</v>
      </c>
      <c r="B37" s="563"/>
      <c r="C37" s="580"/>
      <c r="D37" s="516"/>
      <c r="E37" s="563"/>
      <c r="F37" s="552"/>
    </row>
    <row r="38" spans="1:6" x14ac:dyDescent="0.2">
      <c r="A38" s="574">
        <f>'10.3-precios '!B40</f>
        <v>43282</v>
      </c>
      <c r="B38" s="563"/>
      <c r="C38" s="580"/>
      <c r="D38" s="516"/>
      <c r="E38" s="563"/>
      <c r="F38" s="552"/>
    </row>
    <row r="39" spans="1:6" x14ac:dyDescent="0.2">
      <c r="A39" s="574">
        <f>'10.3-precios '!B41</f>
        <v>43313</v>
      </c>
      <c r="B39" s="563"/>
      <c r="C39" s="580"/>
      <c r="D39" s="516"/>
      <c r="E39" s="563"/>
      <c r="F39" s="552"/>
    </row>
    <row r="40" spans="1:6" x14ac:dyDescent="0.2">
      <c r="A40" s="574">
        <f>'10.3-precios '!B42</f>
        <v>43344</v>
      </c>
      <c r="B40" s="563"/>
      <c r="C40" s="580"/>
      <c r="D40" s="516"/>
      <c r="E40" s="563"/>
      <c r="F40" s="552"/>
    </row>
    <row r="41" spans="1:6" x14ac:dyDescent="0.2">
      <c r="A41" s="574">
        <f>'10.3-precios '!B43</f>
        <v>43374</v>
      </c>
      <c r="B41" s="563"/>
      <c r="C41" s="580"/>
      <c r="D41" s="516"/>
      <c r="E41" s="563"/>
      <c r="F41" s="552"/>
    </row>
    <row r="42" spans="1:6" x14ac:dyDescent="0.2">
      <c r="A42" s="574">
        <f>'10.3-precios '!B44</f>
        <v>43405</v>
      </c>
      <c r="B42" s="563"/>
      <c r="C42" s="580"/>
      <c r="D42" s="516"/>
      <c r="E42" s="563"/>
      <c r="F42" s="552"/>
    </row>
    <row r="43" spans="1:6" ht="13.5" thickBot="1" x14ac:dyDescent="0.25">
      <c r="A43" s="574">
        <f>'10.3-precios '!B45</f>
        <v>43435</v>
      </c>
      <c r="B43" s="564"/>
      <c r="C43" s="581"/>
      <c r="D43" s="517"/>
      <c r="E43" s="564"/>
      <c r="F43" s="552"/>
    </row>
    <row r="44" spans="1:6" x14ac:dyDescent="0.2">
      <c r="A44" s="572">
        <f>'10.3-precios '!B46</f>
        <v>43466</v>
      </c>
      <c r="B44" s="486"/>
      <c r="C44" s="486"/>
      <c r="D44" s="486"/>
      <c r="E44" s="486"/>
      <c r="F44" s="552"/>
    </row>
    <row r="45" spans="1:6" x14ac:dyDescent="0.2">
      <c r="A45" s="574">
        <f>'10.3-precios '!B47</f>
        <v>43497</v>
      </c>
      <c r="B45" s="487"/>
      <c r="C45" s="487"/>
      <c r="D45" s="487"/>
      <c r="E45" s="487"/>
      <c r="F45" s="552"/>
    </row>
    <row r="46" spans="1:6" x14ac:dyDescent="0.2">
      <c r="A46" s="574">
        <f>'10.3-precios '!B48</f>
        <v>43525</v>
      </c>
      <c r="B46" s="487"/>
      <c r="C46" s="487"/>
      <c r="D46" s="487"/>
      <c r="E46" s="487"/>
      <c r="F46" s="552"/>
    </row>
    <row r="47" spans="1:6" hidden="1" x14ac:dyDescent="0.2">
      <c r="A47" s="574" t="e">
        <f>'10.3-precios '!#REF!</f>
        <v>#REF!</v>
      </c>
      <c r="B47" s="487"/>
      <c r="C47" s="487"/>
      <c r="D47" s="487"/>
      <c r="E47" s="487"/>
      <c r="F47" s="552"/>
    </row>
    <row r="48" spans="1:6" hidden="1" x14ac:dyDescent="0.2">
      <c r="A48" s="574" t="e">
        <f>'10.3-precios '!#REF!</f>
        <v>#REF!</v>
      </c>
      <c r="B48" s="487"/>
      <c r="C48" s="487"/>
      <c r="D48" s="487"/>
      <c r="E48" s="487"/>
      <c r="F48" s="552"/>
    </row>
    <row r="49" spans="1:6" hidden="1" x14ac:dyDescent="0.2">
      <c r="A49" s="574" t="e">
        <f>'10.3-precios '!#REF!</f>
        <v>#REF!</v>
      </c>
      <c r="B49" s="487"/>
      <c r="C49" s="487"/>
      <c r="D49" s="487"/>
      <c r="E49" s="487"/>
      <c r="F49" s="552"/>
    </row>
    <row r="50" spans="1:6" hidden="1" x14ac:dyDescent="0.2">
      <c r="A50" s="574" t="e">
        <f>'10.3-precios '!#REF!</f>
        <v>#REF!</v>
      </c>
      <c r="B50" s="487"/>
      <c r="C50" s="487"/>
      <c r="D50" s="487"/>
      <c r="E50" s="487"/>
      <c r="F50" s="552"/>
    </row>
    <row r="51" spans="1:6" hidden="1" x14ac:dyDescent="0.2">
      <c r="A51" s="574" t="e">
        <f>'10.3-precios '!#REF!</f>
        <v>#REF!</v>
      </c>
      <c r="B51" s="487"/>
      <c r="C51" s="487"/>
      <c r="D51" s="487"/>
      <c r="E51" s="487"/>
      <c r="F51" s="552"/>
    </row>
    <row r="52" spans="1:6" hidden="1" x14ac:dyDescent="0.2">
      <c r="A52" s="574" t="e">
        <f>'10.3-precios '!#REF!</f>
        <v>#REF!</v>
      </c>
      <c r="B52" s="487"/>
      <c r="C52" s="487"/>
      <c r="D52" s="487"/>
      <c r="E52" s="487"/>
      <c r="F52" s="552"/>
    </row>
    <row r="53" spans="1:6" hidden="1" x14ac:dyDescent="0.2">
      <c r="A53" s="574" t="e">
        <f>'10.3-precios '!#REF!</f>
        <v>#REF!</v>
      </c>
      <c r="B53" s="487"/>
      <c r="C53" s="487"/>
      <c r="D53" s="487"/>
      <c r="E53" s="487"/>
      <c r="F53" s="552"/>
    </row>
    <row r="54" spans="1:6" ht="13.5" hidden="1" thickBot="1" x14ac:dyDescent="0.25">
      <c r="A54" s="574" t="e">
        <f>'10.3-precios '!#REF!</f>
        <v>#REF!</v>
      </c>
      <c r="B54" s="488"/>
      <c r="C54" s="488"/>
      <c r="D54" s="488"/>
      <c r="E54" s="488"/>
      <c r="F54" s="552"/>
    </row>
    <row r="55" spans="1:6" ht="13.5" hidden="1" thickBot="1" x14ac:dyDescent="0.25">
      <c r="A55" s="582" t="e">
        <f>+#REF!</f>
        <v>#REF!</v>
      </c>
      <c r="B55" s="583"/>
      <c r="C55" s="584"/>
      <c r="D55" s="585"/>
      <c r="E55" s="583"/>
      <c r="F55" s="552"/>
    </row>
    <row r="56" spans="1:6" ht="13.5" thickBot="1" x14ac:dyDescent="0.25">
      <c r="A56" s="586"/>
      <c r="B56" s="211"/>
      <c r="C56" s="211"/>
      <c r="D56" s="519"/>
      <c r="E56" s="211"/>
      <c r="F56" s="552"/>
    </row>
    <row r="57" spans="1:6" x14ac:dyDescent="0.2">
      <c r="A57" s="587">
        <f>'10.3-precios '!B51</f>
        <v>2016</v>
      </c>
      <c r="B57" s="562"/>
      <c r="C57" s="562"/>
      <c r="D57" s="562"/>
      <c r="E57" s="562"/>
      <c r="F57" s="552"/>
    </row>
    <row r="58" spans="1:6" x14ac:dyDescent="0.2">
      <c r="A58" s="588">
        <f>'10.3-precios '!B52</f>
        <v>2017</v>
      </c>
      <c r="B58" s="563"/>
      <c r="C58" s="563"/>
      <c r="D58" s="563"/>
      <c r="E58" s="563"/>
      <c r="F58" s="552"/>
    </row>
    <row r="59" spans="1:6" ht="13.5" thickBot="1" x14ac:dyDescent="0.25">
      <c r="A59" s="589">
        <f>'10.3-precios '!B53</f>
        <v>2018</v>
      </c>
      <c r="B59" s="564"/>
      <c r="C59" s="564"/>
      <c r="D59" s="564"/>
      <c r="E59" s="564"/>
      <c r="F59" s="552"/>
    </row>
    <row r="60" spans="1:6" ht="13.5" thickBot="1" x14ac:dyDescent="0.25">
      <c r="A60" s="586"/>
      <c r="B60" s="211"/>
      <c r="C60" s="211"/>
      <c r="D60" s="211"/>
      <c r="E60" s="211"/>
      <c r="F60" s="552"/>
    </row>
    <row r="61" spans="1:6" x14ac:dyDescent="0.2">
      <c r="A61" s="590" t="str">
        <f>'10.3-precios '!B55</f>
        <v>ene-mar 2018</v>
      </c>
      <c r="B61" s="562"/>
      <c r="C61" s="562"/>
      <c r="D61" s="562"/>
      <c r="E61" s="562"/>
      <c r="F61" s="552"/>
    </row>
    <row r="62" spans="1:6" ht="13.5" thickBot="1" x14ac:dyDescent="0.25">
      <c r="A62" s="591" t="str">
        <f>'10.3-precios '!B56</f>
        <v>ene-mar 2019</v>
      </c>
      <c r="B62" s="564"/>
      <c r="C62" s="564"/>
      <c r="D62" s="564"/>
      <c r="E62" s="564"/>
      <c r="F62" s="552"/>
    </row>
    <row r="63" spans="1:6" x14ac:dyDescent="0.2">
      <c r="A63" s="592" t="s">
        <v>84</v>
      </c>
      <c r="B63" s="211"/>
      <c r="C63" s="211"/>
      <c r="D63" s="211"/>
      <c r="E63" s="211"/>
      <c r="F63" s="211"/>
    </row>
    <row r="64" spans="1:6" x14ac:dyDescent="0.2">
      <c r="A64" s="593"/>
      <c r="B64" s="211"/>
      <c r="C64" s="211"/>
      <c r="D64" s="211"/>
      <c r="E64" s="211"/>
      <c r="F64" s="211"/>
    </row>
    <row r="65" spans="1:6" x14ac:dyDescent="0.2">
      <c r="A65" s="593"/>
      <c r="B65" s="211"/>
      <c r="C65" s="211"/>
      <c r="D65" s="211"/>
      <c r="E65" s="211"/>
      <c r="F65" s="211"/>
    </row>
    <row r="66" spans="1:6" x14ac:dyDescent="0.2">
      <c r="B66" s="211"/>
      <c r="C66" s="211"/>
      <c r="D66" s="211"/>
      <c r="E66" s="211"/>
      <c r="F66" s="211"/>
    </row>
    <row r="67" spans="1:6" hidden="1" x14ac:dyDescent="0.2">
      <c r="A67" s="594" t="s">
        <v>145</v>
      </c>
      <c r="B67" s="595"/>
      <c r="C67" s="51"/>
    </row>
    <row r="68" spans="1:6" ht="13.5" hidden="1" thickBot="1" x14ac:dyDescent="0.25">
      <c r="A68" s="51"/>
      <c r="B68" s="51"/>
      <c r="C68" s="51"/>
    </row>
    <row r="69" spans="1:6" ht="13.5" hidden="1" thickBot="1" x14ac:dyDescent="0.25">
      <c r="A69" s="104" t="s">
        <v>7</v>
      </c>
      <c r="C69" s="92" t="s">
        <v>136</v>
      </c>
      <c r="D69" s="94" t="s">
        <v>118</v>
      </c>
    </row>
    <row r="70" spans="1:6" hidden="1" x14ac:dyDescent="0.2">
      <c r="A70" s="95">
        <v>2015</v>
      </c>
      <c r="C70" s="596">
        <f>+C57-SUM(C8:C19)</f>
        <v>0</v>
      </c>
      <c r="D70" s="597">
        <f>+D57-SUM(D8:D19)</f>
        <v>0</v>
      </c>
    </row>
    <row r="71" spans="1:6" hidden="1" x14ac:dyDescent="0.2">
      <c r="A71" s="97">
        <v>2016</v>
      </c>
      <c r="C71" s="598">
        <f>+C58-SUM(C20:C31)</f>
        <v>0</v>
      </c>
      <c r="D71" s="599">
        <f>+D58-SUM(D20:D31)</f>
        <v>0</v>
      </c>
    </row>
    <row r="72" spans="1:6" ht="13.5" hidden="1" thickBot="1" x14ac:dyDescent="0.25">
      <c r="A72" s="98">
        <v>2017</v>
      </c>
      <c r="C72" s="600">
        <f>+C59-SUM(C32:C43)</f>
        <v>0</v>
      </c>
      <c r="D72" s="601">
        <f>+D59-SUM(D32:D43)</f>
        <v>0</v>
      </c>
    </row>
    <row r="73" spans="1:6" hidden="1" x14ac:dyDescent="0.2">
      <c r="A73" s="95" t="str">
        <f>+A61</f>
        <v>ene-mar 2018</v>
      </c>
      <c r="C73" s="602">
        <f>+C61-(SUM(C32:INDEX(C32:C43,'parámetros e instrucciones'!$E$3)))</f>
        <v>0</v>
      </c>
      <c r="D73" s="602">
        <f>+D61-(SUM(D32:INDEX(D32:D43,'parámetros e instrucciones'!$E$3)))</f>
        <v>0</v>
      </c>
    </row>
    <row r="74" spans="1:6" ht="13.5" hidden="1" thickBot="1" x14ac:dyDescent="0.25">
      <c r="A74" s="98" t="str">
        <f>+A62</f>
        <v>ene-mar 2019</v>
      </c>
      <c r="C74" s="603">
        <f>+C62-(SUM(C44:INDEX(C44:C55,'parámetros e instrucciones'!$E$3)))</f>
        <v>0</v>
      </c>
      <c r="D74" s="603">
        <f>+D62-(SUM(D44:INDEX(D44:D55,'parámetros e instrucciones'!$E$3)))</f>
        <v>0</v>
      </c>
    </row>
    <row r="75" spans="1:6" hidden="1" x14ac:dyDescent="0.2"/>
    <row r="76" spans="1:6" hidden="1" x14ac:dyDescent="0.2"/>
    <row r="77" spans="1:6" hidden="1" x14ac:dyDescent="0.2"/>
    <row r="78" spans="1:6" hidden="1" x14ac:dyDescent="0.2"/>
  </sheetData>
  <sheetProtection password="CA79" sheet="1" objects="1" scenarios="1" formatCells="0" formatColumns="0" formatRows="0"/>
  <mergeCells count="1">
    <mergeCell ref="A1:F1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6" orientation="portrait" verticalDpi="300" r:id="rId1"/>
  <headerFooter alignWithMargins="0">
    <oddHeader>&amp;R2019 - Año de la Exportación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9"/>
  <sheetViews>
    <sheetView showGridLines="0" topLeftCell="A4" zoomScale="75" workbookViewId="0"/>
  </sheetViews>
  <sheetFormatPr baseColWidth="10" defaultRowHeight="12.75" x14ac:dyDescent="0.2"/>
  <cols>
    <col min="1" max="1" width="15.85546875" style="52" customWidth="1"/>
    <col min="2" max="3" width="14.5703125" style="52" customWidth="1"/>
    <col min="4" max="8" width="13.85546875" style="52" customWidth="1"/>
    <col min="9" max="9" width="21.85546875" style="52" customWidth="1"/>
    <col min="10" max="16384" width="11.42578125" style="52"/>
  </cols>
  <sheetData>
    <row r="1" spans="1:9" x14ac:dyDescent="0.2">
      <c r="A1" s="566" t="s">
        <v>264</v>
      </c>
      <c r="B1" s="566"/>
      <c r="C1" s="566"/>
      <c r="D1" s="604"/>
      <c r="E1" s="604"/>
      <c r="F1" s="605"/>
      <c r="G1" s="605"/>
      <c r="H1" s="605"/>
      <c r="I1" s="605"/>
    </row>
    <row r="2" spans="1:9" x14ac:dyDescent="0.2">
      <c r="A2" s="566" t="s">
        <v>11</v>
      </c>
      <c r="B2" s="566"/>
      <c r="C2" s="566"/>
      <c r="D2" s="605"/>
      <c r="E2" s="605"/>
      <c r="F2" s="605"/>
      <c r="G2" s="605"/>
      <c r="H2" s="605"/>
      <c r="I2" s="605"/>
    </row>
    <row r="3" spans="1:9" s="51" customFormat="1" x14ac:dyDescent="0.2">
      <c r="A3" s="568" t="str">
        <f>+'1.1 modelos'!A3</f>
        <v>Pulverizadores</v>
      </c>
      <c r="B3" s="568"/>
      <c r="C3" s="568"/>
      <c r="D3" s="606"/>
      <c r="E3" s="606"/>
      <c r="F3" s="606"/>
      <c r="G3" s="606"/>
      <c r="H3" s="606"/>
      <c r="I3" s="606"/>
    </row>
    <row r="4" spans="1:9" x14ac:dyDescent="0.2">
      <c r="A4" s="566" t="s">
        <v>12</v>
      </c>
      <c r="B4" s="566"/>
      <c r="C4" s="566"/>
      <c r="D4" s="605"/>
      <c r="E4" s="605"/>
      <c r="F4" s="605"/>
      <c r="G4" s="605"/>
      <c r="H4" s="605"/>
      <c r="I4" s="605"/>
    </row>
    <row r="5" spans="1:9" x14ac:dyDescent="0.2">
      <c r="A5" s="566" t="s">
        <v>263</v>
      </c>
      <c r="B5" s="569"/>
      <c r="C5" s="569"/>
      <c r="D5" s="605"/>
      <c r="E5" s="605"/>
      <c r="F5" s="605"/>
      <c r="G5" s="605"/>
      <c r="H5" s="605"/>
      <c r="I5" s="605"/>
    </row>
    <row r="6" spans="1:9" ht="13.5" thickBot="1" x14ac:dyDescent="0.25">
      <c r="D6" s="519"/>
      <c r="E6" s="605"/>
      <c r="F6" s="605"/>
      <c r="G6" s="605"/>
      <c r="H6" s="605"/>
      <c r="I6" s="605"/>
    </row>
    <row r="7" spans="1:9" ht="13.5" thickBot="1" x14ac:dyDescent="0.25">
      <c r="A7" s="570" t="s">
        <v>6</v>
      </c>
      <c r="B7" s="705" t="s">
        <v>229</v>
      </c>
      <c r="C7" s="706"/>
      <c r="D7" s="607" t="s">
        <v>228</v>
      </c>
      <c r="E7" s="608"/>
      <c r="F7" s="609" t="s">
        <v>13</v>
      </c>
      <c r="G7" s="610"/>
      <c r="H7" s="609" t="s">
        <v>13</v>
      </c>
      <c r="I7" s="610"/>
    </row>
    <row r="8" spans="1:9" ht="13.5" thickBot="1" x14ac:dyDescent="0.25">
      <c r="A8" s="611" t="s">
        <v>7</v>
      </c>
      <c r="B8" s="612" t="s">
        <v>250</v>
      </c>
      <c r="C8" s="613" t="s">
        <v>14</v>
      </c>
      <c r="D8" s="612" t="s">
        <v>250</v>
      </c>
      <c r="E8" s="614" t="s">
        <v>14</v>
      </c>
      <c r="F8" s="612" t="s">
        <v>250</v>
      </c>
      <c r="G8" s="614" t="s">
        <v>14</v>
      </c>
      <c r="H8" s="612" t="s">
        <v>250</v>
      </c>
      <c r="I8" s="614" t="s">
        <v>14</v>
      </c>
    </row>
    <row r="9" spans="1:9" x14ac:dyDescent="0.2">
      <c r="A9" s="486">
        <f>+'11.1- impo '!A8</f>
        <v>42370</v>
      </c>
      <c r="B9" s="486"/>
      <c r="C9" s="486"/>
      <c r="D9" s="515"/>
      <c r="E9" s="562"/>
      <c r="F9" s="515"/>
      <c r="G9" s="562"/>
      <c r="H9" s="515"/>
      <c r="I9" s="562"/>
    </row>
    <row r="10" spans="1:9" x14ac:dyDescent="0.2">
      <c r="A10" s="487">
        <f>+'11.1- impo '!A9</f>
        <v>42401</v>
      </c>
      <c r="B10" s="487"/>
      <c r="C10" s="487"/>
      <c r="D10" s="516"/>
      <c r="E10" s="563"/>
      <c r="F10" s="516"/>
      <c r="G10" s="563"/>
      <c r="H10" s="516"/>
      <c r="I10" s="563"/>
    </row>
    <row r="11" spans="1:9" x14ac:dyDescent="0.2">
      <c r="A11" s="487">
        <f>+'11.1- impo '!A10</f>
        <v>42430</v>
      </c>
      <c r="B11" s="487"/>
      <c r="C11" s="487"/>
      <c r="D11" s="516"/>
      <c r="E11" s="563"/>
      <c r="F11" s="516"/>
      <c r="G11" s="563"/>
      <c r="H11" s="516"/>
      <c r="I11" s="563"/>
    </row>
    <row r="12" spans="1:9" x14ac:dyDescent="0.2">
      <c r="A12" s="487">
        <f>+'11.1- impo '!A11</f>
        <v>42461</v>
      </c>
      <c r="B12" s="487"/>
      <c r="C12" s="487"/>
      <c r="D12" s="516"/>
      <c r="E12" s="563"/>
      <c r="F12" s="516"/>
      <c r="G12" s="563"/>
      <c r="H12" s="516"/>
      <c r="I12" s="563"/>
    </row>
    <row r="13" spans="1:9" x14ac:dyDescent="0.2">
      <c r="A13" s="487">
        <f>+'11.1- impo '!A12</f>
        <v>42491</v>
      </c>
      <c r="B13" s="487"/>
      <c r="C13" s="487"/>
      <c r="D13" s="563"/>
      <c r="E13" s="563"/>
      <c r="F13" s="563"/>
      <c r="G13" s="563"/>
      <c r="H13" s="563"/>
      <c r="I13" s="563"/>
    </row>
    <row r="14" spans="1:9" x14ac:dyDescent="0.2">
      <c r="A14" s="487">
        <f>+'11.1- impo '!A13</f>
        <v>42522</v>
      </c>
      <c r="B14" s="487"/>
      <c r="C14" s="487"/>
      <c r="D14" s="516"/>
      <c r="E14" s="563"/>
      <c r="F14" s="516"/>
      <c r="G14" s="563"/>
      <c r="H14" s="516"/>
      <c r="I14" s="563"/>
    </row>
    <row r="15" spans="1:9" x14ac:dyDescent="0.2">
      <c r="A15" s="487">
        <f>+'11.1- impo '!A14</f>
        <v>42552</v>
      </c>
      <c r="B15" s="487"/>
      <c r="C15" s="487"/>
      <c r="D15" s="563"/>
      <c r="E15" s="563"/>
      <c r="F15" s="563"/>
      <c r="G15" s="563"/>
      <c r="H15" s="563"/>
      <c r="I15" s="563"/>
    </row>
    <row r="16" spans="1:9" x14ac:dyDescent="0.2">
      <c r="A16" s="487">
        <f>+'11.1- impo '!A15</f>
        <v>42583</v>
      </c>
      <c r="B16" s="487"/>
      <c r="C16" s="487"/>
      <c r="D16" s="563"/>
      <c r="E16" s="563"/>
      <c r="F16" s="563"/>
      <c r="G16" s="563"/>
      <c r="H16" s="563"/>
      <c r="I16" s="563"/>
    </row>
    <row r="17" spans="1:9" x14ac:dyDescent="0.2">
      <c r="A17" s="487">
        <f>+'11.1- impo '!A16</f>
        <v>42614</v>
      </c>
      <c r="B17" s="487"/>
      <c r="C17" s="487"/>
      <c r="D17" s="563"/>
      <c r="E17" s="563"/>
      <c r="F17" s="563"/>
      <c r="G17" s="563"/>
      <c r="H17" s="563"/>
      <c r="I17" s="563"/>
    </row>
    <row r="18" spans="1:9" x14ac:dyDescent="0.2">
      <c r="A18" s="487">
        <f>+'11.1- impo '!A17</f>
        <v>42644</v>
      </c>
      <c r="B18" s="487"/>
      <c r="C18" s="487"/>
      <c r="D18" s="563"/>
      <c r="E18" s="563"/>
      <c r="F18" s="563"/>
      <c r="G18" s="563"/>
      <c r="H18" s="563"/>
      <c r="I18" s="563"/>
    </row>
    <row r="19" spans="1:9" x14ac:dyDescent="0.2">
      <c r="A19" s="487">
        <f>+'11.1- impo '!A18</f>
        <v>42675</v>
      </c>
      <c r="B19" s="487"/>
      <c r="C19" s="487"/>
      <c r="D19" s="563"/>
      <c r="E19" s="563"/>
      <c r="F19" s="563"/>
      <c r="G19" s="563"/>
      <c r="H19" s="563"/>
      <c r="I19" s="563"/>
    </row>
    <row r="20" spans="1:9" ht="13.5" thickBot="1" x14ac:dyDescent="0.25">
      <c r="A20" s="488">
        <f>+'11.1- impo '!A19</f>
        <v>42705</v>
      </c>
      <c r="B20" s="488"/>
      <c r="C20" s="488"/>
      <c r="D20" s="564"/>
      <c r="E20" s="564"/>
      <c r="F20" s="564"/>
      <c r="G20" s="564"/>
      <c r="H20" s="564"/>
      <c r="I20" s="564"/>
    </row>
    <row r="21" spans="1:9" x14ac:dyDescent="0.2">
      <c r="A21" s="486">
        <f>+'11.1- impo '!A20</f>
        <v>42736</v>
      </c>
      <c r="B21" s="486"/>
      <c r="C21" s="486"/>
      <c r="D21" s="562"/>
      <c r="E21" s="562"/>
      <c r="F21" s="562"/>
      <c r="G21" s="562"/>
      <c r="H21" s="562"/>
      <c r="I21" s="562"/>
    </row>
    <row r="22" spans="1:9" x14ac:dyDescent="0.2">
      <c r="A22" s="487">
        <f>+'11.1- impo '!A21</f>
        <v>42767</v>
      </c>
      <c r="B22" s="487"/>
      <c r="C22" s="487"/>
      <c r="D22" s="563"/>
      <c r="E22" s="563"/>
      <c r="F22" s="563"/>
      <c r="G22" s="563"/>
      <c r="H22" s="563"/>
      <c r="I22" s="563"/>
    </row>
    <row r="23" spans="1:9" x14ac:dyDescent="0.2">
      <c r="A23" s="487">
        <f>+'11.1- impo '!A22</f>
        <v>42795</v>
      </c>
      <c r="B23" s="487"/>
      <c r="C23" s="487"/>
      <c r="D23" s="563"/>
      <c r="E23" s="563"/>
      <c r="F23" s="563"/>
      <c r="G23" s="563"/>
      <c r="H23" s="563"/>
      <c r="I23" s="563"/>
    </row>
    <row r="24" spans="1:9" x14ac:dyDescent="0.2">
      <c r="A24" s="487">
        <f>+'11.1- impo '!A23</f>
        <v>42826</v>
      </c>
      <c r="B24" s="487"/>
      <c r="C24" s="487"/>
      <c r="D24" s="563"/>
      <c r="E24" s="563"/>
      <c r="F24" s="563"/>
      <c r="G24" s="563"/>
      <c r="H24" s="563"/>
      <c r="I24" s="563"/>
    </row>
    <row r="25" spans="1:9" x14ac:dyDescent="0.2">
      <c r="A25" s="487">
        <f>+'11.1- impo '!A24</f>
        <v>42856</v>
      </c>
      <c r="B25" s="487"/>
      <c r="C25" s="487"/>
      <c r="D25" s="563"/>
      <c r="E25" s="563"/>
      <c r="F25" s="563"/>
      <c r="G25" s="563"/>
      <c r="H25" s="563"/>
      <c r="I25" s="563"/>
    </row>
    <row r="26" spans="1:9" x14ac:dyDescent="0.2">
      <c r="A26" s="487">
        <f>+'11.1- impo '!A25</f>
        <v>42887</v>
      </c>
      <c r="B26" s="487"/>
      <c r="C26" s="487"/>
      <c r="D26" s="563"/>
      <c r="E26" s="563"/>
      <c r="F26" s="563"/>
      <c r="G26" s="563"/>
      <c r="H26" s="563"/>
      <c r="I26" s="563"/>
    </row>
    <row r="27" spans="1:9" x14ac:dyDescent="0.2">
      <c r="A27" s="487">
        <f>+'11.1- impo '!A26</f>
        <v>42917</v>
      </c>
      <c r="B27" s="487"/>
      <c r="C27" s="487"/>
      <c r="D27" s="563"/>
      <c r="E27" s="563"/>
      <c r="F27" s="563"/>
      <c r="G27" s="563"/>
      <c r="H27" s="563"/>
      <c r="I27" s="563"/>
    </row>
    <row r="28" spans="1:9" x14ac:dyDescent="0.2">
      <c r="A28" s="487">
        <f>+'11.1- impo '!A27</f>
        <v>42948</v>
      </c>
      <c r="B28" s="487"/>
      <c r="C28" s="487"/>
      <c r="D28" s="563"/>
      <c r="E28" s="563"/>
      <c r="F28" s="563"/>
      <c r="G28" s="563"/>
      <c r="H28" s="563"/>
      <c r="I28" s="563"/>
    </row>
    <row r="29" spans="1:9" x14ac:dyDescent="0.2">
      <c r="A29" s="487">
        <f>+'11.1- impo '!A28</f>
        <v>42979</v>
      </c>
      <c r="B29" s="487"/>
      <c r="C29" s="487"/>
      <c r="D29" s="563"/>
      <c r="E29" s="563"/>
      <c r="F29" s="563"/>
      <c r="G29" s="563"/>
      <c r="H29" s="563"/>
      <c r="I29" s="563"/>
    </row>
    <row r="30" spans="1:9" x14ac:dyDescent="0.2">
      <c r="A30" s="487">
        <f>+'11.1- impo '!A29</f>
        <v>43009</v>
      </c>
      <c r="B30" s="487"/>
      <c r="C30" s="487"/>
      <c r="D30" s="563"/>
      <c r="E30" s="563"/>
      <c r="F30" s="563"/>
      <c r="G30" s="563"/>
      <c r="H30" s="563"/>
      <c r="I30" s="563"/>
    </row>
    <row r="31" spans="1:9" x14ac:dyDescent="0.2">
      <c r="A31" s="487">
        <f>+'11.1- impo '!A30</f>
        <v>43040</v>
      </c>
      <c r="B31" s="487"/>
      <c r="C31" s="487"/>
      <c r="D31" s="563"/>
      <c r="E31" s="563"/>
      <c r="F31" s="563"/>
      <c r="G31" s="563"/>
      <c r="H31" s="563"/>
      <c r="I31" s="563"/>
    </row>
    <row r="32" spans="1:9" ht="13.5" thickBot="1" x14ac:dyDescent="0.25">
      <c r="A32" s="488">
        <f>+'11.1- impo '!A31</f>
        <v>43070</v>
      </c>
      <c r="B32" s="488"/>
      <c r="C32" s="488"/>
      <c r="D32" s="564"/>
      <c r="E32" s="564"/>
      <c r="F32" s="564"/>
      <c r="G32" s="564"/>
      <c r="H32" s="564"/>
      <c r="I32" s="564"/>
    </row>
    <row r="33" spans="1:9" x14ac:dyDescent="0.2">
      <c r="A33" s="486">
        <f>+'11.1- impo '!A32</f>
        <v>43101</v>
      </c>
      <c r="B33" s="486"/>
      <c r="C33" s="486"/>
      <c r="D33" s="562"/>
      <c r="E33" s="562"/>
      <c r="F33" s="562"/>
      <c r="G33" s="562"/>
      <c r="H33" s="562"/>
      <c r="I33" s="562"/>
    </row>
    <row r="34" spans="1:9" x14ac:dyDescent="0.2">
      <c r="A34" s="487">
        <f>+'11.1- impo '!A33</f>
        <v>43132</v>
      </c>
      <c r="B34" s="487"/>
      <c r="C34" s="487"/>
      <c r="D34" s="563"/>
      <c r="E34" s="563"/>
      <c r="F34" s="563"/>
      <c r="G34" s="563"/>
      <c r="H34" s="563"/>
      <c r="I34" s="563"/>
    </row>
    <row r="35" spans="1:9" x14ac:dyDescent="0.2">
      <c r="A35" s="487">
        <f>+'11.1- impo '!A34</f>
        <v>43160</v>
      </c>
      <c r="B35" s="487"/>
      <c r="C35" s="487"/>
      <c r="D35" s="563"/>
      <c r="E35" s="563"/>
      <c r="F35" s="563"/>
      <c r="G35" s="563"/>
      <c r="H35" s="563"/>
      <c r="I35" s="563"/>
    </row>
    <row r="36" spans="1:9" x14ac:dyDescent="0.2">
      <c r="A36" s="487">
        <f>+'11.1- impo '!A35</f>
        <v>43191</v>
      </c>
      <c r="B36" s="487"/>
      <c r="C36" s="487"/>
      <c r="D36" s="563"/>
      <c r="E36" s="563"/>
      <c r="F36" s="563"/>
      <c r="G36" s="563"/>
      <c r="H36" s="563"/>
      <c r="I36" s="563"/>
    </row>
    <row r="37" spans="1:9" x14ac:dyDescent="0.2">
      <c r="A37" s="487">
        <f>+'11.1- impo '!A36</f>
        <v>43221</v>
      </c>
      <c r="B37" s="487"/>
      <c r="C37" s="487"/>
      <c r="D37" s="563"/>
      <c r="E37" s="563"/>
      <c r="F37" s="563"/>
      <c r="G37" s="563"/>
      <c r="H37" s="563"/>
      <c r="I37" s="563"/>
    </row>
    <row r="38" spans="1:9" x14ac:dyDescent="0.2">
      <c r="A38" s="487">
        <f>+'11.1- impo '!A37</f>
        <v>43252</v>
      </c>
      <c r="B38" s="487"/>
      <c r="C38" s="487"/>
      <c r="D38" s="563"/>
      <c r="E38" s="563"/>
      <c r="F38" s="563"/>
      <c r="G38" s="563"/>
      <c r="H38" s="563"/>
      <c r="I38" s="563"/>
    </row>
    <row r="39" spans="1:9" x14ac:dyDescent="0.2">
      <c r="A39" s="487">
        <f>+'11.1- impo '!A38</f>
        <v>43282</v>
      </c>
      <c r="B39" s="487"/>
      <c r="C39" s="487"/>
      <c r="D39" s="563"/>
      <c r="E39" s="563"/>
      <c r="F39" s="563"/>
      <c r="G39" s="563"/>
      <c r="H39" s="563"/>
      <c r="I39" s="563"/>
    </row>
    <row r="40" spans="1:9" x14ac:dyDescent="0.2">
      <c r="A40" s="487">
        <f>+'11.1- impo '!A39</f>
        <v>43313</v>
      </c>
      <c r="B40" s="487"/>
      <c r="C40" s="487"/>
      <c r="D40" s="563"/>
      <c r="E40" s="563"/>
      <c r="F40" s="563"/>
      <c r="G40" s="563"/>
      <c r="H40" s="563"/>
      <c r="I40" s="563"/>
    </row>
    <row r="41" spans="1:9" x14ac:dyDescent="0.2">
      <c r="A41" s="487">
        <f>+'11.1- impo '!A40</f>
        <v>43344</v>
      </c>
      <c r="B41" s="487"/>
      <c r="C41" s="487"/>
      <c r="D41" s="563"/>
      <c r="E41" s="563"/>
      <c r="F41" s="563"/>
      <c r="G41" s="563"/>
      <c r="H41" s="563"/>
      <c r="I41" s="563"/>
    </row>
    <row r="42" spans="1:9" x14ac:dyDescent="0.2">
      <c r="A42" s="487">
        <f>+'11.1- impo '!A41</f>
        <v>43374</v>
      </c>
      <c r="B42" s="487"/>
      <c r="C42" s="487"/>
      <c r="D42" s="563"/>
      <c r="E42" s="563"/>
      <c r="F42" s="563"/>
      <c r="G42" s="563"/>
      <c r="H42" s="563"/>
      <c r="I42" s="563"/>
    </row>
    <row r="43" spans="1:9" x14ac:dyDescent="0.2">
      <c r="A43" s="487">
        <f>+'11.1- impo '!A42</f>
        <v>43405</v>
      </c>
      <c r="B43" s="487"/>
      <c r="C43" s="487"/>
      <c r="D43" s="563"/>
      <c r="E43" s="563"/>
      <c r="F43" s="563"/>
      <c r="G43" s="563"/>
      <c r="H43" s="563"/>
      <c r="I43" s="563"/>
    </row>
    <row r="44" spans="1:9" ht="13.5" thickBot="1" x14ac:dyDescent="0.25">
      <c r="A44" s="615">
        <f>+'11.1- impo '!A43</f>
        <v>43435</v>
      </c>
      <c r="B44" s="615"/>
      <c r="C44" s="615"/>
      <c r="D44" s="616"/>
      <c r="E44" s="616"/>
      <c r="F44" s="616"/>
      <c r="G44" s="616"/>
      <c r="H44" s="616"/>
      <c r="I44" s="616"/>
    </row>
    <row r="45" spans="1:9" x14ac:dyDescent="0.2">
      <c r="A45" s="486">
        <f>+'11.1- impo '!A44</f>
        <v>43466</v>
      </c>
      <c r="B45" s="486"/>
      <c r="C45" s="486"/>
      <c r="D45" s="562"/>
      <c r="E45" s="562"/>
      <c r="F45" s="562"/>
      <c r="G45" s="562"/>
      <c r="H45" s="562"/>
      <c r="I45" s="562"/>
    </row>
    <row r="46" spans="1:9" x14ac:dyDescent="0.2">
      <c r="A46" s="487">
        <f>+'11.1- impo '!A45</f>
        <v>43497</v>
      </c>
      <c r="B46" s="487"/>
      <c r="C46" s="487"/>
      <c r="D46" s="563"/>
      <c r="E46" s="563"/>
      <c r="F46" s="563"/>
      <c r="G46" s="563"/>
      <c r="H46" s="563"/>
      <c r="I46" s="563"/>
    </row>
    <row r="47" spans="1:9" x14ac:dyDescent="0.2">
      <c r="A47" s="487">
        <f>+'11.1- impo '!A46</f>
        <v>43525</v>
      </c>
      <c r="B47" s="487"/>
      <c r="C47" s="487"/>
      <c r="D47" s="563"/>
      <c r="E47" s="563"/>
      <c r="F47" s="563"/>
      <c r="G47" s="563"/>
      <c r="H47" s="563"/>
      <c r="I47" s="563"/>
    </row>
    <row r="48" spans="1:9" hidden="1" x14ac:dyDescent="0.2">
      <c r="A48" s="487" t="e">
        <f>+'11.1- impo '!A47</f>
        <v>#REF!</v>
      </c>
      <c r="B48" s="487"/>
      <c r="C48" s="487"/>
      <c r="D48" s="563"/>
      <c r="E48" s="563"/>
      <c r="F48" s="563"/>
      <c r="G48" s="563"/>
      <c r="H48" s="563"/>
      <c r="I48" s="563"/>
    </row>
    <row r="49" spans="1:9" hidden="1" x14ac:dyDescent="0.2">
      <c r="A49" s="487" t="e">
        <f>+'11.1- impo '!A48</f>
        <v>#REF!</v>
      </c>
      <c r="B49" s="487"/>
      <c r="C49" s="487"/>
      <c r="D49" s="563"/>
      <c r="E49" s="563"/>
      <c r="F49" s="563"/>
      <c r="G49" s="563"/>
      <c r="H49" s="563"/>
      <c r="I49" s="563"/>
    </row>
    <row r="50" spans="1:9" hidden="1" x14ac:dyDescent="0.2">
      <c r="A50" s="487" t="e">
        <f>+'11.1- impo '!A49</f>
        <v>#REF!</v>
      </c>
      <c r="B50" s="487"/>
      <c r="C50" s="487"/>
      <c r="D50" s="563"/>
      <c r="E50" s="563"/>
      <c r="F50" s="563"/>
      <c r="G50" s="563"/>
      <c r="H50" s="563"/>
      <c r="I50" s="563"/>
    </row>
    <row r="51" spans="1:9" hidden="1" x14ac:dyDescent="0.2">
      <c r="A51" s="487" t="e">
        <f>+'11.1- impo '!A50</f>
        <v>#REF!</v>
      </c>
      <c r="B51" s="487"/>
      <c r="C51" s="487"/>
      <c r="D51" s="563"/>
      <c r="E51" s="563"/>
      <c r="F51" s="563"/>
      <c r="G51" s="563"/>
      <c r="H51" s="563"/>
      <c r="I51" s="563"/>
    </row>
    <row r="52" spans="1:9" hidden="1" x14ac:dyDescent="0.2">
      <c r="A52" s="487" t="e">
        <f>+'11.1- impo '!A51</f>
        <v>#REF!</v>
      </c>
      <c r="B52" s="487"/>
      <c r="C52" s="487"/>
      <c r="D52" s="563"/>
      <c r="E52" s="563"/>
      <c r="F52" s="563"/>
      <c r="G52" s="563"/>
      <c r="H52" s="563"/>
      <c r="I52" s="563"/>
    </row>
    <row r="53" spans="1:9" hidden="1" x14ac:dyDescent="0.2">
      <c r="A53" s="487" t="e">
        <f>+'11.1- impo '!A52</f>
        <v>#REF!</v>
      </c>
      <c r="B53" s="487"/>
      <c r="C53" s="487"/>
      <c r="D53" s="563"/>
      <c r="E53" s="563"/>
      <c r="F53" s="563"/>
      <c r="G53" s="563"/>
      <c r="H53" s="563"/>
      <c r="I53" s="563"/>
    </row>
    <row r="54" spans="1:9" hidden="1" x14ac:dyDescent="0.2">
      <c r="A54" s="487" t="e">
        <f>+'11.1- impo '!A53</f>
        <v>#REF!</v>
      </c>
      <c r="B54" s="487"/>
      <c r="C54" s="487"/>
      <c r="D54" s="563"/>
      <c r="E54" s="563"/>
      <c r="F54" s="563"/>
      <c r="G54" s="563"/>
      <c r="H54" s="563"/>
      <c r="I54" s="563"/>
    </row>
    <row r="55" spans="1:9" ht="13.5" hidden="1" thickBot="1" x14ac:dyDescent="0.25">
      <c r="A55" s="488" t="e">
        <f>+'11.1- impo '!A54</f>
        <v>#REF!</v>
      </c>
      <c r="B55" s="488"/>
      <c r="C55" s="488"/>
      <c r="D55" s="564"/>
      <c r="E55" s="564"/>
      <c r="F55" s="564"/>
      <c r="G55" s="564"/>
      <c r="H55" s="564"/>
      <c r="I55" s="564"/>
    </row>
    <row r="56" spans="1:9" ht="13.5" hidden="1" thickBot="1" x14ac:dyDescent="0.25">
      <c r="A56" s="582" t="e">
        <f>+'11.1- impo '!A55</f>
        <v>#REF!</v>
      </c>
      <c r="B56" s="582"/>
      <c r="C56" s="582"/>
      <c r="D56" s="583"/>
      <c r="E56" s="583"/>
      <c r="F56" s="583"/>
      <c r="G56" s="583"/>
      <c r="H56" s="583"/>
      <c r="I56" s="583"/>
    </row>
    <row r="57" spans="1:9" ht="13.5" thickBot="1" x14ac:dyDescent="0.25">
      <c r="A57" s="586"/>
      <c r="B57" s="586"/>
      <c r="C57" s="586"/>
      <c r="D57" s="211"/>
      <c r="E57" s="211"/>
      <c r="F57" s="211"/>
      <c r="G57" s="211"/>
      <c r="H57" s="211"/>
      <c r="I57" s="211"/>
    </row>
    <row r="58" spans="1:9" x14ac:dyDescent="0.2">
      <c r="A58" s="62">
        <f>+'11.1- impo '!A57</f>
        <v>2016</v>
      </c>
      <c r="B58" s="617"/>
      <c r="C58" s="617"/>
      <c r="D58" s="618"/>
      <c r="E58" s="618"/>
      <c r="F58" s="618"/>
      <c r="G58" s="618"/>
      <c r="H58" s="618"/>
      <c r="I58" s="618"/>
    </row>
    <row r="59" spans="1:9" x14ac:dyDescent="0.2">
      <c r="A59" s="58">
        <f>+'11.1- impo '!A58</f>
        <v>2017</v>
      </c>
      <c r="B59" s="619"/>
      <c r="C59" s="619"/>
      <c r="D59" s="620"/>
      <c r="E59" s="620"/>
      <c r="F59" s="620"/>
      <c r="G59" s="620"/>
      <c r="H59" s="620"/>
      <c r="I59" s="620"/>
    </row>
    <row r="60" spans="1:9" ht="13.5" thickBot="1" x14ac:dyDescent="0.25">
      <c r="A60" s="494">
        <f>+'11.1- impo '!A59</f>
        <v>2018</v>
      </c>
      <c r="B60" s="621"/>
      <c r="C60" s="621"/>
      <c r="D60" s="622"/>
      <c r="E60" s="622"/>
      <c r="F60" s="622"/>
      <c r="G60" s="622"/>
      <c r="H60" s="622"/>
      <c r="I60" s="622"/>
    </row>
    <row r="61" spans="1:9" ht="13.5" thickBot="1" x14ac:dyDescent="0.25">
      <c r="A61" s="586"/>
      <c r="B61" s="623"/>
      <c r="C61" s="623"/>
      <c r="D61" s="48"/>
      <c r="E61" s="48"/>
      <c r="F61" s="48"/>
      <c r="G61" s="48"/>
      <c r="H61" s="48"/>
      <c r="I61" s="48"/>
    </row>
    <row r="62" spans="1:9" x14ac:dyDescent="0.2">
      <c r="A62" s="486" t="str">
        <f>+'11.1- impo '!A61</f>
        <v>ene-mar 2018</v>
      </c>
      <c r="B62" s="624"/>
      <c r="C62" s="624"/>
      <c r="D62" s="618"/>
      <c r="E62" s="618"/>
      <c r="F62" s="618"/>
      <c r="G62" s="618"/>
      <c r="H62" s="618"/>
      <c r="I62" s="618"/>
    </row>
    <row r="63" spans="1:9" ht="13.5" thickBot="1" x14ac:dyDescent="0.25">
      <c r="A63" s="488" t="str">
        <f>+'11.1- impo '!A62</f>
        <v>ene-mar 2019</v>
      </c>
      <c r="B63" s="625"/>
      <c r="C63" s="625"/>
      <c r="D63" s="622"/>
      <c r="E63" s="622"/>
      <c r="F63" s="622"/>
      <c r="G63" s="622"/>
      <c r="H63" s="622"/>
      <c r="I63" s="622"/>
    </row>
    <row r="64" spans="1:9" x14ac:dyDescent="0.2">
      <c r="A64" s="626"/>
      <c r="B64" s="626"/>
      <c r="C64" s="626"/>
    </row>
    <row r="65" spans="1:9" x14ac:dyDescent="0.2">
      <c r="A65" s="626"/>
      <c r="B65" s="626"/>
      <c r="C65" s="626"/>
    </row>
    <row r="68" spans="1:9" hidden="1" x14ac:dyDescent="0.2">
      <c r="A68" s="594" t="s">
        <v>145</v>
      </c>
      <c r="B68" s="594"/>
      <c r="C68" s="594"/>
      <c r="D68" s="595"/>
      <c r="E68" s="51"/>
    </row>
    <row r="69" spans="1:9" ht="13.5" hidden="1" thickBot="1" x14ac:dyDescent="0.25">
      <c r="A69" s="51"/>
      <c r="B69" s="51"/>
      <c r="C69" s="51"/>
      <c r="D69" s="51"/>
      <c r="E69" s="51"/>
    </row>
    <row r="70" spans="1:9" ht="13.5" hidden="1" thickBot="1" x14ac:dyDescent="0.25">
      <c r="A70" s="104" t="s">
        <v>7</v>
      </c>
      <c r="B70" s="89" t="s">
        <v>136</v>
      </c>
      <c r="C70" s="102" t="s">
        <v>140</v>
      </c>
      <c r="D70" s="89" t="s">
        <v>136</v>
      </c>
      <c r="E70" s="102" t="s">
        <v>140</v>
      </c>
      <c r="F70" s="89" t="s">
        <v>136</v>
      </c>
      <c r="G70" s="102" t="s">
        <v>140</v>
      </c>
      <c r="H70" s="89" t="s">
        <v>136</v>
      </c>
      <c r="I70" s="102" t="s">
        <v>140</v>
      </c>
    </row>
    <row r="71" spans="1:9" hidden="1" x14ac:dyDescent="0.2">
      <c r="A71" s="95">
        <v>2015</v>
      </c>
      <c r="B71" s="596">
        <f>+B58-SUM(B9:B20)</f>
        <v>0</v>
      </c>
      <c r="C71" s="596">
        <f t="shared" ref="C71:I71" si="0">+C58-SUM(C9:C20)</f>
        <v>0</v>
      </c>
      <c r="D71" s="596">
        <f t="shared" si="0"/>
        <v>0</v>
      </c>
      <c r="E71" s="596">
        <f t="shared" si="0"/>
        <v>0</v>
      </c>
      <c r="F71" s="596">
        <f t="shared" si="0"/>
        <v>0</v>
      </c>
      <c r="G71" s="596">
        <f t="shared" si="0"/>
        <v>0</v>
      </c>
      <c r="H71" s="596">
        <f t="shared" si="0"/>
        <v>0</v>
      </c>
      <c r="I71" s="597">
        <f t="shared" si="0"/>
        <v>0</v>
      </c>
    </row>
    <row r="72" spans="1:9" hidden="1" x14ac:dyDescent="0.2">
      <c r="A72" s="97">
        <v>2016</v>
      </c>
      <c r="B72" s="598">
        <f>+B59-SUM(B21:B32)</f>
        <v>0</v>
      </c>
      <c r="C72" s="598">
        <f t="shared" ref="C72:I72" si="1">+C59-SUM(C21:C32)</f>
        <v>0</v>
      </c>
      <c r="D72" s="598">
        <f t="shared" si="1"/>
        <v>0</v>
      </c>
      <c r="E72" s="598">
        <f t="shared" si="1"/>
        <v>0</v>
      </c>
      <c r="F72" s="598">
        <f t="shared" si="1"/>
        <v>0</v>
      </c>
      <c r="G72" s="598">
        <f t="shared" si="1"/>
        <v>0</v>
      </c>
      <c r="H72" s="598">
        <f t="shared" si="1"/>
        <v>0</v>
      </c>
      <c r="I72" s="599">
        <f t="shared" si="1"/>
        <v>0</v>
      </c>
    </row>
    <row r="73" spans="1:9" ht="13.5" hidden="1" thickBot="1" x14ac:dyDescent="0.25">
      <c r="A73" s="98">
        <v>2017</v>
      </c>
      <c r="B73" s="600">
        <f>+B60-SUM(B33:B44)</f>
        <v>0</v>
      </c>
      <c r="C73" s="600">
        <f t="shared" ref="C73:I73" si="2">+C60-SUM(C33:C44)</f>
        <v>0</v>
      </c>
      <c r="D73" s="600">
        <f t="shared" si="2"/>
        <v>0</v>
      </c>
      <c r="E73" s="600">
        <f t="shared" si="2"/>
        <v>0</v>
      </c>
      <c r="F73" s="600">
        <f t="shared" si="2"/>
        <v>0</v>
      </c>
      <c r="G73" s="600">
        <f t="shared" si="2"/>
        <v>0</v>
      </c>
      <c r="H73" s="600">
        <f t="shared" si="2"/>
        <v>0</v>
      </c>
      <c r="I73" s="601">
        <f t="shared" si="2"/>
        <v>0</v>
      </c>
    </row>
    <row r="74" spans="1:9" hidden="1" x14ac:dyDescent="0.2">
      <c r="A74" s="95" t="str">
        <f>+A62</f>
        <v>ene-mar 2018</v>
      </c>
      <c r="B74" s="602">
        <f>+B62-(SUM(B33:INDEX(B33:B44,'parámetros e instrucciones'!$E$3)))</f>
        <v>0</v>
      </c>
      <c r="C74" s="602">
        <f>+C62-(SUM(C33:INDEX(C33:C44,'parámetros e instrucciones'!$E$3)))</f>
        <v>0</v>
      </c>
      <c r="D74" s="602">
        <f>+D62-(SUM(D33:INDEX(D33:D44,'parámetros e instrucciones'!$E$3)))</f>
        <v>0</v>
      </c>
      <c r="E74" s="602">
        <f>+E62-(SUM(E33:INDEX(E33:E44,'parámetros e instrucciones'!$E$3)))</f>
        <v>0</v>
      </c>
      <c r="F74" s="602">
        <f>+F62-(SUM(F33:INDEX(F33:F44,'parámetros e instrucciones'!$E$3)))</f>
        <v>0</v>
      </c>
      <c r="G74" s="602">
        <f>+G62-(SUM(G33:INDEX(G33:G44,'parámetros e instrucciones'!$E$3)))</f>
        <v>0</v>
      </c>
      <c r="H74" s="602">
        <f>+H62-(SUM(H33:INDEX(H33:H44,'parámetros e instrucciones'!$E$3)))</f>
        <v>0</v>
      </c>
      <c r="I74" s="602">
        <f>+I62-(SUM(I33:INDEX(I33:I44,'parámetros e instrucciones'!$E$3)))</f>
        <v>0</v>
      </c>
    </row>
    <row r="75" spans="1:9" ht="13.5" hidden="1" thickBot="1" x14ac:dyDescent="0.25">
      <c r="A75" s="98" t="str">
        <f>+A63</f>
        <v>ene-mar 2019</v>
      </c>
      <c r="B75" s="603">
        <f>+B63-(SUM(B45:INDEX(B45:B56,'parámetros e instrucciones'!$E$3)))</f>
        <v>0</v>
      </c>
      <c r="C75" s="603">
        <f>+C63-(SUM(C45:INDEX(C45:C56,'parámetros e instrucciones'!$E$3)))</f>
        <v>0</v>
      </c>
      <c r="D75" s="603">
        <f>+D63-(SUM(D45:INDEX(D45:D56,'parámetros e instrucciones'!$E$3)))</f>
        <v>0</v>
      </c>
      <c r="E75" s="603">
        <f>+E63-(SUM(E45:INDEX(E45:E56,'parámetros e instrucciones'!$E$3)))</f>
        <v>0</v>
      </c>
      <c r="F75" s="603">
        <f>+F63-(SUM(F45:INDEX(F45:F56,'parámetros e instrucciones'!$E$3)))</f>
        <v>0</v>
      </c>
      <c r="G75" s="603">
        <f>+G63-(SUM(G45:INDEX(G45:G56,'parámetros e instrucciones'!$E$3)))</f>
        <v>0</v>
      </c>
      <c r="H75" s="603">
        <f>+H63-(SUM(H45:INDEX(H45:H56,'parámetros e instrucciones'!$E$3)))</f>
        <v>0</v>
      </c>
      <c r="I75" s="603">
        <f>+I63-(SUM(I45:INDEX(I45:I56,'parámetros e instrucciones'!$E$3)))</f>
        <v>0</v>
      </c>
    </row>
    <row r="76" spans="1:9" hidden="1" x14ac:dyDescent="0.2"/>
    <row r="77" spans="1:9" hidden="1" x14ac:dyDescent="0.2"/>
    <row r="78" spans="1:9" hidden="1" x14ac:dyDescent="0.2"/>
    <row r="79" spans="1:9" hidden="1" x14ac:dyDescent="0.2"/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72" orientation="portrait" verticalDpi="300" r:id="rId1"/>
  <headerFooter alignWithMargins="0">
    <oddHeader>&amp;R2019 - Año de la Exportación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showGridLines="0" zoomScale="75" workbookViewId="0"/>
  </sheetViews>
  <sheetFormatPr baseColWidth="10" defaultRowHeight="12.75" x14ac:dyDescent="0.2"/>
  <cols>
    <col min="1" max="1" width="15.85546875" style="52" customWidth="1"/>
    <col min="2" max="3" width="14.5703125" style="52" customWidth="1"/>
    <col min="4" max="8" width="13.85546875" style="52" customWidth="1"/>
    <col min="9" max="9" width="21.85546875" style="52" customWidth="1"/>
    <col min="10" max="16384" width="11.42578125" style="52"/>
  </cols>
  <sheetData>
    <row r="1" spans="1:9" x14ac:dyDescent="0.2">
      <c r="A1" s="566" t="s">
        <v>265</v>
      </c>
      <c r="B1" s="566"/>
      <c r="C1" s="566"/>
      <c r="D1" s="604"/>
      <c r="E1" s="604"/>
      <c r="F1" s="605"/>
      <c r="G1" s="605"/>
      <c r="H1" s="605"/>
      <c r="I1" s="605"/>
    </row>
    <row r="2" spans="1:9" x14ac:dyDescent="0.2">
      <c r="A2" s="566" t="s">
        <v>11</v>
      </c>
      <c r="B2" s="566"/>
      <c r="C2" s="566"/>
      <c r="D2" s="605"/>
      <c r="E2" s="605"/>
      <c r="F2" s="605"/>
      <c r="G2" s="605"/>
      <c r="H2" s="605"/>
      <c r="I2" s="605"/>
    </row>
    <row r="3" spans="1:9" s="51" customFormat="1" x14ac:dyDescent="0.2">
      <c r="A3" s="568" t="str">
        <f>'1.2 modelos '!A3</f>
        <v>Dispensadores</v>
      </c>
      <c r="B3" s="568"/>
      <c r="C3" s="568"/>
      <c r="D3" s="606"/>
      <c r="E3" s="606"/>
      <c r="F3" s="606"/>
      <c r="G3" s="606"/>
      <c r="H3" s="606"/>
      <c r="I3" s="606"/>
    </row>
    <row r="4" spans="1:9" x14ac:dyDescent="0.2">
      <c r="A4" s="566" t="s">
        <v>12</v>
      </c>
      <c r="B4" s="566"/>
      <c r="C4" s="566"/>
      <c r="D4" s="605"/>
      <c r="E4" s="605"/>
      <c r="F4" s="605"/>
      <c r="G4" s="605"/>
      <c r="H4" s="605"/>
      <c r="I4" s="605"/>
    </row>
    <row r="5" spans="1:9" x14ac:dyDescent="0.2">
      <c r="A5" s="566" t="s">
        <v>263</v>
      </c>
      <c r="B5" s="569"/>
      <c r="C5" s="569"/>
      <c r="D5" s="605"/>
      <c r="E5" s="605"/>
      <c r="F5" s="605"/>
      <c r="G5" s="605"/>
      <c r="H5" s="605"/>
      <c r="I5" s="605"/>
    </row>
    <row r="6" spans="1:9" ht="13.5" thickBot="1" x14ac:dyDescent="0.25">
      <c r="D6" s="519"/>
      <c r="E6" s="605"/>
      <c r="F6" s="605"/>
      <c r="G6" s="605"/>
      <c r="H6" s="605"/>
      <c r="I6" s="605"/>
    </row>
    <row r="7" spans="1:9" ht="13.5" thickBot="1" x14ac:dyDescent="0.25">
      <c r="A7" s="570" t="s">
        <v>6</v>
      </c>
      <c r="B7" s="705" t="s">
        <v>229</v>
      </c>
      <c r="C7" s="706"/>
      <c r="D7" s="607" t="s">
        <v>228</v>
      </c>
      <c r="E7" s="608"/>
      <c r="F7" s="609" t="s">
        <v>13</v>
      </c>
      <c r="G7" s="610"/>
      <c r="H7" s="609" t="s">
        <v>13</v>
      </c>
      <c r="I7" s="610"/>
    </row>
    <row r="8" spans="1:9" ht="13.5" thickBot="1" x14ac:dyDescent="0.25">
      <c r="A8" s="611" t="s">
        <v>7</v>
      </c>
      <c r="B8" s="612" t="s">
        <v>250</v>
      </c>
      <c r="C8" s="613" t="s">
        <v>14</v>
      </c>
      <c r="D8" s="612" t="s">
        <v>250</v>
      </c>
      <c r="E8" s="614" t="s">
        <v>14</v>
      </c>
      <c r="F8" s="612" t="s">
        <v>250</v>
      </c>
      <c r="G8" s="614" t="s">
        <v>14</v>
      </c>
      <c r="H8" s="612" t="s">
        <v>250</v>
      </c>
      <c r="I8" s="614" t="s">
        <v>14</v>
      </c>
    </row>
    <row r="9" spans="1:9" x14ac:dyDescent="0.2">
      <c r="A9" s="486">
        <f>+'11.1- impo '!A8</f>
        <v>42370</v>
      </c>
      <c r="B9" s="486"/>
      <c r="C9" s="486"/>
      <c r="D9" s="515"/>
      <c r="E9" s="562"/>
      <c r="F9" s="515"/>
      <c r="G9" s="562"/>
      <c r="H9" s="515"/>
      <c r="I9" s="562"/>
    </row>
    <row r="10" spans="1:9" x14ac:dyDescent="0.2">
      <c r="A10" s="487">
        <f>+'11.1- impo '!A9</f>
        <v>42401</v>
      </c>
      <c r="B10" s="487"/>
      <c r="C10" s="487"/>
      <c r="D10" s="516"/>
      <c r="E10" s="563"/>
      <c r="F10" s="516"/>
      <c r="G10" s="563"/>
      <c r="H10" s="516"/>
      <c r="I10" s="563"/>
    </row>
    <row r="11" spans="1:9" x14ac:dyDescent="0.2">
      <c r="A11" s="487">
        <f>+'11.1- impo '!A10</f>
        <v>42430</v>
      </c>
      <c r="B11" s="487"/>
      <c r="C11" s="487"/>
      <c r="D11" s="516"/>
      <c r="E11" s="563"/>
      <c r="F11" s="516"/>
      <c r="G11" s="563"/>
      <c r="H11" s="516"/>
      <c r="I11" s="563"/>
    </row>
    <row r="12" spans="1:9" x14ac:dyDescent="0.2">
      <c r="A12" s="487">
        <f>+'11.1- impo '!A11</f>
        <v>42461</v>
      </c>
      <c r="B12" s="487"/>
      <c r="C12" s="487"/>
      <c r="D12" s="516"/>
      <c r="E12" s="563"/>
      <c r="F12" s="516"/>
      <c r="G12" s="563"/>
      <c r="H12" s="516"/>
      <c r="I12" s="563"/>
    </row>
    <row r="13" spans="1:9" x14ac:dyDescent="0.2">
      <c r="A13" s="487">
        <f>+'11.1- impo '!A12</f>
        <v>42491</v>
      </c>
      <c r="B13" s="487"/>
      <c r="C13" s="487"/>
      <c r="D13" s="563"/>
      <c r="E13" s="563"/>
      <c r="F13" s="563"/>
      <c r="G13" s="563"/>
      <c r="H13" s="563"/>
      <c r="I13" s="563"/>
    </row>
    <row r="14" spans="1:9" x14ac:dyDescent="0.2">
      <c r="A14" s="487">
        <f>+'11.1- impo '!A13</f>
        <v>42522</v>
      </c>
      <c r="B14" s="487"/>
      <c r="C14" s="487"/>
      <c r="D14" s="516"/>
      <c r="E14" s="563"/>
      <c r="F14" s="516"/>
      <c r="G14" s="563"/>
      <c r="H14" s="516"/>
      <c r="I14" s="563"/>
    </row>
    <row r="15" spans="1:9" x14ac:dyDescent="0.2">
      <c r="A15" s="487">
        <f>+'11.1- impo '!A14</f>
        <v>42552</v>
      </c>
      <c r="B15" s="487"/>
      <c r="C15" s="487"/>
      <c r="D15" s="563"/>
      <c r="E15" s="563"/>
      <c r="F15" s="563"/>
      <c r="G15" s="563"/>
      <c r="H15" s="563"/>
      <c r="I15" s="563"/>
    </row>
    <row r="16" spans="1:9" x14ac:dyDescent="0.2">
      <c r="A16" s="487">
        <f>+'11.1- impo '!A15</f>
        <v>42583</v>
      </c>
      <c r="B16" s="487"/>
      <c r="C16" s="487"/>
      <c r="D16" s="563"/>
      <c r="E16" s="563"/>
      <c r="F16" s="563"/>
      <c r="G16" s="563"/>
      <c r="H16" s="563"/>
      <c r="I16" s="563"/>
    </row>
    <row r="17" spans="1:9" x14ac:dyDescent="0.2">
      <c r="A17" s="487">
        <f>+'11.1- impo '!A16</f>
        <v>42614</v>
      </c>
      <c r="B17" s="487"/>
      <c r="C17" s="487"/>
      <c r="D17" s="563"/>
      <c r="E17" s="563"/>
      <c r="F17" s="563"/>
      <c r="G17" s="563"/>
      <c r="H17" s="563"/>
      <c r="I17" s="563"/>
    </row>
    <row r="18" spans="1:9" x14ac:dyDescent="0.2">
      <c r="A18" s="487">
        <f>+'11.1- impo '!A17</f>
        <v>42644</v>
      </c>
      <c r="B18" s="487"/>
      <c r="C18" s="487"/>
      <c r="D18" s="563"/>
      <c r="E18" s="563"/>
      <c r="F18" s="563"/>
      <c r="G18" s="563"/>
      <c r="H18" s="563"/>
      <c r="I18" s="563"/>
    </row>
    <row r="19" spans="1:9" x14ac:dyDescent="0.2">
      <c r="A19" s="487">
        <f>+'11.1- impo '!A18</f>
        <v>42675</v>
      </c>
      <c r="B19" s="487"/>
      <c r="C19" s="487"/>
      <c r="D19" s="563"/>
      <c r="E19" s="563"/>
      <c r="F19" s="563"/>
      <c r="G19" s="563"/>
      <c r="H19" s="563"/>
      <c r="I19" s="563"/>
    </row>
    <row r="20" spans="1:9" ht="13.5" thickBot="1" x14ac:dyDescent="0.25">
      <c r="A20" s="488">
        <f>+'11.1- impo '!A19</f>
        <v>42705</v>
      </c>
      <c r="B20" s="488"/>
      <c r="C20" s="488"/>
      <c r="D20" s="564"/>
      <c r="E20" s="564"/>
      <c r="F20" s="564"/>
      <c r="G20" s="564"/>
      <c r="H20" s="564"/>
      <c r="I20" s="564"/>
    </row>
    <row r="21" spans="1:9" x14ac:dyDescent="0.2">
      <c r="A21" s="486">
        <f>+'11.1- impo '!A20</f>
        <v>42736</v>
      </c>
      <c r="B21" s="486"/>
      <c r="C21" s="486"/>
      <c r="D21" s="562"/>
      <c r="E21" s="562"/>
      <c r="F21" s="562"/>
      <c r="G21" s="562"/>
      <c r="H21" s="562"/>
      <c r="I21" s="562"/>
    </row>
    <row r="22" spans="1:9" x14ac:dyDescent="0.2">
      <c r="A22" s="487">
        <f>+'11.1- impo '!A21</f>
        <v>42767</v>
      </c>
      <c r="B22" s="487"/>
      <c r="C22" s="487"/>
      <c r="D22" s="563"/>
      <c r="E22" s="563"/>
      <c r="F22" s="563"/>
      <c r="G22" s="563"/>
      <c r="H22" s="563"/>
      <c r="I22" s="563"/>
    </row>
    <row r="23" spans="1:9" x14ac:dyDescent="0.2">
      <c r="A23" s="487">
        <f>+'11.1- impo '!A22</f>
        <v>42795</v>
      </c>
      <c r="B23" s="487"/>
      <c r="C23" s="487"/>
      <c r="D23" s="563"/>
      <c r="E23" s="563"/>
      <c r="F23" s="563"/>
      <c r="G23" s="563"/>
      <c r="H23" s="563"/>
      <c r="I23" s="563"/>
    </row>
    <row r="24" spans="1:9" x14ac:dyDescent="0.2">
      <c r="A24" s="487">
        <f>+'11.1- impo '!A23</f>
        <v>42826</v>
      </c>
      <c r="B24" s="487"/>
      <c r="C24" s="487"/>
      <c r="D24" s="563"/>
      <c r="E24" s="563"/>
      <c r="F24" s="563"/>
      <c r="G24" s="563"/>
      <c r="H24" s="563"/>
      <c r="I24" s="563"/>
    </row>
    <row r="25" spans="1:9" x14ac:dyDescent="0.2">
      <c r="A25" s="487">
        <f>+'11.1- impo '!A24</f>
        <v>42856</v>
      </c>
      <c r="B25" s="487"/>
      <c r="C25" s="487"/>
      <c r="D25" s="563"/>
      <c r="E25" s="563"/>
      <c r="F25" s="563"/>
      <c r="G25" s="563"/>
      <c r="H25" s="563"/>
      <c r="I25" s="563"/>
    </row>
    <row r="26" spans="1:9" x14ac:dyDescent="0.2">
      <c r="A26" s="487">
        <f>+'11.1- impo '!A25</f>
        <v>42887</v>
      </c>
      <c r="B26" s="487"/>
      <c r="C26" s="487"/>
      <c r="D26" s="563"/>
      <c r="E26" s="563"/>
      <c r="F26" s="563"/>
      <c r="G26" s="563"/>
      <c r="H26" s="563"/>
      <c r="I26" s="563"/>
    </row>
    <row r="27" spans="1:9" x14ac:dyDescent="0.2">
      <c r="A27" s="487">
        <f>+'11.1- impo '!A26</f>
        <v>42917</v>
      </c>
      <c r="B27" s="487"/>
      <c r="C27" s="487"/>
      <c r="D27" s="563"/>
      <c r="E27" s="563"/>
      <c r="F27" s="563"/>
      <c r="G27" s="563"/>
      <c r="H27" s="563"/>
      <c r="I27" s="563"/>
    </row>
    <row r="28" spans="1:9" x14ac:dyDescent="0.2">
      <c r="A28" s="487">
        <f>+'11.1- impo '!A27</f>
        <v>42948</v>
      </c>
      <c r="B28" s="487"/>
      <c r="C28" s="487"/>
      <c r="D28" s="563"/>
      <c r="E28" s="563"/>
      <c r="F28" s="563"/>
      <c r="G28" s="563"/>
      <c r="H28" s="563"/>
      <c r="I28" s="563"/>
    </row>
    <row r="29" spans="1:9" x14ac:dyDescent="0.2">
      <c r="A29" s="487">
        <f>+'11.1- impo '!A28</f>
        <v>42979</v>
      </c>
      <c r="B29" s="487"/>
      <c r="C29" s="487"/>
      <c r="D29" s="563"/>
      <c r="E29" s="563"/>
      <c r="F29" s="563"/>
      <c r="G29" s="563"/>
      <c r="H29" s="563"/>
      <c r="I29" s="563"/>
    </row>
    <row r="30" spans="1:9" x14ac:dyDescent="0.2">
      <c r="A30" s="487">
        <f>+'11.1- impo '!A29</f>
        <v>43009</v>
      </c>
      <c r="B30" s="487"/>
      <c r="C30" s="487"/>
      <c r="D30" s="563"/>
      <c r="E30" s="563"/>
      <c r="F30" s="563"/>
      <c r="G30" s="563"/>
      <c r="H30" s="563"/>
      <c r="I30" s="563"/>
    </row>
    <row r="31" spans="1:9" x14ac:dyDescent="0.2">
      <c r="A31" s="487">
        <f>+'11.1- impo '!A30</f>
        <v>43040</v>
      </c>
      <c r="B31" s="487"/>
      <c r="C31" s="487"/>
      <c r="D31" s="563"/>
      <c r="E31" s="563"/>
      <c r="F31" s="563"/>
      <c r="G31" s="563"/>
      <c r="H31" s="563"/>
      <c r="I31" s="563"/>
    </row>
    <row r="32" spans="1:9" ht="13.5" thickBot="1" x14ac:dyDescent="0.25">
      <c r="A32" s="488">
        <f>+'11.1- impo '!A31</f>
        <v>43070</v>
      </c>
      <c r="B32" s="488"/>
      <c r="C32" s="488"/>
      <c r="D32" s="564"/>
      <c r="E32" s="564"/>
      <c r="F32" s="564"/>
      <c r="G32" s="564"/>
      <c r="H32" s="564"/>
      <c r="I32" s="564"/>
    </row>
    <row r="33" spans="1:9" x14ac:dyDescent="0.2">
      <c r="A33" s="486">
        <f>+'11.1- impo '!A32</f>
        <v>43101</v>
      </c>
      <c r="B33" s="486"/>
      <c r="C33" s="486"/>
      <c r="D33" s="562"/>
      <c r="E33" s="562"/>
      <c r="F33" s="562"/>
      <c r="G33" s="562"/>
      <c r="H33" s="562"/>
      <c r="I33" s="562"/>
    </row>
    <row r="34" spans="1:9" x14ac:dyDescent="0.2">
      <c r="A34" s="487">
        <f>+'11.1- impo '!A33</f>
        <v>43132</v>
      </c>
      <c r="B34" s="487"/>
      <c r="C34" s="487"/>
      <c r="D34" s="563"/>
      <c r="E34" s="563"/>
      <c r="F34" s="563"/>
      <c r="G34" s="563"/>
      <c r="H34" s="563"/>
      <c r="I34" s="563"/>
    </row>
    <row r="35" spans="1:9" x14ac:dyDescent="0.2">
      <c r="A35" s="487">
        <f>+'11.1- impo '!A34</f>
        <v>43160</v>
      </c>
      <c r="B35" s="487"/>
      <c r="C35" s="487"/>
      <c r="D35" s="563"/>
      <c r="E35" s="563"/>
      <c r="F35" s="563"/>
      <c r="G35" s="563"/>
      <c r="H35" s="563"/>
      <c r="I35" s="563"/>
    </row>
    <row r="36" spans="1:9" x14ac:dyDescent="0.2">
      <c r="A36" s="487">
        <f>+'11.1- impo '!A35</f>
        <v>43191</v>
      </c>
      <c r="B36" s="487"/>
      <c r="C36" s="487"/>
      <c r="D36" s="563"/>
      <c r="E36" s="563"/>
      <c r="F36" s="563"/>
      <c r="G36" s="563"/>
      <c r="H36" s="563"/>
      <c r="I36" s="563"/>
    </row>
    <row r="37" spans="1:9" x14ac:dyDescent="0.2">
      <c r="A37" s="487">
        <f>+'11.1- impo '!A36</f>
        <v>43221</v>
      </c>
      <c r="B37" s="487"/>
      <c r="C37" s="487"/>
      <c r="D37" s="563"/>
      <c r="E37" s="563"/>
      <c r="F37" s="563"/>
      <c r="G37" s="563"/>
      <c r="H37" s="563"/>
      <c r="I37" s="563"/>
    </row>
    <row r="38" spans="1:9" x14ac:dyDescent="0.2">
      <c r="A38" s="487">
        <f>+'11.1- impo '!A37</f>
        <v>43252</v>
      </c>
      <c r="B38" s="487"/>
      <c r="C38" s="487"/>
      <c r="D38" s="563"/>
      <c r="E38" s="563"/>
      <c r="F38" s="563"/>
      <c r="G38" s="563"/>
      <c r="H38" s="563"/>
      <c r="I38" s="563"/>
    </row>
    <row r="39" spans="1:9" x14ac:dyDescent="0.2">
      <c r="A39" s="487">
        <f>+'11.1- impo '!A38</f>
        <v>43282</v>
      </c>
      <c r="B39" s="487"/>
      <c r="C39" s="487"/>
      <c r="D39" s="563"/>
      <c r="E39" s="563"/>
      <c r="F39" s="563"/>
      <c r="G39" s="563"/>
      <c r="H39" s="563"/>
      <c r="I39" s="563"/>
    </row>
    <row r="40" spans="1:9" x14ac:dyDescent="0.2">
      <c r="A40" s="487">
        <f>+'11.1- impo '!A39</f>
        <v>43313</v>
      </c>
      <c r="B40" s="487"/>
      <c r="C40" s="487"/>
      <c r="D40" s="563"/>
      <c r="E40" s="563"/>
      <c r="F40" s="563"/>
      <c r="G40" s="563"/>
      <c r="H40" s="563"/>
      <c r="I40" s="563"/>
    </row>
    <row r="41" spans="1:9" x14ac:dyDescent="0.2">
      <c r="A41" s="487">
        <f>+'11.1- impo '!A40</f>
        <v>43344</v>
      </c>
      <c r="B41" s="487"/>
      <c r="C41" s="487"/>
      <c r="D41" s="563"/>
      <c r="E41" s="563"/>
      <c r="F41" s="563"/>
      <c r="G41" s="563"/>
      <c r="H41" s="563"/>
      <c r="I41" s="563"/>
    </row>
    <row r="42" spans="1:9" x14ac:dyDescent="0.2">
      <c r="A42" s="487">
        <f>+'11.1- impo '!A41</f>
        <v>43374</v>
      </c>
      <c r="B42" s="487"/>
      <c r="C42" s="487"/>
      <c r="D42" s="563"/>
      <c r="E42" s="563"/>
      <c r="F42" s="563"/>
      <c r="G42" s="563"/>
      <c r="H42" s="563"/>
      <c r="I42" s="563"/>
    </row>
    <row r="43" spans="1:9" x14ac:dyDescent="0.2">
      <c r="A43" s="487">
        <f>+'11.1- impo '!A42</f>
        <v>43405</v>
      </c>
      <c r="B43" s="487"/>
      <c r="C43" s="487"/>
      <c r="D43" s="563"/>
      <c r="E43" s="563"/>
      <c r="F43" s="563"/>
      <c r="G43" s="563"/>
      <c r="H43" s="563"/>
      <c r="I43" s="563"/>
    </row>
    <row r="44" spans="1:9" ht="13.5" thickBot="1" x14ac:dyDescent="0.25">
      <c r="A44" s="615">
        <f>+'11.1- impo '!A43</f>
        <v>43435</v>
      </c>
      <c r="B44" s="615"/>
      <c r="C44" s="615"/>
      <c r="D44" s="616"/>
      <c r="E44" s="616"/>
      <c r="F44" s="616"/>
      <c r="G44" s="616"/>
      <c r="H44" s="616"/>
      <c r="I44" s="616"/>
    </row>
    <row r="45" spans="1:9" x14ac:dyDescent="0.2">
      <c r="A45" s="486">
        <f>+'11.1- impo '!A44</f>
        <v>43466</v>
      </c>
      <c r="B45" s="486"/>
      <c r="C45" s="486"/>
      <c r="D45" s="562"/>
      <c r="E45" s="562"/>
      <c r="F45" s="562"/>
      <c r="G45" s="562"/>
      <c r="H45" s="562"/>
      <c r="I45" s="562"/>
    </row>
    <row r="46" spans="1:9" x14ac:dyDescent="0.2">
      <c r="A46" s="487">
        <f>+'11.1- impo '!A45</f>
        <v>43497</v>
      </c>
      <c r="B46" s="487"/>
      <c r="C46" s="487"/>
      <c r="D46" s="563"/>
      <c r="E46" s="563"/>
      <c r="F46" s="563"/>
      <c r="G46" s="563"/>
      <c r="H46" s="563"/>
      <c r="I46" s="563"/>
    </row>
    <row r="47" spans="1:9" x14ac:dyDescent="0.2">
      <c r="A47" s="487">
        <f>+'11.1- impo '!A46</f>
        <v>43525</v>
      </c>
      <c r="B47" s="487"/>
      <c r="C47" s="487"/>
      <c r="D47" s="563"/>
      <c r="E47" s="563"/>
      <c r="F47" s="563"/>
      <c r="G47" s="563"/>
      <c r="H47" s="563"/>
      <c r="I47" s="563"/>
    </row>
    <row r="48" spans="1:9" hidden="1" x14ac:dyDescent="0.2">
      <c r="A48" s="487" t="e">
        <f>+'11.1- impo '!A47</f>
        <v>#REF!</v>
      </c>
      <c r="B48" s="487"/>
      <c r="C48" s="487"/>
      <c r="D48" s="563"/>
      <c r="E48" s="563"/>
      <c r="F48" s="563"/>
      <c r="G48" s="563"/>
      <c r="H48" s="563"/>
      <c r="I48" s="563"/>
    </row>
    <row r="49" spans="1:9" hidden="1" x14ac:dyDescent="0.2">
      <c r="A49" s="487" t="e">
        <f>+'11.1- impo '!A48</f>
        <v>#REF!</v>
      </c>
      <c r="B49" s="487"/>
      <c r="C49" s="487"/>
      <c r="D49" s="563"/>
      <c r="E49" s="563"/>
      <c r="F49" s="563"/>
      <c r="G49" s="563"/>
      <c r="H49" s="563"/>
      <c r="I49" s="563"/>
    </row>
    <row r="50" spans="1:9" hidden="1" x14ac:dyDescent="0.2">
      <c r="A50" s="487" t="e">
        <f>+'11.1- impo '!A49</f>
        <v>#REF!</v>
      </c>
      <c r="B50" s="487"/>
      <c r="C50" s="487"/>
      <c r="D50" s="563"/>
      <c r="E50" s="563"/>
      <c r="F50" s="563"/>
      <c r="G50" s="563"/>
      <c r="H50" s="563"/>
      <c r="I50" s="563"/>
    </row>
    <row r="51" spans="1:9" hidden="1" x14ac:dyDescent="0.2">
      <c r="A51" s="487" t="e">
        <f>+'11.1- impo '!A50</f>
        <v>#REF!</v>
      </c>
      <c r="B51" s="487"/>
      <c r="C51" s="487"/>
      <c r="D51" s="563"/>
      <c r="E51" s="563"/>
      <c r="F51" s="563"/>
      <c r="G51" s="563"/>
      <c r="H51" s="563"/>
      <c r="I51" s="563"/>
    </row>
    <row r="52" spans="1:9" hidden="1" x14ac:dyDescent="0.2">
      <c r="A52" s="487" t="e">
        <f>+'11.1- impo '!A51</f>
        <v>#REF!</v>
      </c>
      <c r="B52" s="487"/>
      <c r="C52" s="487"/>
      <c r="D52" s="563"/>
      <c r="E52" s="563"/>
      <c r="F52" s="563"/>
      <c r="G52" s="563"/>
      <c r="H52" s="563"/>
      <c r="I52" s="563"/>
    </row>
    <row r="53" spans="1:9" hidden="1" x14ac:dyDescent="0.2">
      <c r="A53" s="487" t="e">
        <f>+'11.1- impo '!A52</f>
        <v>#REF!</v>
      </c>
      <c r="B53" s="487"/>
      <c r="C53" s="487"/>
      <c r="D53" s="563"/>
      <c r="E53" s="563"/>
      <c r="F53" s="563"/>
      <c r="G53" s="563"/>
      <c r="H53" s="563"/>
      <c r="I53" s="563"/>
    </row>
    <row r="54" spans="1:9" hidden="1" x14ac:dyDescent="0.2">
      <c r="A54" s="487" t="e">
        <f>+'11.1- impo '!A53</f>
        <v>#REF!</v>
      </c>
      <c r="B54" s="487"/>
      <c r="C54" s="487"/>
      <c r="D54" s="563"/>
      <c r="E54" s="563"/>
      <c r="F54" s="563"/>
      <c r="G54" s="563"/>
      <c r="H54" s="563"/>
      <c r="I54" s="563"/>
    </row>
    <row r="55" spans="1:9" ht="13.5" hidden="1" thickBot="1" x14ac:dyDescent="0.25">
      <c r="A55" s="488" t="e">
        <f>+'11.1- impo '!A54</f>
        <v>#REF!</v>
      </c>
      <c r="B55" s="488"/>
      <c r="C55" s="488"/>
      <c r="D55" s="564"/>
      <c r="E55" s="564"/>
      <c r="F55" s="564"/>
      <c r="G55" s="564"/>
      <c r="H55" s="564"/>
      <c r="I55" s="564"/>
    </row>
    <row r="56" spans="1:9" ht="13.5" hidden="1" thickBot="1" x14ac:dyDescent="0.25">
      <c r="A56" s="582" t="e">
        <f>+'11.1- impo '!A55</f>
        <v>#REF!</v>
      </c>
      <c r="B56" s="582"/>
      <c r="C56" s="582"/>
      <c r="D56" s="583"/>
      <c r="E56" s="583"/>
      <c r="F56" s="583"/>
      <c r="G56" s="583"/>
      <c r="H56" s="583"/>
      <c r="I56" s="583"/>
    </row>
    <row r="57" spans="1:9" ht="13.5" thickBot="1" x14ac:dyDescent="0.25">
      <c r="A57" s="586"/>
      <c r="B57" s="586"/>
      <c r="C57" s="586"/>
      <c r="D57" s="211"/>
      <c r="E57" s="211"/>
      <c r="F57" s="211"/>
      <c r="G57" s="211"/>
      <c r="H57" s="211"/>
      <c r="I57" s="211"/>
    </row>
    <row r="58" spans="1:9" x14ac:dyDescent="0.2">
      <c r="A58" s="62">
        <f>+'11.1- impo '!A57</f>
        <v>2016</v>
      </c>
      <c r="B58" s="617"/>
      <c r="C58" s="617"/>
      <c r="D58" s="618"/>
      <c r="E58" s="618"/>
      <c r="F58" s="618"/>
      <c r="G58" s="618"/>
      <c r="H58" s="618"/>
      <c r="I58" s="618"/>
    </row>
    <row r="59" spans="1:9" x14ac:dyDescent="0.2">
      <c r="A59" s="58">
        <f>+'11.1- impo '!A58</f>
        <v>2017</v>
      </c>
      <c r="B59" s="619"/>
      <c r="C59" s="619"/>
      <c r="D59" s="620"/>
      <c r="E59" s="620"/>
      <c r="F59" s="620"/>
      <c r="G59" s="620"/>
      <c r="H59" s="620"/>
      <c r="I59" s="620"/>
    </row>
    <row r="60" spans="1:9" ht="13.5" thickBot="1" x14ac:dyDescent="0.25">
      <c r="A60" s="494">
        <f>+'11.1- impo '!A59</f>
        <v>2018</v>
      </c>
      <c r="B60" s="621"/>
      <c r="C60" s="621"/>
      <c r="D60" s="622"/>
      <c r="E60" s="622"/>
      <c r="F60" s="622"/>
      <c r="G60" s="622"/>
      <c r="H60" s="622"/>
      <c r="I60" s="622"/>
    </row>
    <row r="61" spans="1:9" ht="13.5" thickBot="1" x14ac:dyDescent="0.25">
      <c r="A61" s="586"/>
      <c r="B61" s="623"/>
      <c r="C61" s="623"/>
      <c r="D61" s="48"/>
      <c r="E61" s="48"/>
      <c r="F61" s="48"/>
      <c r="G61" s="48"/>
      <c r="H61" s="48"/>
      <c r="I61" s="48"/>
    </row>
    <row r="62" spans="1:9" x14ac:dyDescent="0.2">
      <c r="A62" s="486" t="str">
        <f>+'11.1- impo '!A61</f>
        <v>ene-mar 2018</v>
      </c>
      <c r="B62" s="624"/>
      <c r="C62" s="624"/>
      <c r="D62" s="618"/>
      <c r="E62" s="618"/>
      <c r="F62" s="618"/>
      <c r="G62" s="618"/>
      <c r="H62" s="618"/>
      <c r="I62" s="618"/>
    </row>
    <row r="63" spans="1:9" ht="13.5" thickBot="1" x14ac:dyDescent="0.25">
      <c r="A63" s="488" t="str">
        <f>+'11.1- impo '!A62</f>
        <v>ene-mar 2019</v>
      </c>
      <c r="B63" s="625"/>
      <c r="C63" s="625"/>
      <c r="D63" s="622"/>
      <c r="E63" s="622"/>
      <c r="F63" s="622"/>
      <c r="G63" s="622"/>
      <c r="H63" s="622"/>
      <c r="I63" s="622"/>
    </row>
    <row r="64" spans="1:9" x14ac:dyDescent="0.2">
      <c r="A64" s="626"/>
      <c r="B64" s="626"/>
      <c r="C64" s="626"/>
    </row>
    <row r="65" spans="1:9" x14ac:dyDescent="0.2">
      <c r="A65" s="626"/>
      <c r="B65" s="626"/>
      <c r="C65" s="626"/>
    </row>
    <row r="68" spans="1:9" hidden="1" x14ac:dyDescent="0.2">
      <c r="A68" s="594" t="s">
        <v>145</v>
      </c>
      <c r="B68" s="594"/>
      <c r="C68" s="594"/>
      <c r="D68" s="595"/>
      <c r="E68" s="51"/>
    </row>
    <row r="69" spans="1:9" ht="13.5" hidden="1" thickBot="1" x14ac:dyDescent="0.25">
      <c r="A69" s="51"/>
      <c r="B69" s="51"/>
      <c r="C69" s="51"/>
      <c r="D69" s="51"/>
      <c r="E69" s="51"/>
    </row>
    <row r="70" spans="1:9" ht="13.5" hidden="1" thickBot="1" x14ac:dyDescent="0.25">
      <c r="A70" s="104" t="s">
        <v>7</v>
      </c>
      <c r="B70" s="89" t="s">
        <v>136</v>
      </c>
      <c r="C70" s="102" t="s">
        <v>140</v>
      </c>
      <c r="D70" s="89" t="s">
        <v>136</v>
      </c>
      <c r="E70" s="102" t="s">
        <v>140</v>
      </c>
      <c r="F70" s="89" t="s">
        <v>136</v>
      </c>
      <c r="G70" s="102" t="s">
        <v>140</v>
      </c>
      <c r="H70" s="89" t="s">
        <v>136</v>
      </c>
      <c r="I70" s="102" t="s">
        <v>140</v>
      </c>
    </row>
    <row r="71" spans="1:9" hidden="1" x14ac:dyDescent="0.2">
      <c r="A71" s="95">
        <v>2015</v>
      </c>
      <c r="B71" s="596">
        <f>+B58-SUM(B9:B20)</f>
        <v>0</v>
      </c>
      <c r="C71" s="596">
        <f t="shared" ref="C71:I71" si="0">+C58-SUM(C9:C20)</f>
        <v>0</v>
      </c>
      <c r="D71" s="596">
        <f t="shared" si="0"/>
        <v>0</v>
      </c>
      <c r="E71" s="596">
        <f t="shared" si="0"/>
        <v>0</v>
      </c>
      <c r="F71" s="596">
        <f t="shared" si="0"/>
        <v>0</v>
      </c>
      <c r="G71" s="596">
        <f t="shared" si="0"/>
        <v>0</v>
      </c>
      <c r="H71" s="596">
        <f t="shared" si="0"/>
        <v>0</v>
      </c>
      <c r="I71" s="597">
        <f t="shared" si="0"/>
        <v>0</v>
      </c>
    </row>
    <row r="72" spans="1:9" hidden="1" x14ac:dyDescent="0.2">
      <c r="A72" s="97">
        <v>2016</v>
      </c>
      <c r="B72" s="598">
        <f>+B59-SUM(B21:B32)</f>
        <v>0</v>
      </c>
      <c r="C72" s="598">
        <f t="shared" ref="C72:I72" si="1">+C59-SUM(C21:C32)</f>
        <v>0</v>
      </c>
      <c r="D72" s="598">
        <f t="shared" si="1"/>
        <v>0</v>
      </c>
      <c r="E72" s="598">
        <f t="shared" si="1"/>
        <v>0</v>
      </c>
      <c r="F72" s="598">
        <f t="shared" si="1"/>
        <v>0</v>
      </c>
      <c r="G72" s="598">
        <f t="shared" si="1"/>
        <v>0</v>
      </c>
      <c r="H72" s="598">
        <f t="shared" si="1"/>
        <v>0</v>
      </c>
      <c r="I72" s="599">
        <f t="shared" si="1"/>
        <v>0</v>
      </c>
    </row>
    <row r="73" spans="1:9" ht="13.5" hidden="1" thickBot="1" x14ac:dyDescent="0.25">
      <c r="A73" s="98">
        <v>2017</v>
      </c>
      <c r="B73" s="600">
        <f>+B60-SUM(B33:B44)</f>
        <v>0</v>
      </c>
      <c r="C73" s="600">
        <f t="shared" ref="C73:I73" si="2">+C60-SUM(C33:C44)</f>
        <v>0</v>
      </c>
      <c r="D73" s="600">
        <f t="shared" si="2"/>
        <v>0</v>
      </c>
      <c r="E73" s="600">
        <f t="shared" si="2"/>
        <v>0</v>
      </c>
      <c r="F73" s="600">
        <f t="shared" si="2"/>
        <v>0</v>
      </c>
      <c r="G73" s="600">
        <f t="shared" si="2"/>
        <v>0</v>
      </c>
      <c r="H73" s="600">
        <f t="shared" si="2"/>
        <v>0</v>
      </c>
      <c r="I73" s="601">
        <f t="shared" si="2"/>
        <v>0</v>
      </c>
    </row>
    <row r="74" spans="1:9" hidden="1" x14ac:dyDescent="0.2">
      <c r="A74" s="95" t="str">
        <f>+A62</f>
        <v>ene-mar 2018</v>
      </c>
      <c r="B74" s="602">
        <f>+B62-(SUM(B33:INDEX(B33:B44,'parámetros e instrucciones'!$E$3)))</f>
        <v>0</v>
      </c>
      <c r="C74" s="602">
        <f>+C62-(SUM(C33:INDEX(C33:C44,'parámetros e instrucciones'!$E$3)))</f>
        <v>0</v>
      </c>
      <c r="D74" s="602">
        <f>+D62-(SUM(D33:INDEX(D33:D44,'parámetros e instrucciones'!$E$3)))</f>
        <v>0</v>
      </c>
      <c r="E74" s="602">
        <f>+E62-(SUM(E33:INDEX(E33:E44,'parámetros e instrucciones'!$E$3)))</f>
        <v>0</v>
      </c>
      <c r="F74" s="602">
        <f>+F62-(SUM(F33:INDEX(F33:F44,'parámetros e instrucciones'!$E$3)))</f>
        <v>0</v>
      </c>
      <c r="G74" s="602">
        <f>+G62-(SUM(G33:INDEX(G33:G44,'parámetros e instrucciones'!$E$3)))</f>
        <v>0</v>
      </c>
      <c r="H74" s="602">
        <f>+H62-(SUM(H33:INDEX(H33:H44,'parámetros e instrucciones'!$E$3)))</f>
        <v>0</v>
      </c>
      <c r="I74" s="602">
        <f>+I62-(SUM(I33:INDEX(I33:I44,'parámetros e instrucciones'!$E$3)))</f>
        <v>0</v>
      </c>
    </row>
    <row r="75" spans="1:9" ht="13.5" hidden="1" thickBot="1" x14ac:dyDescent="0.25">
      <c r="A75" s="98" t="str">
        <f>+A63</f>
        <v>ene-mar 2019</v>
      </c>
      <c r="B75" s="603">
        <f>+B63-(SUM(B45:INDEX(B45:B56,'parámetros e instrucciones'!$E$3)))</f>
        <v>0</v>
      </c>
      <c r="C75" s="603">
        <f>+C63-(SUM(C45:INDEX(C45:C56,'parámetros e instrucciones'!$E$3)))</f>
        <v>0</v>
      </c>
      <c r="D75" s="603">
        <f>+D63-(SUM(D45:INDEX(D45:D56,'parámetros e instrucciones'!$E$3)))</f>
        <v>0</v>
      </c>
      <c r="E75" s="603">
        <f>+E63-(SUM(E45:INDEX(E45:E56,'parámetros e instrucciones'!$E$3)))</f>
        <v>0</v>
      </c>
      <c r="F75" s="603">
        <f>+F63-(SUM(F45:INDEX(F45:F56,'parámetros e instrucciones'!$E$3)))</f>
        <v>0</v>
      </c>
      <c r="G75" s="603">
        <f>+G63-(SUM(G45:INDEX(G45:G56,'parámetros e instrucciones'!$E$3)))</f>
        <v>0</v>
      </c>
      <c r="H75" s="603">
        <f>+H63-(SUM(H45:INDEX(H45:H56,'parámetros e instrucciones'!$E$3)))</f>
        <v>0</v>
      </c>
      <c r="I75" s="603">
        <f>+I63-(SUM(I45:INDEX(I45:I56,'parámetros e instrucciones'!$E$3)))</f>
        <v>0</v>
      </c>
    </row>
    <row r="76" spans="1:9" hidden="1" x14ac:dyDescent="0.2"/>
    <row r="77" spans="1:9" hidden="1" x14ac:dyDescent="0.2"/>
    <row r="78" spans="1:9" hidden="1" x14ac:dyDescent="0.2"/>
    <row r="83" spans="1:1" x14ac:dyDescent="0.2">
      <c r="A83" s="52" t="s">
        <v>283</v>
      </c>
    </row>
  </sheetData>
  <sheetProtection formatCells="0" formatColumns="0" formatRows="0"/>
  <mergeCells count="1">
    <mergeCell ref="B7:C7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72" orientation="portrait" verticalDpi="300" r:id="rId1"/>
  <headerFooter alignWithMargins="0">
    <oddHeader>&amp;R2019 - Año de la Exportación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A13" sqref="A13"/>
    </sheetView>
  </sheetViews>
  <sheetFormatPr baseColWidth="10" defaultRowHeight="12.75" x14ac:dyDescent="0.2"/>
  <cols>
    <col min="1" max="1" width="13.42578125" style="49" customWidth="1"/>
    <col min="2" max="4" width="22.7109375" style="49" customWidth="1"/>
    <col min="5" max="5" width="30.7109375" style="49" customWidth="1"/>
    <col min="6" max="6" width="14.42578125" style="49" customWidth="1"/>
    <col min="7" max="16384" width="11.42578125" style="49"/>
  </cols>
  <sheetData>
    <row r="1" spans="1:5" x14ac:dyDescent="0.2">
      <c r="A1" s="149" t="s">
        <v>270</v>
      </c>
      <c r="B1" s="150"/>
      <c r="C1" s="150"/>
      <c r="D1" s="150"/>
      <c r="E1" s="150"/>
    </row>
    <row r="2" spans="1:5" x14ac:dyDescent="0.2">
      <c r="A2" s="149" t="s">
        <v>16</v>
      </c>
      <c r="B2" s="150"/>
      <c r="C2" s="150"/>
      <c r="D2" s="150"/>
      <c r="E2" s="150"/>
    </row>
    <row r="3" spans="1:5" s="367" customFormat="1" x14ac:dyDescent="0.2">
      <c r="A3" s="363" t="s">
        <v>272</v>
      </c>
      <c r="B3" s="357"/>
      <c r="C3" s="357"/>
      <c r="D3" s="357"/>
      <c r="E3" s="357"/>
    </row>
    <row r="4" spans="1:5" s="367" customFormat="1" x14ac:dyDescent="0.2">
      <c r="A4" s="363" t="s">
        <v>244</v>
      </c>
      <c r="B4" s="357"/>
      <c r="C4" s="357"/>
      <c r="D4" s="357"/>
      <c r="E4" s="357"/>
    </row>
    <row r="5" spans="1:5" ht="13.5" thickBot="1" x14ac:dyDescent="0.25">
      <c r="A5" s="443"/>
      <c r="B5" s="443"/>
      <c r="C5" s="443"/>
      <c r="D5" s="443"/>
      <c r="E5" s="443"/>
    </row>
    <row r="6" spans="1:5" ht="13.5" thickBot="1" x14ac:dyDescent="0.25">
      <c r="A6" s="475"/>
      <c r="B6" s="475"/>
      <c r="C6" s="476" t="s">
        <v>19</v>
      </c>
      <c r="D6" s="477"/>
      <c r="E6" s="478"/>
    </row>
    <row r="7" spans="1:5" ht="13.5" thickBot="1" x14ac:dyDescent="0.25">
      <c r="A7" s="469" t="s">
        <v>7</v>
      </c>
      <c r="B7" s="479" t="s">
        <v>229</v>
      </c>
      <c r="C7" s="480" t="s">
        <v>20</v>
      </c>
      <c r="D7" s="480" t="s">
        <v>20</v>
      </c>
      <c r="E7" s="481" t="s">
        <v>20</v>
      </c>
    </row>
    <row r="8" spans="1:5" x14ac:dyDescent="0.2">
      <c r="A8" s="196">
        <v>42369</v>
      </c>
      <c r="B8" s="197"/>
      <c r="C8" s="198"/>
      <c r="D8" s="199"/>
      <c r="E8" s="200"/>
    </row>
    <row r="9" spans="1:5" x14ac:dyDescent="0.2">
      <c r="A9" s="201">
        <v>42735</v>
      </c>
      <c r="B9" s="202"/>
      <c r="C9" s="203"/>
      <c r="D9" s="204"/>
      <c r="E9" s="160"/>
    </row>
    <row r="10" spans="1:5" x14ac:dyDescent="0.2">
      <c r="A10" s="201">
        <v>43100</v>
      </c>
      <c r="B10" s="203"/>
      <c r="C10" s="203"/>
      <c r="D10" s="204"/>
      <c r="E10" s="160"/>
    </row>
    <row r="11" spans="1:5" ht="13.5" thickBot="1" x14ac:dyDescent="0.25">
      <c r="A11" s="205">
        <v>43465</v>
      </c>
      <c r="B11" s="206"/>
      <c r="C11" s="207"/>
      <c r="D11" s="208"/>
      <c r="E11" s="187"/>
    </row>
    <row r="12" spans="1:5" x14ac:dyDescent="0.2">
      <c r="A12" s="196">
        <v>43190</v>
      </c>
      <c r="B12" s="631"/>
      <c r="C12" s="631"/>
      <c r="D12" s="632"/>
      <c r="E12" s="573"/>
    </row>
    <row r="13" spans="1:5" ht="13.5" thickBot="1" x14ac:dyDescent="0.25">
      <c r="A13" s="633">
        <v>43555</v>
      </c>
      <c r="B13" s="634"/>
      <c r="C13" s="634"/>
      <c r="D13" s="635"/>
      <c r="E13" s="576"/>
    </row>
    <row r="16" spans="1:5" hidden="1" x14ac:dyDescent="0.2">
      <c r="A16" s="88" t="s">
        <v>150</v>
      </c>
    </row>
    <row r="17" spans="1:6" ht="13.5" hidden="1" thickBot="1" x14ac:dyDescent="0.25"/>
    <row r="18" spans="1:6" ht="13.5" hidden="1" thickBot="1" x14ac:dyDescent="0.25">
      <c r="A18" s="87" t="s">
        <v>7</v>
      </c>
      <c r="B18" s="373" t="str">
        <f>+B7</f>
        <v>China</v>
      </c>
      <c r="C18" s="84"/>
      <c r="D18" s="84"/>
      <c r="E18" s="84"/>
      <c r="F18" s="52"/>
    </row>
    <row r="19" spans="1:6" hidden="1" x14ac:dyDescent="0.2">
      <c r="A19" s="95">
        <v>2015</v>
      </c>
      <c r="B19" s="108">
        <f>+B9-(B8+'11.1- impo '!C57-'12.1-Reventa'!B58)</f>
        <v>0</v>
      </c>
      <c r="C19" s="211"/>
      <c r="D19" s="211"/>
      <c r="E19" s="211"/>
      <c r="F19" s="52"/>
    </row>
    <row r="20" spans="1:6" hidden="1" x14ac:dyDescent="0.2">
      <c r="A20" s="97">
        <v>2016</v>
      </c>
      <c r="B20" s="112">
        <f>+B10-(B9+'11.1- impo '!C58-'12.1-Reventa'!B59)</f>
        <v>0</v>
      </c>
    </row>
    <row r="21" spans="1:6" ht="13.5" hidden="1" thickBot="1" x14ac:dyDescent="0.25">
      <c r="A21" s="98">
        <v>2017</v>
      </c>
      <c r="B21" s="116">
        <f>+B11-(B10+'11.1- impo '!C59-'12.1-Reventa'!B60)</f>
        <v>0</v>
      </c>
    </row>
    <row r="22" spans="1:6" hidden="1" x14ac:dyDescent="0.2">
      <c r="A22" s="371">
        <f>+A10</f>
        <v>43100</v>
      </c>
      <c r="B22" s="122">
        <f>+B12-(B11+'11.1- impo '!C61-'12.1-Reventa'!B62)</f>
        <v>0</v>
      </c>
    </row>
    <row r="23" spans="1:6" ht="13.5" hidden="1" thickBot="1" x14ac:dyDescent="0.25">
      <c r="A23" s="372">
        <f>+A11</f>
        <v>43465</v>
      </c>
      <c r="B23" s="126">
        <f>+B13-(B12+'11.1- impo '!C62-'12.1-Reventa'!B63)</f>
        <v>0</v>
      </c>
    </row>
    <row r="24" spans="1:6" hidden="1" x14ac:dyDescent="0.2">
      <c r="A24" s="190"/>
      <c r="B24" s="190"/>
    </row>
    <row r="25" spans="1:6" hidden="1" x14ac:dyDescent="0.2">
      <c r="A25" s="190"/>
      <c r="B25" s="190"/>
    </row>
    <row r="26" spans="1:6" x14ac:dyDescent="0.2">
      <c r="A26" s="190"/>
      <c r="B26" s="190"/>
    </row>
  </sheetData>
  <sheetProtection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&amp;R2019 - Año de la Exportación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zoomScale="75" workbookViewId="0">
      <selection activeCell="E35" sqref="E35"/>
    </sheetView>
  </sheetViews>
  <sheetFormatPr baseColWidth="10" defaultRowHeight="12.75" x14ac:dyDescent="0.2"/>
  <cols>
    <col min="1" max="1" width="13.42578125" style="49" customWidth="1"/>
    <col min="2" max="4" width="22.7109375" style="49" customWidth="1"/>
    <col min="5" max="5" width="30.7109375" style="49" customWidth="1"/>
    <col min="6" max="6" width="14.42578125" style="49" customWidth="1"/>
    <col min="7" max="16384" width="11.42578125" style="49"/>
  </cols>
  <sheetData>
    <row r="1" spans="1:5" x14ac:dyDescent="0.2">
      <c r="A1" s="149" t="s">
        <v>271</v>
      </c>
      <c r="B1" s="150"/>
      <c r="C1" s="150"/>
      <c r="D1" s="150"/>
      <c r="E1" s="150"/>
    </row>
    <row r="2" spans="1:5" x14ac:dyDescent="0.2">
      <c r="A2" s="149" t="s">
        <v>16</v>
      </c>
      <c r="B2" s="150"/>
      <c r="C2" s="150"/>
      <c r="D2" s="150"/>
      <c r="E2" s="150"/>
    </row>
    <row r="3" spans="1:5" s="367" customFormat="1" x14ac:dyDescent="0.2">
      <c r="A3" s="363" t="s">
        <v>273</v>
      </c>
      <c r="B3" s="357"/>
      <c r="C3" s="357"/>
      <c r="D3" s="357"/>
      <c r="E3" s="357"/>
    </row>
    <row r="4" spans="1:5" s="367" customFormat="1" x14ac:dyDescent="0.2">
      <c r="A4" s="363" t="s">
        <v>244</v>
      </c>
      <c r="B4" s="357"/>
      <c r="C4" s="357"/>
      <c r="D4" s="357"/>
      <c r="E4" s="357"/>
    </row>
    <row r="5" spans="1:5" ht="13.5" thickBot="1" x14ac:dyDescent="0.25">
      <c r="A5" s="56"/>
      <c r="B5" s="56"/>
      <c r="C5" s="56"/>
      <c r="D5" s="56"/>
      <c r="E5" s="56"/>
    </row>
    <row r="6" spans="1:5" ht="13.5" thickBot="1" x14ac:dyDescent="0.25">
      <c r="A6" s="475"/>
      <c r="B6" s="475"/>
      <c r="C6" s="476" t="s">
        <v>19</v>
      </c>
      <c r="D6" s="477"/>
      <c r="E6" s="478"/>
    </row>
    <row r="7" spans="1:5" ht="13.5" thickBot="1" x14ac:dyDescent="0.25">
      <c r="A7" s="469" t="s">
        <v>7</v>
      </c>
      <c r="B7" s="479" t="s">
        <v>229</v>
      </c>
      <c r="C7" s="480" t="s">
        <v>20</v>
      </c>
      <c r="D7" s="480" t="s">
        <v>20</v>
      </c>
      <c r="E7" s="481" t="s">
        <v>20</v>
      </c>
    </row>
    <row r="8" spans="1:5" x14ac:dyDescent="0.2">
      <c r="A8" s="196">
        <v>42369</v>
      </c>
      <c r="B8" s="197"/>
      <c r="C8" s="198"/>
      <c r="D8" s="199"/>
      <c r="E8" s="200"/>
    </row>
    <row r="9" spans="1:5" x14ac:dyDescent="0.2">
      <c r="A9" s="201">
        <v>42735</v>
      </c>
      <c r="B9" s="202"/>
      <c r="C9" s="203"/>
      <c r="D9" s="204"/>
      <c r="E9" s="160"/>
    </row>
    <row r="10" spans="1:5" x14ac:dyDescent="0.2">
      <c r="A10" s="201">
        <v>43100</v>
      </c>
      <c r="B10" s="203"/>
      <c r="C10" s="203"/>
      <c r="D10" s="204"/>
      <c r="E10" s="160"/>
    </row>
    <row r="11" spans="1:5" ht="13.5" thickBot="1" x14ac:dyDescent="0.25">
      <c r="A11" s="205">
        <v>43465</v>
      </c>
      <c r="B11" s="206"/>
      <c r="C11" s="207"/>
      <c r="D11" s="208"/>
      <c r="E11" s="187"/>
    </row>
    <row r="12" spans="1:5" x14ac:dyDescent="0.2">
      <c r="A12" s="196">
        <v>43190</v>
      </c>
      <c r="B12" s="631"/>
      <c r="C12" s="631"/>
      <c r="D12" s="632"/>
      <c r="E12" s="573"/>
    </row>
    <row r="13" spans="1:5" ht="13.5" thickBot="1" x14ac:dyDescent="0.25">
      <c r="A13" s="633">
        <v>43799</v>
      </c>
      <c r="B13" s="634"/>
      <c r="C13" s="634"/>
      <c r="D13" s="635"/>
      <c r="E13" s="576"/>
    </row>
    <row r="16" spans="1:5" hidden="1" x14ac:dyDescent="0.2">
      <c r="A16" s="88" t="s">
        <v>150</v>
      </c>
    </row>
    <row r="17" spans="1:6" ht="13.5" hidden="1" thickBot="1" x14ac:dyDescent="0.25"/>
    <row r="18" spans="1:6" ht="13.5" hidden="1" thickBot="1" x14ac:dyDescent="0.25">
      <c r="A18" s="87" t="s">
        <v>7</v>
      </c>
      <c r="B18" s="373" t="str">
        <f>+B7</f>
        <v>China</v>
      </c>
      <c r="C18" s="84"/>
      <c r="D18" s="84"/>
      <c r="E18" s="84"/>
      <c r="F18" s="52"/>
    </row>
    <row r="19" spans="1:6" hidden="1" x14ac:dyDescent="0.2">
      <c r="A19" s="95">
        <v>2015</v>
      </c>
      <c r="B19" s="108">
        <f>+B9-(B8+'11.1- impo '!C57-'12.1-Reventa'!B58)</f>
        <v>0</v>
      </c>
      <c r="C19" s="211"/>
      <c r="D19" s="211"/>
      <c r="E19" s="211"/>
      <c r="F19" s="52"/>
    </row>
    <row r="20" spans="1:6" hidden="1" x14ac:dyDescent="0.2">
      <c r="A20" s="97">
        <v>2016</v>
      </c>
      <c r="B20" s="112">
        <f>+B10-(B9+'11.1- impo '!C58-'12.1-Reventa'!B59)</f>
        <v>0</v>
      </c>
    </row>
    <row r="21" spans="1:6" ht="13.5" hidden="1" thickBot="1" x14ac:dyDescent="0.25">
      <c r="A21" s="98">
        <v>2017</v>
      </c>
      <c r="B21" s="116">
        <f>+B11-(B10+'11.1- impo '!C59-'12.1-Reventa'!B60)</f>
        <v>0</v>
      </c>
    </row>
    <row r="22" spans="1:6" hidden="1" x14ac:dyDescent="0.2">
      <c r="A22" s="371">
        <f>+A10</f>
        <v>43100</v>
      </c>
      <c r="B22" s="122">
        <f>+B12-(B11+'11.1- impo '!C61-'12.1-Reventa'!B62)</f>
        <v>0</v>
      </c>
    </row>
    <row r="23" spans="1:6" ht="13.5" hidden="1" thickBot="1" x14ac:dyDescent="0.25">
      <c r="A23" s="372">
        <f>+A11</f>
        <v>43465</v>
      </c>
      <c r="B23" s="126">
        <f>+B13-(B12+'11.1- impo '!C62-'12.1-Reventa'!B63)</f>
        <v>0</v>
      </c>
    </row>
    <row r="24" spans="1:6" hidden="1" x14ac:dyDescent="0.2">
      <c r="A24" s="190"/>
      <c r="B24" s="190"/>
    </row>
    <row r="25" spans="1:6" x14ac:dyDescent="0.2">
      <c r="A25" s="190"/>
      <c r="B25" s="190"/>
    </row>
    <row r="26" spans="1:6" x14ac:dyDescent="0.2">
      <c r="A26" s="190"/>
      <c r="B26" s="190"/>
    </row>
  </sheetData>
  <sheetProtection formatCells="0" formatColumns="0" formatRows="0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&amp;R2019 - Año de la Exportación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9"/>
  <sheetViews>
    <sheetView showGridLines="0" topLeftCell="A13" zoomScale="75" workbookViewId="0"/>
  </sheetViews>
  <sheetFormatPr baseColWidth="10" defaultRowHeight="12.75" x14ac:dyDescent="0.2"/>
  <cols>
    <col min="1" max="1" width="15.28515625" style="52" customWidth="1"/>
    <col min="2" max="2" width="28.7109375" style="52" customWidth="1"/>
    <col min="3" max="3" width="17.425781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569" t="s">
        <v>267</v>
      </c>
      <c r="B1" s="569"/>
      <c r="C1" s="569"/>
      <c r="D1" s="569"/>
      <c r="E1" s="569"/>
      <c r="F1" s="569"/>
      <c r="G1" s="569"/>
    </row>
    <row r="2" spans="1:7" x14ac:dyDescent="0.2">
      <c r="A2" s="566" t="s">
        <v>77</v>
      </c>
      <c r="B2" s="567"/>
      <c r="C2" s="567"/>
      <c r="D2" s="567"/>
      <c r="E2" s="567"/>
      <c r="F2" s="567"/>
    </row>
    <row r="3" spans="1:7" s="51" customFormat="1" x14ac:dyDescent="0.2">
      <c r="A3" s="568" t="str">
        <f>+'1.1 modelos'!A3</f>
        <v>Pulverizadores</v>
      </c>
      <c r="B3" s="627"/>
      <c r="C3" s="627"/>
      <c r="D3" s="627"/>
      <c r="E3" s="627"/>
      <c r="F3" s="627"/>
      <c r="G3" s="628"/>
    </row>
    <row r="4" spans="1:7" x14ac:dyDescent="0.2">
      <c r="A4" s="566" t="s">
        <v>85</v>
      </c>
      <c r="B4" s="567"/>
      <c r="C4" s="567"/>
      <c r="D4" s="567"/>
      <c r="E4" s="567"/>
      <c r="F4" s="567"/>
    </row>
    <row r="5" spans="1:7" x14ac:dyDescent="0.2">
      <c r="A5" s="566" t="s">
        <v>78</v>
      </c>
      <c r="B5" s="567"/>
      <c r="C5" s="567"/>
      <c r="D5" s="567"/>
      <c r="E5" s="567"/>
      <c r="F5" s="567"/>
    </row>
    <row r="6" spans="1:7" ht="13.5" thickBot="1" x14ac:dyDescent="0.25">
      <c r="A6" s="566" t="s">
        <v>79</v>
      </c>
      <c r="B6" s="567"/>
      <c r="C6" s="567"/>
      <c r="D6" s="567"/>
      <c r="E6" s="567"/>
      <c r="F6" s="567"/>
    </row>
    <row r="7" spans="1:7" ht="25.5" customHeight="1" x14ac:dyDescent="0.2">
      <c r="A7" s="570" t="s">
        <v>6</v>
      </c>
      <c r="B7" s="570" t="s">
        <v>80</v>
      </c>
      <c r="C7" s="421"/>
      <c r="D7" s="570" t="s">
        <v>15</v>
      </c>
      <c r="E7" s="570" t="s">
        <v>94</v>
      </c>
      <c r="F7" s="552"/>
    </row>
    <row r="8" spans="1:7" ht="13.5" thickBot="1" x14ac:dyDescent="0.25">
      <c r="A8" s="571" t="s">
        <v>7</v>
      </c>
      <c r="B8" s="571" t="s">
        <v>82</v>
      </c>
      <c r="C8" s="629" t="s">
        <v>250</v>
      </c>
      <c r="D8" s="571" t="s">
        <v>83</v>
      </c>
      <c r="E8" s="571" t="s">
        <v>83</v>
      </c>
      <c r="F8" s="552"/>
    </row>
    <row r="9" spans="1:7" x14ac:dyDescent="0.2">
      <c r="A9" s="486">
        <f>+'12.1-Reventa'!A9</f>
        <v>42370</v>
      </c>
      <c r="B9" s="515"/>
      <c r="C9" s="562"/>
      <c r="D9" s="573"/>
      <c r="E9" s="562"/>
      <c r="F9" s="552"/>
    </row>
    <row r="10" spans="1:7" x14ac:dyDescent="0.2">
      <c r="A10" s="487">
        <f>+'12.1-Reventa'!A10</f>
        <v>42401</v>
      </c>
      <c r="B10" s="516"/>
      <c r="C10" s="563"/>
      <c r="D10" s="575"/>
      <c r="E10" s="563"/>
      <c r="F10" s="552"/>
    </row>
    <row r="11" spans="1:7" x14ac:dyDescent="0.2">
      <c r="A11" s="487">
        <f>+'12.1-Reventa'!A11</f>
        <v>42430</v>
      </c>
      <c r="B11" s="516"/>
      <c r="C11" s="563"/>
      <c r="D11" s="575"/>
      <c r="E11" s="563"/>
      <c r="F11" s="552"/>
    </row>
    <row r="12" spans="1:7" x14ac:dyDescent="0.2">
      <c r="A12" s="487">
        <f>+'12.1-Reventa'!A12</f>
        <v>42461</v>
      </c>
      <c r="B12" s="516"/>
      <c r="C12" s="563"/>
      <c r="D12" s="575"/>
      <c r="E12" s="563"/>
      <c r="F12" s="552"/>
    </row>
    <row r="13" spans="1:7" x14ac:dyDescent="0.2">
      <c r="A13" s="487">
        <f>+'12.1-Reventa'!A13</f>
        <v>42491</v>
      </c>
      <c r="B13" s="563"/>
      <c r="C13" s="563"/>
      <c r="D13" s="575"/>
      <c r="E13" s="563"/>
      <c r="F13" s="552"/>
    </row>
    <row r="14" spans="1:7" x14ac:dyDescent="0.2">
      <c r="A14" s="487">
        <f>+'12.1-Reventa'!A14</f>
        <v>42522</v>
      </c>
      <c r="B14" s="516"/>
      <c r="C14" s="563"/>
      <c r="D14" s="575"/>
      <c r="E14" s="563"/>
      <c r="F14" s="552"/>
    </row>
    <row r="15" spans="1:7" x14ac:dyDescent="0.2">
      <c r="A15" s="487">
        <f>+'12.1-Reventa'!A15</f>
        <v>42552</v>
      </c>
      <c r="B15" s="563"/>
      <c r="C15" s="563"/>
      <c r="D15" s="575"/>
      <c r="E15" s="563"/>
      <c r="F15" s="552"/>
    </row>
    <row r="16" spans="1:7" x14ac:dyDescent="0.2">
      <c r="A16" s="487">
        <f>+'12.1-Reventa'!A16</f>
        <v>42583</v>
      </c>
      <c r="B16" s="563"/>
      <c r="C16" s="563"/>
      <c r="D16" s="575"/>
      <c r="E16" s="563"/>
      <c r="F16" s="552"/>
    </row>
    <row r="17" spans="1:6" x14ac:dyDescent="0.2">
      <c r="A17" s="487">
        <f>+'12.1-Reventa'!A17</f>
        <v>42614</v>
      </c>
      <c r="B17" s="563"/>
      <c r="C17" s="563"/>
      <c r="D17" s="575"/>
      <c r="E17" s="563"/>
      <c r="F17" s="552"/>
    </row>
    <row r="18" spans="1:6" x14ac:dyDescent="0.2">
      <c r="A18" s="487">
        <f>+'12.1-Reventa'!A18</f>
        <v>42644</v>
      </c>
      <c r="B18" s="563"/>
      <c r="C18" s="563"/>
      <c r="D18" s="575"/>
      <c r="E18" s="563"/>
      <c r="F18" s="552"/>
    </row>
    <row r="19" spans="1:6" x14ac:dyDescent="0.2">
      <c r="A19" s="487">
        <f>+'12.1-Reventa'!A19</f>
        <v>42675</v>
      </c>
      <c r="B19" s="563"/>
      <c r="C19" s="563"/>
      <c r="D19" s="575"/>
      <c r="E19" s="563"/>
      <c r="F19" s="552"/>
    </row>
    <row r="20" spans="1:6" ht="13.5" thickBot="1" x14ac:dyDescent="0.25">
      <c r="A20" s="488">
        <f>+'12.1-Reventa'!A20</f>
        <v>42705</v>
      </c>
      <c r="B20" s="564"/>
      <c r="C20" s="564"/>
      <c r="D20" s="576"/>
      <c r="E20" s="564"/>
      <c r="F20" s="552"/>
    </row>
    <row r="21" spans="1:6" x14ac:dyDescent="0.2">
      <c r="A21" s="486">
        <f>+'12.1-Reventa'!A21</f>
        <v>42736</v>
      </c>
      <c r="B21" s="562"/>
      <c r="C21" s="562"/>
      <c r="D21" s="575"/>
      <c r="E21" s="562"/>
      <c r="F21" s="552"/>
    </row>
    <row r="22" spans="1:6" x14ac:dyDescent="0.2">
      <c r="A22" s="487">
        <f>+'12.1-Reventa'!A22</f>
        <v>42767</v>
      </c>
      <c r="B22" s="563"/>
      <c r="C22" s="563"/>
      <c r="D22" s="577"/>
      <c r="E22" s="563"/>
      <c r="F22" s="552"/>
    </row>
    <row r="23" spans="1:6" x14ac:dyDescent="0.2">
      <c r="A23" s="487">
        <f>+'12.1-Reventa'!A23</f>
        <v>42795</v>
      </c>
      <c r="B23" s="563"/>
      <c r="C23" s="563"/>
      <c r="D23" s="575"/>
      <c r="E23" s="563"/>
      <c r="F23" s="552"/>
    </row>
    <row r="24" spans="1:6" x14ac:dyDescent="0.2">
      <c r="A24" s="487">
        <f>+'12.1-Reventa'!A24</f>
        <v>42826</v>
      </c>
      <c r="B24" s="563"/>
      <c r="C24" s="563"/>
      <c r="D24" s="575"/>
      <c r="E24" s="563"/>
      <c r="F24" s="552"/>
    </row>
    <row r="25" spans="1:6" x14ac:dyDescent="0.2">
      <c r="A25" s="487">
        <f>+'12.1-Reventa'!A25</f>
        <v>42856</v>
      </c>
      <c r="B25" s="563"/>
      <c r="C25" s="563"/>
      <c r="D25" s="575"/>
      <c r="E25" s="563"/>
      <c r="F25" s="552"/>
    </row>
    <row r="26" spans="1:6" x14ac:dyDescent="0.2">
      <c r="A26" s="487">
        <f>+'12.1-Reventa'!A26</f>
        <v>42887</v>
      </c>
      <c r="B26" s="563"/>
      <c r="C26" s="563"/>
      <c r="D26" s="575"/>
      <c r="E26" s="563"/>
      <c r="F26" s="552"/>
    </row>
    <row r="27" spans="1:6" x14ac:dyDescent="0.2">
      <c r="A27" s="487">
        <f>+'12.1-Reventa'!A27</f>
        <v>42917</v>
      </c>
      <c r="B27" s="563"/>
      <c r="C27" s="563"/>
      <c r="D27" s="575"/>
      <c r="E27" s="563"/>
      <c r="F27" s="552"/>
    </row>
    <row r="28" spans="1:6" x14ac:dyDescent="0.2">
      <c r="A28" s="487">
        <f>+'12.1-Reventa'!A28</f>
        <v>42948</v>
      </c>
      <c r="B28" s="563"/>
      <c r="C28" s="563"/>
      <c r="D28" s="575"/>
      <c r="E28" s="563"/>
      <c r="F28" s="552"/>
    </row>
    <row r="29" spans="1:6" x14ac:dyDescent="0.2">
      <c r="A29" s="487">
        <f>+'12.1-Reventa'!A29</f>
        <v>42979</v>
      </c>
      <c r="B29" s="563"/>
      <c r="C29" s="563"/>
      <c r="D29" s="575"/>
      <c r="E29" s="563"/>
      <c r="F29" s="552"/>
    </row>
    <row r="30" spans="1:6" x14ac:dyDescent="0.2">
      <c r="A30" s="487">
        <f>+'12.1-Reventa'!A30</f>
        <v>43009</v>
      </c>
      <c r="B30" s="563"/>
      <c r="C30" s="563"/>
      <c r="D30" s="575"/>
      <c r="E30" s="563"/>
      <c r="F30" s="552"/>
    </row>
    <row r="31" spans="1:6" x14ac:dyDescent="0.2">
      <c r="A31" s="487">
        <f>+'12.1-Reventa'!A31</f>
        <v>43040</v>
      </c>
      <c r="B31" s="563"/>
      <c r="C31" s="563"/>
      <c r="D31" s="575"/>
      <c r="E31" s="563"/>
      <c r="F31" s="552"/>
    </row>
    <row r="32" spans="1:6" ht="13.5" thickBot="1" x14ac:dyDescent="0.25">
      <c r="A32" s="488">
        <f>+'12.1-Reventa'!A32</f>
        <v>43070</v>
      </c>
      <c r="B32" s="564"/>
      <c r="C32" s="564"/>
      <c r="D32" s="578"/>
      <c r="E32" s="564"/>
      <c r="F32" s="552"/>
    </row>
    <row r="33" spans="1:6" x14ac:dyDescent="0.2">
      <c r="A33" s="486">
        <f>+'12.1-Reventa'!A33</f>
        <v>43101</v>
      </c>
      <c r="B33" s="562"/>
      <c r="C33" s="579"/>
      <c r="D33" s="515"/>
      <c r="E33" s="562"/>
      <c r="F33" s="552"/>
    </row>
    <row r="34" spans="1:6" x14ac:dyDescent="0.2">
      <c r="A34" s="487">
        <f>+'12.1-Reventa'!A34</f>
        <v>43132</v>
      </c>
      <c r="B34" s="563"/>
      <c r="C34" s="580"/>
      <c r="D34" s="516"/>
      <c r="E34" s="563"/>
      <c r="F34" s="552"/>
    </row>
    <row r="35" spans="1:6" x14ac:dyDescent="0.2">
      <c r="A35" s="487">
        <f>+'12.1-Reventa'!A35</f>
        <v>43160</v>
      </c>
      <c r="B35" s="563"/>
      <c r="C35" s="580"/>
      <c r="D35" s="516"/>
      <c r="E35" s="563"/>
      <c r="F35" s="552"/>
    </row>
    <row r="36" spans="1:6" x14ac:dyDescent="0.2">
      <c r="A36" s="487">
        <f>+'12.1-Reventa'!A36</f>
        <v>43191</v>
      </c>
      <c r="B36" s="563"/>
      <c r="C36" s="580"/>
      <c r="D36" s="516"/>
      <c r="E36" s="563"/>
      <c r="F36" s="552"/>
    </row>
    <row r="37" spans="1:6" x14ac:dyDescent="0.2">
      <c r="A37" s="487">
        <f>+'12.1-Reventa'!A37</f>
        <v>43221</v>
      </c>
      <c r="B37" s="563"/>
      <c r="C37" s="580"/>
      <c r="D37" s="516"/>
      <c r="E37" s="563"/>
      <c r="F37" s="552"/>
    </row>
    <row r="38" spans="1:6" x14ac:dyDescent="0.2">
      <c r="A38" s="487">
        <f>+'12.1-Reventa'!A38</f>
        <v>43252</v>
      </c>
      <c r="B38" s="563"/>
      <c r="C38" s="580"/>
      <c r="D38" s="516"/>
      <c r="E38" s="563"/>
      <c r="F38" s="552"/>
    </row>
    <row r="39" spans="1:6" x14ac:dyDescent="0.2">
      <c r="A39" s="487">
        <f>+'12.1-Reventa'!A39</f>
        <v>43282</v>
      </c>
      <c r="B39" s="563"/>
      <c r="C39" s="580"/>
      <c r="D39" s="516"/>
      <c r="E39" s="563"/>
      <c r="F39" s="552"/>
    </row>
    <row r="40" spans="1:6" x14ac:dyDescent="0.2">
      <c r="A40" s="487">
        <f>+'12.1-Reventa'!A40</f>
        <v>43313</v>
      </c>
      <c r="B40" s="563"/>
      <c r="C40" s="580"/>
      <c r="D40" s="516"/>
      <c r="E40" s="563"/>
      <c r="F40" s="552"/>
    </row>
    <row r="41" spans="1:6" x14ac:dyDescent="0.2">
      <c r="A41" s="487">
        <f>+'12.1-Reventa'!A41</f>
        <v>43344</v>
      </c>
      <c r="B41" s="563"/>
      <c r="C41" s="580"/>
      <c r="D41" s="516"/>
      <c r="E41" s="563"/>
      <c r="F41" s="552"/>
    </row>
    <row r="42" spans="1:6" x14ac:dyDescent="0.2">
      <c r="A42" s="487">
        <f>+'12.1-Reventa'!A42</f>
        <v>43374</v>
      </c>
      <c r="B42" s="563"/>
      <c r="C42" s="580"/>
      <c r="D42" s="516"/>
      <c r="E42" s="563"/>
      <c r="F42" s="552"/>
    </row>
    <row r="43" spans="1:6" x14ac:dyDescent="0.2">
      <c r="A43" s="487">
        <f>+'12.1-Reventa'!A43</f>
        <v>43405</v>
      </c>
      <c r="B43" s="563"/>
      <c r="C43" s="580"/>
      <c r="D43" s="516"/>
      <c r="E43" s="563"/>
      <c r="F43" s="552"/>
    </row>
    <row r="44" spans="1:6" ht="13.5" thickBot="1" x14ac:dyDescent="0.25">
      <c r="A44" s="488">
        <f>+'12.1-Reventa'!A44</f>
        <v>43435</v>
      </c>
      <c r="B44" s="564"/>
      <c r="C44" s="581"/>
      <c r="D44" s="517"/>
      <c r="E44" s="564"/>
      <c r="F44" s="552"/>
    </row>
    <row r="45" spans="1:6" x14ac:dyDescent="0.2">
      <c r="A45" s="486">
        <f>+'12.1-Reventa'!A45</f>
        <v>43466</v>
      </c>
      <c r="B45" s="562"/>
      <c r="C45" s="562"/>
      <c r="D45" s="515"/>
      <c r="E45" s="562"/>
      <c r="F45" s="552"/>
    </row>
    <row r="46" spans="1:6" x14ac:dyDescent="0.2">
      <c r="A46" s="487">
        <f>+'12.1-Reventa'!A46</f>
        <v>43497</v>
      </c>
      <c r="B46" s="563"/>
      <c r="C46" s="563"/>
      <c r="D46" s="516"/>
      <c r="E46" s="563"/>
      <c r="F46" s="552"/>
    </row>
    <row r="47" spans="1:6" x14ac:dyDescent="0.2">
      <c r="A47" s="487">
        <f>+'12.1-Reventa'!A47</f>
        <v>43525</v>
      </c>
      <c r="B47" s="563"/>
      <c r="C47" s="563"/>
      <c r="D47" s="516"/>
      <c r="E47" s="563"/>
      <c r="F47" s="552"/>
    </row>
    <row r="48" spans="1:6" hidden="1" x14ac:dyDescent="0.2">
      <c r="A48" s="487" t="e">
        <f>+'12.1-Reventa'!A49</f>
        <v>#REF!</v>
      </c>
      <c r="B48" s="563"/>
      <c r="C48" s="563"/>
      <c r="D48" s="516"/>
      <c r="E48" s="563"/>
      <c r="F48" s="552"/>
    </row>
    <row r="49" spans="1:6" hidden="1" x14ac:dyDescent="0.2">
      <c r="A49" s="487" t="e">
        <f>+'12.1-Reventa'!A50</f>
        <v>#REF!</v>
      </c>
      <c r="B49" s="563"/>
      <c r="C49" s="563"/>
      <c r="D49" s="516"/>
      <c r="E49" s="563"/>
      <c r="F49" s="552"/>
    </row>
    <row r="50" spans="1:6" hidden="1" x14ac:dyDescent="0.2">
      <c r="A50" s="487" t="e">
        <f>+'12.1-Reventa'!A51</f>
        <v>#REF!</v>
      </c>
      <c r="B50" s="563"/>
      <c r="C50" s="563"/>
      <c r="D50" s="516"/>
      <c r="E50" s="563"/>
      <c r="F50" s="552"/>
    </row>
    <row r="51" spans="1:6" hidden="1" x14ac:dyDescent="0.2">
      <c r="A51" s="487" t="e">
        <f>+'12.1-Reventa'!A52</f>
        <v>#REF!</v>
      </c>
      <c r="B51" s="563"/>
      <c r="C51" s="563"/>
      <c r="D51" s="516"/>
      <c r="E51" s="563"/>
      <c r="F51" s="552"/>
    </row>
    <row r="52" spans="1:6" hidden="1" x14ac:dyDescent="0.2">
      <c r="A52" s="487" t="e">
        <f>+'12.1-Reventa'!A53</f>
        <v>#REF!</v>
      </c>
      <c r="B52" s="563"/>
      <c r="C52" s="563"/>
      <c r="D52" s="516"/>
      <c r="E52" s="563"/>
      <c r="F52" s="552"/>
    </row>
    <row r="53" spans="1:6" hidden="1" x14ac:dyDescent="0.2">
      <c r="A53" s="615" t="e">
        <f>+'12.1-Reventa'!A54</f>
        <v>#REF!</v>
      </c>
      <c r="B53" s="616"/>
      <c r="C53" s="616"/>
      <c r="D53" s="630"/>
      <c r="E53" s="616"/>
      <c r="F53" s="552"/>
    </row>
    <row r="54" spans="1:6" ht="13.5" hidden="1" thickBot="1" x14ac:dyDescent="0.25">
      <c r="A54" s="488" t="e">
        <f>+'12.1-Reventa'!A55</f>
        <v>#REF!</v>
      </c>
      <c r="B54" s="564"/>
      <c r="C54" s="564"/>
      <c r="D54" s="517"/>
      <c r="E54" s="564"/>
      <c r="F54" s="552"/>
    </row>
    <row r="55" spans="1:6" ht="13.5" hidden="1" thickBot="1" x14ac:dyDescent="0.25">
      <c r="A55" s="582" t="e">
        <f>+'12.1-Reventa'!A56</f>
        <v>#REF!</v>
      </c>
      <c r="B55" s="583"/>
      <c r="C55" s="584"/>
      <c r="D55" s="585"/>
      <c r="E55" s="583"/>
      <c r="F55" s="552"/>
    </row>
    <row r="56" spans="1:6" ht="13.5" thickBot="1" x14ac:dyDescent="0.25">
      <c r="A56" s="626"/>
      <c r="B56" s="211"/>
      <c r="C56" s="211"/>
      <c r="D56" s="519"/>
      <c r="E56" s="211"/>
      <c r="F56" s="552"/>
    </row>
    <row r="57" spans="1:6" x14ac:dyDescent="0.2">
      <c r="A57" s="62">
        <f>+'11.1- impo '!A57</f>
        <v>2016</v>
      </c>
      <c r="B57" s="562"/>
      <c r="C57" s="562"/>
      <c r="D57" s="562"/>
      <c r="E57" s="562"/>
      <c r="F57" s="552"/>
    </row>
    <row r="58" spans="1:6" x14ac:dyDescent="0.2">
      <c r="A58" s="58">
        <f>+'11.1- impo '!A58</f>
        <v>2017</v>
      </c>
      <c r="B58" s="563"/>
      <c r="C58" s="563"/>
      <c r="D58" s="563"/>
      <c r="E58" s="563"/>
      <c r="F58" s="552"/>
    </row>
    <row r="59" spans="1:6" ht="13.5" thickBot="1" x14ac:dyDescent="0.25">
      <c r="A59" s="494">
        <f>+'11.1- impo '!A59</f>
        <v>2018</v>
      </c>
      <c r="B59" s="564"/>
      <c r="C59" s="564"/>
      <c r="D59" s="564"/>
      <c r="E59" s="564"/>
      <c r="F59" s="552"/>
    </row>
    <row r="60" spans="1:6" ht="13.5" thickBot="1" x14ac:dyDescent="0.25">
      <c r="A60" s="586"/>
      <c r="B60" s="211"/>
      <c r="C60" s="211"/>
      <c r="D60" s="211"/>
      <c r="E60" s="211"/>
      <c r="F60" s="552"/>
    </row>
    <row r="61" spans="1:6" x14ac:dyDescent="0.2">
      <c r="A61" s="486" t="str">
        <f>+'11.1- impo '!A61</f>
        <v>ene-mar 2018</v>
      </c>
      <c r="B61" s="562"/>
      <c r="C61" s="562"/>
      <c r="D61" s="562"/>
      <c r="E61" s="562"/>
      <c r="F61" s="552"/>
    </row>
    <row r="62" spans="1:6" ht="13.5" thickBot="1" x14ac:dyDescent="0.25">
      <c r="A62" s="488" t="str">
        <f>+'11.1- impo '!A62</f>
        <v>ene-mar 2019</v>
      </c>
      <c r="B62" s="564"/>
      <c r="C62" s="564"/>
      <c r="D62" s="564"/>
      <c r="E62" s="564"/>
      <c r="F62" s="552"/>
    </row>
    <row r="63" spans="1:6" x14ac:dyDescent="0.2">
      <c r="A63" s="626"/>
    </row>
    <row r="64" spans="1:6" x14ac:dyDescent="0.2">
      <c r="A64" s="592" t="s">
        <v>84</v>
      </c>
    </row>
    <row r="65" spans="1:6" x14ac:dyDescent="0.2">
      <c r="A65" s="593"/>
    </row>
    <row r="66" spans="1:6" x14ac:dyDescent="0.2">
      <c r="A66" s="593"/>
      <c r="E66" s="211"/>
      <c r="F66" s="211"/>
    </row>
    <row r="67" spans="1:6" hidden="1" x14ac:dyDescent="0.2">
      <c r="A67" s="594" t="s">
        <v>145</v>
      </c>
      <c r="B67" s="595"/>
      <c r="C67" s="51"/>
    </row>
    <row r="68" spans="1:6" ht="13.5" hidden="1" thickBot="1" x14ac:dyDescent="0.25">
      <c r="A68" s="51"/>
      <c r="B68" s="51"/>
      <c r="C68" s="51"/>
    </row>
    <row r="69" spans="1:6" ht="13.5" hidden="1" thickBot="1" x14ac:dyDescent="0.25">
      <c r="A69" s="104" t="s">
        <v>7</v>
      </c>
      <c r="C69" s="92" t="s">
        <v>136</v>
      </c>
      <c r="D69" s="94" t="s">
        <v>118</v>
      </c>
    </row>
    <row r="70" spans="1:6" hidden="1" x14ac:dyDescent="0.2">
      <c r="A70" s="95">
        <f>A57</f>
        <v>2016</v>
      </c>
      <c r="C70" s="596">
        <f>+C57-SUM(C8:C19)</f>
        <v>0</v>
      </c>
      <c r="D70" s="597">
        <f>+D57-SUM(D8:D19)</f>
        <v>0</v>
      </c>
    </row>
    <row r="71" spans="1:6" hidden="1" x14ac:dyDescent="0.2">
      <c r="A71" s="97">
        <f>A58</f>
        <v>2017</v>
      </c>
      <c r="C71" s="598">
        <f>+C58-SUM(C20:C31)</f>
        <v>0</v>
      </c>
      <c r="D71" s="599">
        <f>+D58-SUM(D20:D31)</f>
        <v>0</v>
      </c>
    </row>
    <row r="72" spans="1:6" ht="13.5" hidden="1" thickBot="1" x14ac:dyDescent="0.25">
      <c r="A72" s="98">
        <f>A59</f>
        <v>2018</v>
      </c>
      <c r="C72" s="600">
        <f>+C59-SUM(C32:C43)</f>
        <v>0</v>
      </c>
      <c r="D72" s="601">
        <f>+D59-SUM(D32:D43)</f>
        <v>0</v>
      </c>
    </row>
    <row r="73" spans="1:6" hidden="1" x14ac:dyDescent="0.2">
      <c r="A73" s="95" t="str">
        <f>+A61</f>
        <v>ene-mar 2018</v>
      </c>
      <c r="C73" s="602">
        <f>+C61-(SUM(C32:INDEX(C32:C43,'parámetros e instrucciones'!$E$3)))</f>
        <v>0</v>
      </c>
      <c r="D73" s="602">
        <f>+D61-(SUM(D32:INDEX(D32:D43,'parámetros e instrucciones'!$E$3)))</f>
        <v>0</v>
      </c>
    </row>
    <row r="74" spans="1:6" ht="13.5" hidden="1" thickBot="1" x14ac:dyDescent="0.25">
      <c r="A74" s="98" t="str">
        <f>+A62</f>
        <v>ene-mar 2019</v>
      </c>
      <c r="C74" s="603">
        <f>+C62-(SUM(C44:INDEX(C44:C55,'parámetros e instrucciones'!$E$3)))</f>
        <v>0</v>
      </c>
      <c r="D74" s="603">
        <f>+D62-(SUM(D44:INDEX(D44:D55,'parámetros e instrucciones'!$E$3)))</f>
        <v>0</v>
      </c>
    </row>
    <row r="75" spans="1:6" hidden="1" x14ac:dyDescent="0.2"/>
    <row r="76" spans="1:6" hidden="1" x14ac:dyDescent="0.2"/>
    <row r="77" spans="1:6" hidden="1" x14ac:dyDescent="0.2"/>
    <row r="78" spans="1:6" hidden="1" x14ac:dyDescent="0.2"/>
    <row r="79" spans="1:6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showGridLines="0" tabSelected="1" zoomScale="75" workbookViewId="0">
      <selection activeCell="E58" sqref="E58"/>
    </sheetView>
  </sheetViews>
  <sheetFormatPr baseColWidth="10" defaultRowHeight="12.75" x14ac:dyDescent="0.2"/>
  <cols>
    <col min="1" max="1" width="15.28515625" style="52" customWidth="1"/>
    <col min="2" max="2" width="28.7109375" style="52" customWidth="1"/>
    <col min="3" max="3" width="17.425781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569" t="s">
        <v>266</v>
      </c>
      <c r="B1" s="569"/>
      <c r="C1" s="569"/>
      <c r="D1" s="569"/>
      <c r="E1" s="569"/>
      <c r="F1" s="569"/>
      <c r="G1" s="569"/>
    </row>
    <row r="2" spans="1:7" x14ac:dyDescent="0.2">
      <c r="A2" s="566" t="s">
        <v>77</v>
      </c>
      <c r="B2" s="567"/>
      <c r="C2" s="567"/>
      <c r="D2" s="567"/>
      <c r="E2" s="567"/>
      <c r="F2" s="567"/>
    </row>
    <row r="3" spans="1:7" s="51" customFormat="1" x14ac:dyDescent="0.2">
      <c r="A3" s="568" t="str">
        <f>'1.2 modelos '!A3</f>
        <v>Dispensadores</v>
      </c>
      <c r="B3" s="627"/>
      <c r="C3" s="627"/>
      <c r="D3" s="627"/>
      <c r="E3" s="627"/>
      <c r="F3" s="627"/>
      <c r="G3" s="628"/>
    </row>
    <row r="4" spans="1:7" x14ac:dyDescent="0.2">
      <c r="A4" s="566" t="s">
        <v>85</v>
      </c>
      <c r="B4" s="567"/>
      <c r="C4" s="567"/>
      <c r="D4" s="567"/>
      <c r="E4" s="567"/>
      <c r="F4" s="567"/>
    </row>
    <row r="5" spans="1:7" x14ac:dyDescent="0.2">
      <c r="A5" s="566" t="s">
        <v>78</v>
      </c>
      <c r="B5" s="567"/>
      <c r="C5" s="567"/>
      <c r="D5" s="567"/>
      <c r="E5" s="567"/>
      <c r="F5" s="567"/>
    </row>
    <row r="6" spans="1:7" ht="13.5" thickBot="1" x14ac:dyDescent="0.25">
      <c r="A6" s="566" t="s">
        <v>79</v>
      </c>
      <c r="B6" s="567"/>
      <c r="C6" s="567"/>
      <c r="D6" s="567"/>
      <c r="E6" s="567"/>
      <c r="F6" s="567"/>
    </row>
    <row r="7" spans="1:7" ht="25.5" customHeight="1" x14ac:dyDescent="0.2">
      <c r="A7" s="570" t="s">
        <v>6</v>
      </c>
      <c r="B7" s="570" t="s">
        <v>80</v>
      </c>
      <c r="C7" s="421"/>
      <c r="D7" s="570" t="s">
        <v>15</v>
      </c>
      <c r="E7" s="570" t="s">
        <v>94</v>
      </c>
      <c r="F7" s="552"/>
    </row>
    <row r="8" spans="1:7" ht="13.5" thickBot="1" x14ac:dyDescent="0.25">
      <c r="A8" s="571" t="s">
        <v>7</v>
      </c>
      <c r="B8" s="571" t="s">
        <v>82</v>
      </c>
      <c r="C8" s="629" t="s">
        <v>250</v>
      </c>
      <c r="D8" s="571" t="s">
        <v>83</v>
      </c>
      <c r="E8" s="571" t="s">
        <v>83</v>
      </c>
      <c r="F8" s="552"/>
    </row>
    <row r="9" spans="1:7" x14ac:dyDescent="0.2">
      <c r="A9" s="486">
        <f>+'12.1-Reventa'!A9</f>
        <v>42370</v>
      </c>
      <c r="B9" s="515"/>
      <c r="C9" s="562"/>
      <c r="D9" s="573"/>
      <c r="E9" s="562"/>
      <c r="F9" s="552"/>
    </row>
    <row r="10" spans="1:7" x14ac:dyDescent="0.2">
      <c r="A10" s="487">
        <f>+'12.1-Reventa'!A10</f>
        <v>42401</v>
      </c>
      <c r="B10" s="516"/>
      <c r="C10" s="563"/>
      <c r="D10" s="575"/>
      <c r="E10" s="563"/>
      <c r="F10" s="552"/>
    </row>
    <row r="11" spans="1:7" x14ac:dyDescent="0.2">
      <c r="A11" s="487">
        <f>+'12.1-Reventa'!A11</f>
        <v>42430</v>
      </c>
      <c r="B11" s="516"/>
      <c r="C11" s="563"/>
      <c r="D11" s="575"/>
      <c r="E11" s="563"/>
      <c r="F11" s="552"/>
    </row>
    <row r="12" spans="1:7" x14ac:dyDescent="0.2">
      <c r="A12" s="487">
        <f>+'12.1-Reventa'!A12</f>
        <v>42461</v>
      </c>
      <c r="B12" s="516"/>
      <c r="C12" s="563"/>
      <c r="D12" s="575"/>
      <c r="E12" s="563"/>
      <c r="F12" s="552"/>
    </row>
    <row r="13" spans="1:7" x14ac:dyDescent="0.2">
      <c r="A13" s="487">
        <f>+'12.1-Reventa'!A13</f>
        <v>42491</v>
      </c>
      <c r="B13" s="563"/>
      <c r="C13" s="563"/>
      <c r="D13" s="575"/>
      <c r="E13" s="563"/>
      <c r="F13" s="552"/>
    </row>
    <row r="14" spans="1:7" x14ac:dyDescent="0.2">
      <c r="A14" s="487">
        <f>+'12.1-Reventa'!A14</f>
        <v>42522</v>
      </c>
      <c r="B14" s="516"/>
      <c r="C14" s="563"/>
      <c r="D14" s="575"/>
      <c r="E14" s="563"/>
      <c r="F14" s="552"/>
    </row>
    <row r="15" spans="1:7" x14ac:dyDescent="0.2">
      <c r="A15" s="487">
        <f>+'12.1-Reventa'!A15</f>
        <v>42552</v>
      </c>
      <c r="B15" s="563"/>
      <c r="C15" s="563"/>
      <c r="D15" s="575"/>
      <c r="E15" s="563"/>
      <c r="F15" s="552"/>
    </row>
    <row r="16" spans="1:7" x14ac:dyDescent="0.2">
      <c r="A16" s="487">
        <f>+'12.1-Reventa'!A16</f>
        <v>42583</v>
      </c>
      <c r="B16" s="563"/>
      <c r="C16" s="563"/>
      <c r="D16" s="575"/>
      <c r="E16" s="563"/>
      <c r="F16" s="552"/>
    </row>
    <row r="17" spans="1:6" x14ac:dyDescent="0.2">
      <c r="A17" s="487">
        <f>+'12.1-Reventa'!A17</f>
        <v>42614</v>
      </c>
      <c r="B17" s="563"/>
      <c r="C17" s="563"/>
      <c r="D17" s="575"/>
      <c r="E17" s="563"/>
      <c r="F17" s="552"/>
    </row>
    <row r="18" spans="1:6" x14ac:dyDescent="0.2">
      <c r="A18" s="487">
        <f>+'12.1-Reventa'!A18</f>
        <v>42644</v>
      </c>
      <c r="B18" s="563"/>
      <c r="C18" s="563"/>
      <c r="D18" s="575"/>
      <c r="E18" s="563"/>
      <c r="F18" s="552"/>
    </row>
    <row r="19" spans="1:6" x14ac:dyDescent="0.2">
      <c r="A19" s="487">
        <f>+'12.1-Reventa'!A19</f>
        <v>42675</v>
      </c>
      <c r="B19" s="563"/>
      <c r="C19" s="563"/>
      <c r="D19" s="575"/>
      <c r="E19" s="563"/>
      <c r="F19" s="552"/>
    </row>
    <row r="20" spans="1:6" ht="13.5" thickBot="1" x14ac:dyDescent="0.25">
      <c r="A20" s="488">
        <f>+'12.1-Reventa'!A20</f>
        <v>42705</v>
      </c>
      <c r="B20" s="564"/>
      <c r="C20" s="564"/>
      <c r="D20" s="576"/>
      <c r="E20" s="564"/>
      <c r="F20" s="552"/>
    </row>
    <row r="21" spans="1:6" x14ac:dyDescent="0.2">
      <c r="A21" s="486">
        <f>+'12.1-Reventa'!A21</f>
        <v>42736</v>
      </c>
      <c r="B21" s="562"/>
      <c r="C21" s="562"/>
      <c r="D21" s="575"/>
      <c r="E21" s="562"/>
      <c r="F21" s="552"/>
    </row>
    <row r="22" spans="1:6" x14ac:dyDescent="0.2">
      <c r="A22" s="487">
        <f>+'12.1-Reventa'!A22</f>
        <v>42767</v>
      </c>
      <c r="B22" s="563"/>
      <c r="C22" s="563"/>
      <c r="D22" s="577"/>
      <c r="E22" s="563"/>
      <c r="F22" s="552"/>
    </row>
    <row r="23" spans="1:6" x14ac:dyDescent="0.2">
      <c r="A23" s="487">
        <f>+'12.1-Reventa'!A23</f>
        <v>42795</v>
      </c>
      <c r="B23" s="563"/>
      <c r="C23" s="563"/>
      <c r="D23" s="575"/>
      <c r="E23" s="563"/>
      <c r="F23" s="552"/>
    </row>
    <row r="24" spans="1:6" x14ac:dyDescent="0.2">
      <c r="A24" s="487">
        <f>+'12.1-Reventa'!A24</f>
        <v>42826</v>
      </c>
      <c r="B24" s="563"/>
      <c r="C24" s="563"/>
      <c r="D24" s="575"/>
      <c r="E24" s="563"/>
      <c r="F24" s="552"/>
    </row>
    <row r="25" spans="1:6" x14ac:dyDescent="0.2">
      <c r="A25" s="487">
        <f>+'12.1-Reventa'!A25</f>
        <v>42856</v>
      </c>
      <c r="B25" s="563"/>
      <c r="C25" s="563"/>
      <c r="D25" s="575"/>
      <c r="E25" s="563"/>
      <c r="F25" s="552"/>
    </row>
    <row r="26" spans="1:6" x14ac:dyDescent="0.2">
      <c r="A26" s="487">
        <f>+'12.1-Reventa'!A26</f>
        <v>42887</v>
      </c>
      <c r="B26" s="563"/>
      <c r="C26" s="563"/>
      <c r="D26" s="575"/>
      <c r="E26" s="563"/>
      <c r="F26" s="552"/>
    </row>
    <row r="27" spans="1:6" x14ac:dyDescent="0.2">
      <c r="A27" s="487">
        <f>+'12.1-Reventa'!A27</f>
        <v>42917</v>
      </c>
      <c r="B27" s="563"/>
      <c r="C27" s="563"/>
      <c r="D27" s="575"/>
      <c r="E27" s="563"/>
      <c r="F27" s="552"/>
    </row>
    <row r="28" spans="1:6" x14ac:dyDescent="0.2">
      <c r="A28" s="487">
        <f>+'12.1-Reventa'!A28</f>
        <v>42948</v>
      </c>
      <c r="B28" s="563"/>
      <c r="C28" s="563"/>
      <c r="D28" s="575"/>
      <c r="E28" s="563"/>
      <c r="F28" s="552"/>
    </row>
    <row r="29" spans="1:6" x14ac:dyDescent="0.2">
      <c r="A29" s="487">
        <f>+'12.1-Reventa'!A29</f>
        <v>42979</v>
      </c>
      <c r="B29" s="563"/>
      <c r="C29" s="563"/>
      <c r="D29" s="575"/>
      <c r="E29" s="563"/>
      <c r="F29" s="552"/>
    </row>
    <row r="30" spans="1:6" x14ac:dyDescent="0.2">
      <c r="A30" s="487">
        <f>+'12.1-Reventa'!A30</f>
        <v>43009</v>
      </c>
      <c r="B30" s="563"/>
      <c r="C30" s="563"/>
      <c r="D30" s="575"/>
      <c r="E30" s="563"/>
      <c r="F30" s="552"/>
    </row>
    <row r="31" spans="1:6" x14ac:dyDescent="0.2">
      <c r="A31" s="487">
        <f>+'12.1-Reventa'!A31</f>
        <v>43040</v>
      </c>
      <c r="B31" s="563"/>
      <c r="C31" s="563"/>
      <c r="D31" s="575"/>
      <c r="E31" s="563"/>
      <c r="F31" s="552"/>
    </row>
    <row r="32" spans="1:6" ht="13.5" thickBot="1" x14ac:dyDescent="0.25">
      <c r="A32" s="488">
        <f>+'12.1-Reventa'!A32</f>
        <v>43070</v>
      </c>
      <c r="B32" s="564"/>
      <c r="C32" s="564"/>
      <c r="D32" s="578"/>
      <c r="E32" s="564"/>
      <c r="F32" s="552"/>
    </row>
    <row r="33" spans="1:6" x14ac:dyDescent="0.2">
      <c r="A33" s="486">
        <f>+'12.1-Reventa'!A33</f>
        <v>43101</v>
      </c>
      <c r="B33" s="562"/>
      <c r="C33" s="579"/>
      <c r="D33" s="515"/>
      <c r="E33" s="562"/>
      <c r="F33" s="552"/>
    </row>
    <row r="34" spans="1:6" x14ac:dyDescent="0.2">
      <c r="A34" s="487">
        <f>+'12.1-Reventa'!A34</f>
        <v>43132</v>
      </c>
      <c r="B34" s="563"/>
      <c r="C34" s="580"/>
      <c r="D34" s="516"/>
      <c r="E34" s="563"/>
      <c r="F34" s="552"/>
    </row>
    <row r="35" spans="1:6" x14ac:dyDescent="0.2">
      <c r="A35" s="487">
        <f>+'12.1-Reventa'!A35</f>
        <v>43160</v>
      </c>
      <c r="B35" s="563"/>
      <c r="C35" s="580"/>
      <c r="D35" s="516"/>
      <c r="E35" s="563"/>
      <c r="F35" s="552"/>
    </row>
    <row r="36" spans="1:6" x14ac:dyDescent="0.2">
      <c r="A36" s="487">
        <f>+'12.1-Reventa'!A36</f>
        <v>43191</v>
      </c>
      <c r="B36" s="563"/>
      <c r="C36" s="580"/>
      <c r="D36" s="516"/>
      <c r="E36" s="563"/>
      <c r="F36" s="552"/>
    </row>
    <row r="37" spans="1:6" x14ac:dyDescent="0.2">
      <c r="A37" s="487">
        <f>+'12.1-Reventa'!A37</f>
        <v>43221</v>
      </c>
      <c r="B37" s="563"/>
      <c r="C37" s="580"/>
      <c r="D37" s="516"/>
      <c r="E37" s="563"/>
      <c r="F37" s="552"/>
    </row>
    <row r="38" spans="1:6" x14ac:dyDescent="0.2">
      <c r="A38" s="487">
        <f>+'12.1-Reventa'!A38</f>
        <v>43252</v>
      </c>
      <c r="B38" s="563"/>
      <c r="C38" s="580"/>
      <c r="D38" s="516"/>
      <c r="E38" s="563"/>
      <c r="F38" s="552"/>
    </row>
    <row r="39" spans="1:6" x14ac:dyDescent="0.2">
      <c r="A39" s="487">
        <f>+'12.1-Reventa'!A39</f>
        <v>43282</v>
      </c>
      <c r="B39" s="563"/>
      <c r="C39" s="580"/>
      <c r="D39" s="516"/>
      <c r="E39" s="563"/>
      <c r="F39" s="552"/>
    </row>
    <row r="40" spans="1:6" x14ac:dyDescent="0.2">
      <c r="A40" s="487">
        <f>+'12.1-Reventa'!A40</f>
        <v>43313</v>
      </c>
      <c r="B40" s="563"/>
      <c r="C40" s="580"/>
      <c r="D40" s="516"/>
      <c r="E40" s="563"/>
      <c r="F40" s="552"/>
    </row>
    <row r="41" spans="1:6" x14ac:dyDescent="0.2">
      <c r="A41" s="487">
        <f>+'12.1-Reventa'!A41</f>
        <v>43344</v>
      </c>
      <c r="B41" s="563"/>
      <c r="C41" s="580"/>
      <c r="D41" s="516"/>
      <c r="E41" s="563"/>
      <c r="F41" s="552"/>
    </row>
    <row r="42" spans="1:6" x14ac:dyDescent="0.2">
      <c r="A42" s="487">
        <f>+'12.1-Reventa'!A42</f>
        <v>43374</v>
      </c>
      <c r="B42" s="563"/>
      <c r="C42" s="580"/>
      <c r="D42" s="516"/>
      <c r="E42" s="563"/>
      <c r="F42" s="552"/>
    </row>
    <row r="43" spans="1:6" x14ac:dyDescent="0.2">
      <c r="A43" s="487">
        <f>+'12.1-Reventa'!A43</f>
        <v>43405</v>
      </c>
      <c r="B43" s="563"/>
      <c r="C43" s="580"/>
      <c r="D43" s="516"/>
      <c r="E43" s="563"/>
      <c r="F43" s="552"/>
    </row>
    <row r="44" spans="1:6" ht="13.5" thickBot="1" x14ac:dyDescent="0.25">
      <c r="A44" s="488">
        <f>+'12.1-Reventa'!A44</f>
        <v>43435</v>
      </c>
      <c r="B44" s="564"/>
      <c r="C44" s="581"/>
      <c r="D44" s="517"/>
      <c r="E44" s="564"/>
      <c r="F44" s="552"/>
    </row>
    <row r="45" spans="1:6" x14ac:dyDescent="0.2">
      <c r="A45" s="486">
        <f>+'12.1-Reventa'!A45</f>
        <v>43466</v>
      </c>
      <c r="B45" s="562"/>
      <c r="C45" s="562"/>
      <c r="D45" s="515"/>
      <c r="E45" s="562"/>
      <c r="F45" s="552"/>
    </row>
    <row r="46" spans="1:6" x14ac:dyDescent="0.2">
      <c r="A46" s="487">
        <f>+'12.1-Reventa'!A46</f>
        <v>43497</v>
      </c>
      <c r="B46" s="563"/>
      <c r="C46" s="563"/>
      <c r="D46" s="516"/>
      <c r="E46" s="563"/>
      <c r="F46" s="552"/>
    </row>
    <row r="47" spans="1:6" x14ac:dyDescent="0.2">
      <c r="A47" s="487">
        <f>+'12.1-Reventa'!A47</f>
        <v>43525</v>
      </c>
      <c r="B47" s="563"/>
      <c r="C47" s="563"/>
      <c r="D47" s="516"/>
      <c r="E47" s="563"/>
      <c r="F47" s="552"/>
    </row>
    <row r="48" spans="1:6" hidden="1" x14ac:dyDescent="0.2">
      <c r="A48" s="487" t="e">
        <f>+'12.1-Reventa'!A49</f>
        <v>#REF!</v>
      </c>
      <c r="B48" s="563"/>
      <c r="C48" s="563"/>
      <c r="D48" s="516"/>
      <c r="E48" s="563"/>
      <c r="F48" s="552"/>
    </row>
    <row r="49" spans="1:6" hidden="1" x14ac:dyDescent="0.2">
      <c r="A49" s="487" t="e">
        <f>+'12.1-Reventa'!A50</f>
        <v>#REF!</v>
      </c>
      <c r="B49" s="563"/>
      <c r="C49" s="563"/>
      <c r="D49" s="516"/>
      <c r="E49" s="563"/>
      <c r="F49" s="552"/>
    </row>
    <row r="50" spans="1:6" hidden="1" x14ac:dyDescent="0.2">
      <c r="A50" s="487" t="e">
        <f>+'12.1-Reventa'!A51</f>
        <v>#REF!</v>
      </c>
      <c r="B50" s="563"/>
      <c r="C50" s="563"/>
      <c r="D50" s="516"/>
      <c r="E50" s="563"/>
      <c r="F50" s="552"/>
    </row>
    <row r="51" spans="1:6" hidden="1" x14ac:dyDescent="0.2">
      <c r="A51" s="487" t="e">
        <f>+'12.1-Reventa'!A52</f>
        <v>#REF!</v>
      </c>
      <c r="B51" s="563"/>
      <c r="C51" s="563"/>
      <c r="D51" s="516"/>
      <c r="E51" s="563"/>
      <c r="F51" s="552"/>
    </row>
    <row r="52" spans="1:6" hidden="1" x14ac:dyDescent="0.2">
      <c r="A52" s="487" t="e">
        <f>+'12.1-Reventa'!A53</f>
        <v>#REF!</v>
      </c>
      <c r="B52" s="563"/>
      <c r="C52" s="563"/>
      <c r="D52" s="516"/>
      <c r="E52" s="563"/>
      <c r="F52" s="552"/>
    </row>
    <row r="53" spans="1:6" hidden="1" x14ac:dyDescent="0.2">
      <c r="A53" s="615" t="e">
        <f>+'12.1-Reventa'!A54</f>
        <v>#REF!</v>
      </c>
      <c r="B53" s="616"/>
      <c r="C53" s="616"/>
      <c r="D53" s="630"/>
      <c r="E53" s="616"/>
      <c r="F53" s="552"/>
    </row>
    <row r="54" spans="1:6" ht="13.5" hidden="1" thickBot="1" x14ac:dyDescent="0.25">
      <c r="A54" s="488" t="e">
        <f>+'12.1-Reventa'!A55</f>
        <v>#REF!</v>
      </c>
      <c r="B54" s="564"/>
      <c r="C54" s="564"/>
      <c r="D54" s="517"/>
      <c r="E54" s="564"/>
      <c r="F54" s="552"/>
    </row>
    <row r="55" spans="1:6" ht="13.5" hidden="1" thickBot="1" x14ac:dyDescent="0.25">
      <c r="A55" s="582" t="e">
        <f>+'12.1-Reventa'!A56</f>
        <v>#REF!</v>
      </c>
      <c r="B55" s="583"/>
      <c r="C55" s="584"/>
      <c r="D55" s="585"/>
      <c r="E55" s="583"/>
      <c r="F55" s="552"/>
    </row>
    <row r="56" spans="1:6" ht="13.5" thickBot="1" x14ac:dyDescent="0.25">
      <c r="A56" s="626"/>
      <c r="B56" s="211"/>
      <c r="C56" s="211"/>
      <c r="D56" s="519"/>
      <c r="E56" s="211"/>
      <c r="F56" s="552"/>
    </row>
    <row r="57" spans="1:6" x14ac:dyDescent="0.2">
      <c r="A57" s="62">
        <f>+'11.1- impo '!A57</f>
        <v>2016</v>
      </c>
      <c r="B57" s="562"/>
      <c r="C57" s="562"/>
      <c r="D57" s="562"/>
      <c r="E57" s="562"/>
      <c r="F57" s="552"/>
    </row>
    <row r="58" spans="1:6" x14ac:dyDescent="0.2">
      <c r="A58" s="58">
        <f>+'11.1- impo '!A58</f>
        <v>2017</v>
      </c>
      <c r="B58" s="563"/>
      <c r="C58" s="563"/>
      <c r="D58" s="563"/>
      <c r="E58" s="563"/>
      <c r="F58" s="552"/>
    </row>
    <row r="59" spans="1:6" ht="13.5" thickBot="1" x14ac:dyDescent="0.25">
      <c r="A59" s="494">
        <f>+'11.1- impo '!A59</f>
        <v>2018</v>
      </c>
      <c r="B59" s="564"/>
      <c r="C59" s="564"/>
      <c r="D59" s="564"/>
      <c r="E59" s="564"/>
      <c r="F59" s="552"/>
    </row>
    <row r="60" spans="1:6" ht="13.5" thickBot="1" x14ac:dyDescent="0.25">
      <c r="A60" s="586"/>
      <c r="B60" s="211"/>
      <c r="C60" s="211"/>
      <c r="D60" s="211"/>
      <c r="E60" s="211"/>
      <c r="F60" s="552"/>
    </row>
    <row r="61" spans="1:6" x14ac:dyDescent="0.2">
      <c r="A61" s="486" t="str">
        <f>+'11.1- impo '!A61</f>
        <v>ene-mar 2018</v>
      </c>
      <c r="B61" s="562"/>
      <c r="C61" s="562"/>
      <c r="D61" s="562"/>
      <c r="E61" s="562"/>
      <c r="F61" s="552"/>
    </row>
    <row r="62" spans="1:6" ht="13.5" thickBot="1" x14ac:dyDescent="0.25">
      <c r="A62" s="488" t="str">
        <f>+'11.1- impo '!A62</f>
        <v>ene-mar 2019</v>
      </c>
      <c r="B62" s="564"/>
      <c r="C62" s="564"/>
      <c r="D62" s="564"/>
      <c r="E62" s="564"/>
      <c r="F62" s="552"/>
    </row>
    <row r="63" spans="1:6" x14ac:dyDescent="0.2">
      <c r="A63" s="626"/>
    </row>
    <row r="64" spans="1:6" x14ac:dyDescent="0.2">
      <c r="A64" s="592" t="s">
        <v>84</v>
      </c>
    </row>
    <row r="65" spans="1:6" x14ac:dyDescent="0.2">
      <c r="A65" s="593"/>
    </row>
    <row r="66" spans="1:6" x14ac:dyDescent="0.2">
      <c r="A66" s="593"/>
      <c r="E66" s="211"/>
      <c r="F66" s="211"/>
    </row>
    <row r="67" spans="1:6" hidden="1" x14ac:dyDescent="0.2">
      <c r="A67" s="594" t="s">
        <v>145</v>
      </c>
      <c r="B67" s="595"/>
      <c r="C67" s="51"/>
    </row>
    <row r="68" spans="1:6" ht="13.5" hidden="1" thickBot="1" x14ac:dyDescent="0.25">
      <c r="A68" s="51"/>
      <c r="B68" s="51"/>
      <c r="C68" s="51"/>
    </row>
    <row r="69" spans="1:6" ht="13.5" hidden="1" thickBot="1" x14ac:dyDescent="0.25">
      <c r="A69" s="104" t="s">
        <v>7</v>
      </c>
      <c r="C69" s="92" t="s">
        <v>136</v>
      </c>
      <c r="D69" s="94" t="s">
        <v>118</v>
      </c>
    </row>
    <row r="70" spans="1:6" hidden="1" x14ac:dyDescent="0.2">
      <c r="A70" s="95">
        <f>A57</f>
        <v>2016</v>
      </c>
      <c r="C70" s="596">
        <f>+C57-SUM(C8:C19)</f>
        <v>0</v>
      </c>
      <c r="D70" s="597">
        <f>+D57-SUM(D8:D19)</f>
        <v>0</v>
      </c>
    </row>
    <row r="71" spans="1:6" hidden="1" x14ac:dyDescent="0.2">
      <c r="A71" s="97">
        <f>A58</f>
        <v>2017</v>
      </c>
      <c r="C71" s="598">
        <f>+C58-SUM(C20:C31)</f>
        <v>0</v>
      </c>
      <c r="D71" s="599">
        <f>+D58-SUM(D20:D31)</f>
        <v>0</v>
      </c>
    </row>
    <row r="72" spans="1:6" ht="13.5" hidden="1" thickBot="1" x14ac:dyDescent="0.25">
      <c r="A72" s="98">
        <f>A59</f>
        <v>2018</v>
      </c>
      <c r="C72" s="600">
        <f>+C59-SUM(C32:C43)</f>
        <v>0</v>
      </c>
      <c r="D72" s="601">
        <f>+D59-SUM(D32:D43)</f>
        <v>0</v>
      </c>
    </row>
    <row r="73" spans="1:6" hidden="1" x14ac:dyDescent="0.2">
      <c r="A73" s="95" t="str">
        <f>+A61</f>
        <v>ene-mar 2018</v>
      </c>
      <c r="C73" s="602">
        <f>+C61-(SUM(C32:INDEX(C32:C43,'parámetros e instrucciones'!$E$3)))</f>
        <v>0</v>
      </c>
      <c r="D73" s="602">
        <f>+D61-(SUM(D32:INDEX(D32:D43,'parámetros e instrucciones'!$E$3)))</f>
        <v>0</v>
      </c>
    </row>
    <row r="74" spans="1:6" ht="13.5" hidden="1" thickBot="1" x14ac:dyDescent="0.25">
      <c r="A74" s="98" t="str">
        <f>+A62</f>
        <v>ene-mar 2019</v>
      </c>
      <c r="C74" s="603">
        <f>+C62-(SUM(C44:INDEX(C44:C55,'parámetros e instrucciones'!$E$3)))</f>
        <v>0</v>
      </c>
      <c r="D74" s="603">
        <f>+D62-(SUM(D44:INDEX(D44:D55,'parámetros e instrucciones'!$E$3)))</f>
        <v>0</v>
      </c>
    </row>
    <row r="75" spans="1:6" hidden="1" x14ac:dyDescent="0.2"/>
    <row r="76" spans="1:6" hidden="1" x14ac:dyDescent="0.2"/>
    <row r="77" spans="1:6" hidden="1" x14ac:dyDescent="0.2"/>
    <row r="78" spans="1:6" hidden="1" x14ac:dyDescent="0.2"/>
  </sheetData>
  <sheetProtection password="CA79" sheet="1" objects="1" scenarios="1" formatCells="0" formatColumns="0" formatRows="0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88</v>
      </c>
      <c r="B1" s="3"/>
    </row>
    <row r="2" spans="1:2" ht="13.5" thickBot="1" x14ac:dyDescent="0.25">
      <c r="A2" s="2" t="s">
        <v>49</v>
      </c>
      <c r="B2" s="3"/>
    </row>
    <row r="3" spans="1:2" x14ac:dyDescent="0.2">
      <c r="A3" s="4" t="s">
        <v>7</v>
      </c>
      <c r="B3" s="14" t="s">
        <v>50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8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zoomScale="70" zoomScaleNormal="70" workbookViewId="0"/>
  </sheetViews>
  <sheetFormatPr baseColWidth="10" defaultRowHeight="12.75" x14ac:dyDescent="0.2"/>
  <cols>
    <col min="1" max="1" width="17.85546875" style="49" customWidth="1"/>
    <col min="2" max="2" width="77.5703125" style="49" customWidth="1"/>
    <col min="3" max="6" width="11.28515625" style="49" customWidth="1"/>
    <col min="7" max="16384" width="11.42578125" style="49"/>
  </cols>
  <sheetData>
    <row r="1" spans="1:6" x14ac:dyDescent="0.2">
      <c r="A1" s="149" t="s">
        <v>239</v>
      </c>
      <c r="B1" s="150"/>
      <c r="C1" s="150"/>
      <c r="D1" s="150"/>
      <c r="E1" s="150"/>
      <c r="F1" s="150"/>
    </row>
    <row r="2" spans="1:6" x14ac:dyDescent="0.2">
      <c r="A2" s="354" t="s">
        <v>110</v>
      </c>
      <c r="B2" s="355"/>
      <c r="C2" s="355"/>
      <c r="D2" s="355"/>
      <c r="E2" s="355"/>
      <c r="F2" s="355"/>
    </row>
    <row r="3" spans="1:6" x14ac:dyDescent="0.2">
      <c r="A3" s="363" t="s">
        <v>240</v>
      </c>
      <c r="B3" s="362"/>
      <c r="C3" s="355"/>
      <c r="D3" s="355"/>
      <c r="E3" s="355"/>
      <c r="F3" s="355"/>
    </row>
    <row r="4" spans="1:6" hidden="1" x14ac:dyDescent="0.2">
      <c r="A4" s="149"/>
      <c r="B4" s="150"/>
      <c r="C4" s="150"/>
      <c r="D4" s="150"/>
      <c r="E4" s="150"/>
      <c r="F4" s="150"/>
    </row>
    <row r="5" spans="1:6" hidden="1" x14ac:dyDescent="0.2">
      <c r="A5" s="149"/>
      <c r="B5" s="150"/>
      <c r="C5" s="150"/>
      <c r="D5" s="150"/>
      <c r="E5" s="150"/>
      <c r="F5" s="150"/>
    </row>
    <row r="6" spans="1:6" x14ac:dyDescent="0.2">
      <c r="A6" s="149"/>
      <c r="B6" s="150"/>
      <c r="C6" s="150"/>
      <c r="D6" s="150"/>
      <c r="E6" s="150"/>
      <c r="F6" s="150"/>
    </row>
    <row r="7" spans="1:6" x14ac:dyDescent="0.2">
      <c r="A7" s="149"/>
      <c r="B7" s="150"/>
      <c r="C7" s="150"/>
      <c r="D7" s="150"/>
      <c r="E7" s="150"/>
      <c r="F7" s="150"/>
    </row>
    <row r="8" spans="1:6" x14ac:dyDescent="0.2">
      <c r="A8" s="149"/>
      <c r="B8" s="150"/>
      <c r="C8" s="150"/>
      <c r="D8" s="150"/>
      <c r="E8" s="150"/>
      <c r="F8" s="150"/>
    </row>
    <row r="9" spans="1:6" ht="13.5" thickBot="1" x14ac:dyDescent="0.25">
      <c r="A9" s="150"/>
      <c r="B9" s="149"/>
      <c r="C9" s="150"/>
      <c r="D9" s="150"/>
      <c r="E9" s="150"/>
      <c r="F9" s="150"/>
    </row>
    <row r="10" spans="1:6" ht="35.25" customHeight="1" thickBot="1" x14ac:dyDescent="0.25">
      <c r="A10" s="389" t="s">
        <v>2</v>
      </c>
      <c r="B10" s="390" t="s">
        <v>222</v>
      </c>
      <c r="C10" s="391">
        <v>2016</v>
      </c>
      <c r="D10" s="391">
        <v>2017</v>
      </c>
      <c r="E10" s="391">
        <v>2018</v>
      </c>
      <c r="F10" s="396" t="s">
        <v>276</v>
      </c>
    </row>
    <row r="11" spans="1:6" x14ac:dyDescent="0.2">
      <c r="A11" s="151" t="s">
        <v>3</v>
      </c>
      <c r="B11" s="641"/>
      <c r="C11" s="642" t="s">
        <v>207</v>
      </c>
      <c r="D11" s="642" t="s">
        <v>207</v>
      </c>
      <c r="E11" s="642" t="s">
        <v>207</v>
      </c>
      <c r="F11" s="642" t="s">
        <v>207</v>
      </c>
    </row>
    <row r="12" spans="1:6" x14ac:dyDescent="0.2">
      <c r="A12" s="152"/>
      <c r="B12" s="640"/>
      <c r="C12" s="643"/>
      <c r="D12" s="643"/>
      <c r="E12" s="643"/>
      <c r="F12" s="643"/>
    </row>
    <row r="13" spans="1:6" x14ac:dyDescent="0.2">
      <c r="A13" s="152"/>
      <c r="B13" s="639"/>
      <c r="C13" s="643"/>
      <c r="D13" s="643"/>
      <c r="E13" s="643"/>
      <c r="F13" s="643"/>
    </row>
    <row r="14" spans="1:6" x14ac:dyDescent="0.2">
      <c r="A14" s="152"/>
      <c r="B14" s="640"/>
      <c r="C14" s="643"/>
      <c r="D14" s="643"/>
      <c r="E14" s="643"/>
      <c r="F14" s="643"/>
    </row>
    <row r="15" spans="1:6" x14ac:dyDescent="0.2">
      <c r="A15" s="152"/>
      <c r="B15" s="639"/>
      <c r="C15" s="643"/>
      <c r="D15" s="643"/>
      <c r="E15" s="643"/>
      <c r="F15" s="643"/>
    </row>
    <row r="16" spans="1:6" ht="13.5" thickBot="1" x14ac:dyDescent="0.25">
      <c r="A16" s="153"/>
      <c r="B16" s="645"/>
      <c r="C16" s="644"/>
      <c r="D16" s="644"/>
      <c r="E16" s="644"/>
      <c r="F16" s="644"/>
    </row>
    <row r="17" spans="1:6" x14ac:dyDescent="0.2">
      <c r="A17" s="151" t="s">
        <v>4</v>
      </c>
      <c r="B17" s="641"/>
      <c r="C17" s="642" t="s">
        <v>207</v>
      </c>
      <c r="D17" s="642" t="s">
        <v>207</v>
      </c>
      <c r="E17" s="642" t="s">
        <v>207</v>
      </c>
      <c r="F17" s="642" t="s">
        <v>207</v>
      </c>
    </row>
    <row r="18" spans="1:6" x14ac:dyDescent="0.2">
      <c r="A18" s="152"/>
      <c r="B18" s="640"/>
      <c r="C18" s="643"/>
      <c r="D18" s="643"/>
      <c r="E18" s="643"/>
      <c r="F18" s="643"/>
    </row>
    <row r="19" spans="1:6" x14ac:dyDescent="0.2">
      <c r="A19" s="152"/>
      <c r="B19" s="639"/>
      <c r="C19" s="643"/>
      <c r="D19" s="643"/>
      <c r="E19" s="643"/>
      <c r="F19" s="643"/>
    </row>
    <row r="20" spans="1:6" x14ac:dyDescent="0.2">
      <c r="A20" s="152"/>
      <c r="B20" s="640"/>
      <c r="C20" s="643"/>
      <c r="D20" s="643"/>
      <c r="E20" s="643"/>
      <c r="F20" s="643"/>
    </row>
    <row r="21" spans="1:6" x14ac:dyDescent="0.2">
      <c r="A21" s="152"/>
      <c r="B21" s="639"/>
      <c r="C21" s="643"/>
      <c r="D21" s="643"/>
      <c r="E21" s="643"/>
      <c r="F21" s="643"/>
    </row>
    <row r="22" spans="1:6" ht="13.5" thickBot="1" x14ac:dyDescent="0.25">
      <c r="A22" s="153"/>
      <c r="B22" s="645"/>
      <c r="C22" s="644"/>
      <c r="D22" s="644"/>
      <c r="E22" s="644"/>
      <c r="F22" s="644"/>
    </row>
    <row r="23" spans="1:6" x14ac:dyDescent="0.2">
      <c r="A23" s="151" t="s">
        <v>5</v>
      </c>
      <c r="B23" s="641"/>
      <c r="C23" s="642" t="s">
        <v>207</v>
      </c>
      <c r="D23" s="642" t="s">
        <v>207</v>
      </c>
      <c r="E23" s="642" t="s">
        <v>207</v>
      </c>
      <c r="F23" s="642" t="s">
        <v>207</v>
      </c>
    </row>
    <row r="24" spans="1:6" x14ac:dyDescent="0.2">
      <c r="A24" s="152"/>
      <c r="B24" s="640"/>
      <c r="C24" s="643"/>
      <c r="D24" s="643"/>
      <c r="E24" s="643"/>
      <c r="F24" s="643"/>
    </row>
    <row r="25" spans="1:6" x14ac:dyDescent="0.2">
      <c r="A25" s="152"/>
      <c r="B25" s="639"/>
      <c r="C25" s="643"/>
      <c r="D25" s="643"/>
      <c r="E25" s="643"/>
      <c r="F25" s="643"/>
    </row>
    <row r="26" spans="1:6" x14ac:dyDescent="0.2">
      <c r="A26" s="152"/>
      <c r="B26" s="640"/>
      <c r="C26" s="643"/>
      <c r="D26" s="643"/>
      <c r="E26" s="643"/>
      <c r="F26" s="643"/>
    </row>
    <row r="27" spans="1:6" x14ac:dyDescent="0.2">
      <c r="A27" s="152"/>
      <c r="B27" s="639"/>
      <c r="C27" s="643"/>
      <c r="D27" s="643"/>
      <c r="E27" s="643"/>
      <c r="F27" s="643"/>
    </row>
    <row r="28" spans="1:6" ht="13.5" thickBot="1" x14ac:dyDescent="0.25">
      <c r="A28" s="153"/>
      <c r="B28" s="645"/>
      <c r="C28" s="644"/>
      <c r="D28" s="644"/>
      <c r="E28" s="644"/>
      <c r="F28" s="644"/>
    </row>
    <row r="29" spans="1:6" x14ac:dyDescent="0.2">
      <c r="A29" s="151" t="s">
        <v>189</v>
      </c>
      <c r="B29" s="641"/>
      <c r="C29" s="642" t="s">
        <v>207</v>
      </c>
      <c r="D29" s="642" t="s">
        <v>207</v>
      </c>
      <c r="E29" s="642" t="s">
        <v>207</v>
      </c>
      <c r="F29" s="642" t="s">
        <v>207</v>
      </c>
    </row>
    <row r="30" spans="1:6" x14ac:dyDescent="0.2">
      <c r="A30" s="152"/>
      <c r="B30" s="640"/>
      <c r="C30" s="643"/>
      <c r="D30" s="643"/>
      <c r="E30" s="643"/>
      <c r="F30" s="643"/>
    </row>
    <row r="31" spans="1:6" x14ac:dyDescent="0.2">
      <c r="A31" s="152"/>
      <c r="B31" s="639"/>
      <c r="C31" s="643"/>
      <c r="D31" s="643"/>
      <c r="E31" s="643"/>
      <c r="F31" s="643"/>
    </row>
    <row r="32" spans="1:6" x14ac:dyDescent="0.2">
      <c r="A32" s="152"/>
      <c r="B32" s="640"/>
      <c r="C32" s="643"/>
      <c r="D32" s="643"/>
      <c r="E32" s="643"/>
      <c r="F32" s="643"/>
    </row>
    <row r="33" spans="1:6" x14ac:dyDescent="0.2">
      <c r="A33" s="152"/>
      <c r="B33" s="639"/>
      <c r="C33" s="643"/>
      <c r="D33" s="643"/>
      <c r="E33" s="643"/>
      <c r="F33" s="643"/>
    </row>
    <row r="34" spans="1:6" ht="13.5" thickBot="1" x14ac:dyDescent="0.25">
      <c r="A34" s="153"/>
      <c r="B34" s="645"/>
      <c r="C34" s="644"/>
      <c r="D34" s="644"/>
      <c r="E34" s="644"/>
      <c r="F34" s="644"/>
    </row>
    <row r="35" spans="1:6" x14ac:dyDescent="0.2">
      <c r="A35" s="151" t="s">
        <v>190</v>
      </c>
      <c r="B35" s="641"/>
      <c r="C35" s="642" t="s">
        <v>207</v>
      </c>
      <c r="D35" s="642" t="s">
        <v>207</v>
      </c>
      <c r="E35" s="642" t="s">
        <v>207</v>
      </c>
      <c r="F35" s="642" t="s">
        <v>207</v>
      </c>
    </row>
    <row r="36" spans="1:6" x14ac:dyDescent="0.2">
      <c r="A36" s="152"/>
      <c r="B36" s="640"/>
      <c r="C36" s="643"/>
      <c r="D36" s="643"/>
      <c r="E36" s="643"/>
      <c r="F36" s="643"/>
    </row>
    <row r="37" spans="1:6" x14ac:dyDescent="0.2">
      <c r="A37" s="152"/>
      <c r="B37" s="639"/>
      <c r="C37" s="643"/>
      <c r="D37" s="643"/>
      <c r="E37" s="643"/>
      <c r="F37" s="643"/>
    </row>
    <row r="38" spans="1:6" x14ac:dyDescent="0.2">
      <c r="A38" s="152"/>
      <c r="B38" s="640"/>
      <c r="C38" s="643"/>
      <c r="D38" s="643"/>
      <c r="E38" s="643"/>
      <c r="F38" s="643"/>
    </row>
    <row r="39" spans="1:6" x14ac:dyDescent="0.2">
      <c r="A39" s="152"/>
      <c r="B39" s="639"/>
      <c r="C39" s="643"/>
      <c r="D39" s="643"/>
      <c r="E39" s="643"/>
      <c r="F39" s="643"/>
    </row>
    <row r="40" spans="1:6" ht="13.5" thickBot="1" x14ac:dyDescent="0.25">
      <c r="A40" s="156"/>
      <c r="B40" s="645"/>
      <c r="C40" s="644"/>
      <c r="D40" s="644"/>
      <c r="E40" s="644"/>
      <c r="F40" s="644"/>
    </row>
    <row r="41" spans="1:6" ht="13.5" thickBot="1" x14ac:dyDescent="0.25">
      <c r="B41" s="157" t="s">
        <v>109</v>
      </c>
      <c r="C41" s="158">
        <v>1</v>
      </c>
      <c r="D41" s="158">
        <v>1</v>
      </c>
      <c r="E41" s="158">
        <v>1</v>
      </c>
      <c r="F41" s="158">
        <v>1</v>
      </c>
    </row>
    <row r="43" spans="1:6" x14ac:dyDescent="0.2">
      <c r="A43" s="49" t="s">
        <v>188</v>
      </c>
    </row>
  </sheetData>
  <mergeCells count="35">
    <mergeCell ref="B11:B12"/>
    <mergeCell ref="C11:C16"/>
    <mergeCell ref="D11:D16"/>
    <mergeCell ref="E11:E16"/>
    <mergeCell ref="F11:F16"/>
    <mergeCell ref="B13:B14"/>
    <mergeCell ref="B15:B16"/>
    <mergeCell ref="B17:B18"/>
    <mergeCell ref="C17:C22"/>
    <mergeCell ref="D17:D22"/>
    <mergeCell ref="E17:E22"/>
    <mergeCell ref="F17:F22"/>
    <mergeCell ref="B19:B20"/>
    <mergeCell ref="B21:B22"/>
    <mergeCell ref="B23:B24"/>
    <mergeCell ref="C23:C28"/>
    <mergeCell ref="D23:D28"/>
    <mergeCell ref="E23:E28"/>
    <mergeCell ref="F23:F28"/>
    <mergeCell ref="B25:B26"/>
    <mergeCell ref="B27:B28"/>
    <mergeCell ref="B29:B30"/>
    <mergeCell ref="C29:C34"/>
    <mergeCell ref="D29:D34"/>
    <mergeCell ref="E29:E34"/>
    <mergeCell ref="F29:F34"/>
    <mergeCell ref="B31:B32"/>
    <mergeCell ref="B33:B34"/>
    <mergeCell ref="B35:B36"/>
    <mergeCell ref="C35:C40"/>
    <mergeCell ref="D35:D40"/>
    <mergeCell ref="E35:E40"/>
    <mergeCell ref="F35:F40"/>
    <mergeCell ref="B37:B38"/>
    <mergeCell ref="B39:B40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89" orientation="landscape" r:id="rId1"/>
  <headerFooter alignWithMargins="0">
    <oddHeader>&amp;R2019 - Año de la Exportación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707" t="s">
        <v>89</v>
      </c>
      <c r="B2" s="707"/>
      <c r="C2" s="707"/>
      <c r="D2" s="707"/>
    </row>
    <row r="3" spans="1:4" x14ac:dyDescent="0.2">
      <c r="A3" s="707" t="s">
        <v>90</v>
      </c>
      <c r="B3" s="707"/>
      <c r="C3" s="707"/>
      <c r="D3" s="707"/>
    </row>
    <row r="4" spans="1:4" x14ac:dyDescent="0.2">
      <c r="A4" s="708" t="s">
        <v>1</v>
      </c>
      <c r="B4" s="708"/>
      <c r="C4" s="708"/>
      <c r="D4" s="708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30</v>
      </c>
      <c r="B6" s="21" t="s">
        <v>91</v>
      </c>
      <c r="C6" s="22" t="s">
        <v>92</v>
      </c>
      <c r="D6" s="23" t="s">
        <v>93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21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5"/>
  <sheetViews>
    <sheetView zoomScale="115" zoomScaleNormal="115" workbookViewId="0"/>
  </sheetViews>
  <sheetFormatPr baseColWidth="10" defaultRowHeight="12.75" x14ac:dyDescent="0.2"/>
  <cols>
    <col min="1" max="1" width="21.28515625" style="54" customWidth="1"/>
    <col min="2" max="2" width="24" style="54" customWidth="1"/>
    <col min="3" max="3" width="29.7109375" style="54" customWidth="1"/>
    <col min="4" max="16384" width="11.42578125" style="54"/>
  </cols>
  <sheetData>
    <row r="1" spans="1:3" x14ac:dyDescent="0.2">
      <c r="A1" s="162" t="s">
        <v>242</v>
      </c>
      <c r="B1" s="162"/>
      <c r="C1" s="162"/>
    </row>
    <row r="2" spans="1:3" x14ac:dyDescent="0.2">
      <c r="A2" s="162" t="s">
        <v>104</v>
      </c>
      <c r="B2" s="162"/>
      <c r="C2" s="162"/>
    </row>
    <row r="3" spans="1:3" x14ac:dyDescent="0.2">
      <c r="A3" s="646" t="str">
        <f>+'1.1 modelos'!A3</f>
        <v>Pulverizadores</v>
      </c>
      <c r="B3" s="646"/>
      <c r="C3" s="646"/>
    </row>
    <row r="4" spans="1:3" x14ac:dyDescent="0.2">
      <c r="A4" s="647" t="s">
        <v>241</v>
      </c>
      <c r="B4" s="648"/>
      <c r="C4" s="648"/>
    </row>
    <row r="5" spans="1:3" ht="13.5" thickBot="1" x14ac:dyDescent="0.25"/>
    <row r="6" spans="1:3" x14ac:dyDescent="0.2">
      <c r="A6" s="392" t="s">
        <v>9</v>
      </c>
      <c r="B6" s="393" t="s">
        <v>105</v>
      </c>
      <c r="C6" s="393" t="s">
        <v>106</v>
      </c>
    </row>
    <row r="7" spans="1:3" ht="13.5" thickBot="1" x14ac:dyDescent="0.25">
      <c r="A7" s="394"/>
      <c r="B7" s="395"/>
      <c r="C7" s="395" t="s">
        <v>107</v>
      </c>
    </row>
    <row r="8" spans="1:3" x14ac:dyDescent="0.2">
      <c r="A8" s="353">
        <v>2016</v>
      </c>
      <c r="B8" s="164"/>
      <c r="C8" s="165"/>
    </row>
    <row r="9" spans="1:3" x14ac:dyDescent="0.2">
      <c r="A9" s="166">
        <v>2017</v>
      </c>
      <c r="B9" s="167"/>
      <c r="C9" s="168"/>
    </row>
    <row r="10" spans="1:3" ht="13.5" thickBot="1" x14ac:dyDescent="0.25">
      <c r="A10" s="173">
        <v>2018</v>
      </c>
      <c r="B10" s="368"/>
      <c r="C10" s="369"/>
    </row>
    <row r="11" spans="1:3" x14ac:dyDescent="0.2">
      <c r="A11" s="482" t="s">
        <v>277</v>
      </c>
      <c r="B11" s="483"/>
      <c r="C11" s="483"/>
    </row>
    <row r="12" spans="1:3" ht="13.5" thickBot="1" x14ac:dyDescent="0.25">
      <c r="A12" s="484" t="s">
        <v>276</v>
      </c>
      <c r="B12" s="485"/>
      <c r="C12" s="485"/>
    </row>
    <row r="13" spans="1:3" ht="5.25" customHeight="1" x14ac:dyDescent="0.2"/>
    <row r="14" spans="1:3" ht="13.5" thickBot="1" x14ac:dyDescent="0.25">
      <c r="A14" s="169" t="s">
        <v>108</v>
      </c>
    </row>
    <row r="15" spans="1:3" ht="30.75" customHeight="1" thickBot="1" x14ac:dyDescent="0.25">
      <c r="A15" s="331"/>
      <c r="B15" s="332"/>
      <c r="C15" s="333"/>
    </row>
  </sheetData>
  <mergeCells count="2">
    <mergeCell ref="A3:C3"/>
    <mergeCell ref="A4:C4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landscape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zoomScale="115" zoomScaleNormal="115" workbookViewId="0">
      <selection activeCell="A3" sqref="A3:C3"/>
    </sheetView>
  </sheetViews>
  <sheetFormatPr baseColWidth="10" defaultRowHeight="12.75" x14ac:dyDescent="0.2"/>
  <cols>
    <col min="1" max="1" width="21.28515625" style="54" customWidth="1"/>
    <col min="2" max="2" width="24" style="54" customWidth="1"/>
    <col min="3" max="3" width="29.7109375" style="54" customWidth="1"/>
    <col min="4" max="16384" width="11.42578125" style="54"/>
  </cols>
  <sheetData>
    <row r="1" spans="1:3" x14ac:dyDescent="0.2">
      <c r="A1" s="162" t="s">
        <v>243</v>
      </c>
      <c r="B1" s="162"/>
      <c r="C1" s="162"/>
    </row>
    <row r="2" spans="1:3" x14ac:dyDescent="0.2">
      <c r="A2" s="162" t="s">
        <v>104</v>
      </c>
      <c r="B2" s="162"/>
      <c r="C2" s="162"/>
    </row>
    <row r="3" spans="1:3" x14ac:dyDescent="0.2">
      <c r="A3" s="646" t="str">
        <f>'1.2 modelos '!A3</f>
        <v>Dispensadores</v>
      </c>
      <c r="B3" s="646"/>
      <c r="C3" s="646"/>
    </row>
    <row r="4" spans="1:3" x14ac:dyDescent="0.2">
      <c r="A4" s="647" t="s">
        <v>241</v>
      </c>
      <c r="B4" s="648"/>
      <c r="C4" s="648"/>
    </row>
    <row r="5" spans="1:3" ht="13.5" thickBot="1" x14ac:dyDescent="0.25"/>
    <row r="6" spans="1:3" x14ac:dyDescent="0.2">
      <c r="A6" s="392" t="s">
        <v>9</v>
      </c>
      <c r="B6" s="393" t="s">
        <v>105</v>
      </c>
      <c r="C6" s="393" t="s">
        <v>106</v>
      </c>
    </row>
    <row r="7" spans="1:3" ht="13.5" thickBot="1" x14ac:dyDescent="0.25">
      <c r="A7" s="394"/>
      <c r="B7" s="395"/>
      <c r="C7" s="395" t="s">
        <v>107</v>
      </c>
    </row>
    <row r="8" spans="1:3" x14ac:dyDescent="0.2">
      <c r="A8" s="353">
        <v>2016</v>
      </c>
      <c r="B8" s="164"/>
      <c r="C8" s="165"/>
    </row>
    <row r="9" spans="1:3" x14ac:dyDescent="0.2">
      <c r="A9" s="166">
        <v>2017</v>
      </c>
      <c r="B9" s="167"/>
      <c r="C9" s="168"/>
    </row>
    <row r="10" spans="1:3" ht="13.5" thickBot="1" x14ac:dyDescent="0.25">
      <c r="A10" s="173">
        <v>2018</v>
      </c>
      <c r="B10" s="368"/>
      <c r="C10" s="369"/>
    </row>
    <row r="11" spans="1:3" x14ac:dyDescent="0.2">
      <c r="A11" s="482" t="s">
        <v>277</v>
      </c>
      <c r="B11" s="483"/>
      <c r="C11" s="483"/>
    </row>
    <row r="12" spans="1:3" ht="13.5" thickBot="1" x14ac:dyDescent="0.25">
      <c r="A12" s="484" t="s">
        <v>276</v>
      </c>
      <c r="B12" s="485"/>
      <c r="C12" s="485"/>
    </row>
    <row r="13" spans="1:3" ht="5.25" customHeight="1" x14ac:dyDescent="0.2"/>
    <row r="14" spans="1:3" ht="13.5" thickBot="1" x14ac:dyDescent="0.25">
      <c r="A14" s="169" t="s">
        <v>108</v>
      </c>
    </row>
    <row r="15" spans="1:3" ht="30.75" customHeight="1" thickBot="1" x14ac:dyDescent="0.25">
      <c r="A15" s="331"/>
      <c r="B15" s="332"/>
      <c r="C15" s="333"/>
    </row>
  </sheetData>
  <mergeCells count="2">
    <mergeCell ref="A3:C3"/>
    <mergeCell ref="A4:C4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17"/>
  <sheetViews>
    <sheetView topLeftCell="A31" workbookViewId="0"/>
  </sheetViews>
  <sheetFormatPr baseColWidth="10" defaultColWidth="13.7109375" defaultRowHeight="12.75" x14ac:dyDescent="0.2"/>
  <cols>
    <col min="1" max="1" width="1" style="54" customWidth="1"/>
    <col min="2" max="2" width="3" style="51" customWidth="1"/>
    <col min="3" max="3" width="13" style="54" customWidth="1"/>
    <col min="4" max="4" width="1.7109375" style="54" customWidth="1"/>
    <col min="5" max="9" width="13.7109375" style="54" customWidth="1"/>
    <col min="10" max="10" width="14.85546875" style="54" customWidth="1"/>
    <col min="11" max="11" width="13.7109375" style="54" customWidth="1"/>
    <col min="12" max="12" width="13.5703125" style="54" customWidth="1"/>
    <col min="13" max="13" width="13.7109375" style="54" customWidth="1"/>
    <col min="14" max="14" width="1.7109375" style="65" customWidth="1"/>
    <col min="15" max="15" width="11.42578125" style="49" customWidth="1"/>
    <col min="16" max="16" width="11.42578125" style="49" hidden="1" customWidth="1"/>
    <col min="17" max="17" width="11.42578125" style="49" customWidth="1"/>
    <col min="18" max="16384" width="13.7109375" style="54"/>
  </cols>
  <sheetData>
    <row r="1" spans="3:17" x14ac:dyDescent="0.2">
      <c r="C1" s="650" t="s">
        <v>245</v>
      </c>
      <c r="D1" s="650"/>
      <c r="E1" s="650"/>
      <c r="F1" s="650"/>
      <c r="G1" s="650"/>
      <c r="H1" s="650"/>
      <c r="I1" s="650"/>
      <c r="J1" s="650"/>
      <c r="K1" s="650"/>
    </row>
    <row r="2" spans="3:17" x14ac:dyDescent="0.2">
      <c r="C2" s="650" t="s">
        <v>233</v>
      </c>
      <c r="D2" s="650"/>
      <c r="E2" s="650"/>
      <c r="F2" s="650"/>
      <c r="G2" s="650"/>
      <c r="H2" s="650"/>
      <c r="I2" s="650"/>
      <c r="J2" s="650"/>
      <c r="K2" s="650"/>
    </row>
    <row r="3" spans="3:17" x14ac:dyDescent="0.2">
      <c r="C3" s="651" t="str">
        <f>+'1.1 modelos'!A3</f>
        <v>Pulverizadores</v>
      </c>
      <c r="D3" s="651"/>
      <c r="E3" s="651"/>
      <c r="F3" s="651"/>
      <c r="G3" s="651"/>
      <c r="H3" s="651"/>
      <c r="I3" s="651"/>
      <c r="J3" s="651"/>
      <c r="K3" s="651"/>
      <c r="L3" s="358"/>
      <c r="M3" s="358"/>
      <c r="N3" s="358"/>
      <c r="O3" s="54"/>
      <c r="P3" s="54"/>
      <c r="Q3" s="54"/>
    </row>
    <row r="4" spans="3:17" x14ac:dyDescent="0.2">
      <c r="C4" s="649" t="s">
        <v>244</v>
      </c>
      <c r="D4" s="649"/>
      <c r="E4" s="649"/>
      <c r="F4" s="649"/>
      <c r="G4" s="649"/>
      <c r="H4" s="649"/>
      <c r="I4" s="649"/>
      <c r="J4" s="649"/>
      <c r="K4" s="649"/>
      <c r="L4" s="358"/>
      <c r="M4" s="358"/>
      <c r="O4" s="54"/>
      <c r="P4" s="66" t="s">
        <v>119</v>
      </c>
      <c r="Q4" s="54"/>
    </row>
    <row r="5" spans="3:17" x14ac:dyDescent="0.2">
      <c r="C5" s="50"/>
      <c r="D5" s="50"/>
      <c r="E5" s="50"/>
      <c r="F5" s="50"/>
      <c r="G5" s="50"/>
      <c r="H5" s="50"/>
      <c r="I5" s="50"/>
      <c r="J5" s="50"/>
      <c r="K5" s="50"/>
      <c r="L5" s="338"/>
      <c r="M5" s="338"/>
      <c r="O5" s="54"/>
      <c r="P5" s="66"/>
      <c r="Q5" s="54"/>
    </row>
    <row r="6" spans="3:17" s="51" customFormat="1" ht="10.5" customHeight="1" thickBot="1" x14ac:dyDescent="0.25">
      <c r="C6" s="50"/>
      <c r="D6" s="50"/>
      <c r="E6" s="50"/>
      <c r="F6" s="50"/>
      <c r="G6" s="50"/>
      <c r="H6" s="50"/>
      <c r="I6" s="50"/>
      <c r="J6" s="50"/>
      <c r="K6" s="50"/>
      <c r="L6" s="50"/>
      <c r="N6" s="48"/>
    </row>
    <row r="7" spans="3:17" ht="64.5" thickBot="1" x14ac:dyDescent="0.25">
      <c r="C7" s="412" t="s">
        <v>112</v>
      </c>
      <c r="D7" s="413"/>
      <c r="E7" s="414" t="s">
        <v>17</v>
      </c>
      <c r="F7" s="415" t="s">
        <v>18</v>
      </c>
      <c r="G7" s="415" t="s">
        <v>121</v>
      </c>
      <c r="H7" s="415" t="s">
        <v>113</v>
      </c>
      <c r="I7" s="416" t="s">
        <v>114</v>
      </c>
      <c r="J7" s="415" t="s">
        <v>122</v>
      </c>
      <c r="K7" s="416" t="s">
        <v>115</v>
      </c>
      <c r="L7" s="51"/>
      <c r="M7" s="51"/>
      <c r="N7" s="25"/>
      <c r="O7" s="52"/>
      <c r="P7" s="94" t="s">
        <v>147</v>
      </c>
    </row>
    <row r="8" spans="3:17" x14ac:dyDescent="0.2">
      <c r="C8" s="99">
        <v>42370</v>
      </c>
      <c r="D8" s="44"/>
      <c r="E8" s="27"/>
      <c r="F8" s="28"/>
      <c r="G8" s="28"/>
      <c r="H8" s="28"/>
      <c r="I8" s="29"/>
      <c r="J8" s="29"/>
      <c r="K8" s="29"/>
      <c r="L8" s="51"/>
      <c r="M8" s="51"/>
      <c r="N8" s="30"/>
      <c r="O8" s="52"/>
      <c r="P8" s="127">
        <f>+L50+E8-F8-G8-H8+I8-J8</f>
        <v>0</v>
      </c>
    </row>
    <row r="9" spans="3:17" x14ac:dyDescent="0.2">
      <c r="C9" s="100">
        <v>42401</v>
      </c>
      <c r="D9" s="44"/>
      <c r="E9" s="31"/>
      <c r="F9" s="32"/>
      <c r="G9" s="32"/>
      <c r="H9" s="32"/>
      <c r="I9" s="33"/>
      <c r="J9" s="33"/>
      <c r="K9" s="33"/>
      <c r="L9" s="51"/>
      <c r="M9" s="51"/>
      <c r="N9" s="30"/>
      <c r="O9" s="52"/>
      <c r="P9" s="128">
        <f>+P8+E9+I9-F9-G9-H9-J9</f>
        <v>0</v>
      </c>
    </row>
    <row r="10" spans="3:17" x14ac:dyDescent="0.2">
      <c r="C10" s="100">
        <v>42430</v>
      </c>
      <c r="D10" s="44"/>
      <c r="E10" s="31"/>
      <c r="F10" s="32"/>
      <c r="G10" s="32"/>
      <c r="H10" s="32"/>
      <c r="I10" s="33"/>
      <c r="J10" s="33"/>
      <c r="K10" s="33"/>
      <c r="L10" s="51"/>
      <c r="M10" s="51"/>
      <c r="N10" s="30"/>
      <c r="O10" s="52"/>
      <c r="P10" s="128">
        <f t="shared" ref="P10:P46" si="0">+P9+E10+I10-F10-G10-H10-J10</f>
        <v>0</v>
      </c>
    </row>
    <row r="11" spans="3:17" x14ac:dyDescent="0.2">
      <c r="C11" s="100">
        <v>42461</v>
      </c>
      <c r="D11" s="44"/>
      <c r="E11" s="31"/>
      <c r="F11" s="32"/>
      <c r="G11" s="32"/>
      <c r="H11" s="32"/>
      <c r="I11" s="33"/>
      <c r="J11" s="33"/>
      <c r="K11" s="33"/>
      <c r="L11" s="51"/>
      <c r="M11" s="51"/>
      <c r="N11" s="30"/>
      <c r="O11" s="52"/>
      <c r="P11" s="128">
        <f t="shared" si="0"/>
        <v>0</v>
      </c>
    </row>
    <row r="12" spans="3:17" x14ac:dyDescent="0.2">
      <c r="C12" s="100">
        <v>42491</v>
      </c>
      <c r="D12" s="44"/>
      <c r="E12" s="31"/>
      <c r="F12" s="32"/>
      <c r="G12" s="32"/>
      <c r="H12" s="32"/>
      <c r="I12" s="33"/>
      <c r="J12" s="33"/>
      <c r="K12" s="33"/>
      <c r="N12" s="30"/>
      <c r="P12" s="128">
        <f>+P11+E12+I12-F12-G12-H12-J12</f>
        <v>0</v>
      </c>
    </row>
    <row r="13" spans="3:17" x14ac:dyDescent="0.2">
      <c r="C13" s="100">
        <v>42522</v>
      </c>
      <c r="D13" s="44"/>
      <c r="E13" s="31"/>
      <c r="F13" s="32"/>
      <c r="G13" s="32"/>
      <c r="H13" s="32"/>
      <c r="I13" s="33"/>
      <c r="J13" s="33"/>
      <c r="K13" s="33"/>
      <c r="N13" s="30"/>
      <c r="P13" s="128">
        <f t="shared" si="0"/>
        <v>0</v>
      </c>
    </row>
    <row r="14" spans="3:17" x14ac:dyDescent="0.2">
      <c r="C14" s="100">
        <v>42552</v>
      </c>
      <c r="D14" s="44"/>
      <c r="E14" s="31"/>
      <c r="F14" s="32"/>
      <c r="G14" s="32"/>
      <c r="H14" s="32"/>
      <c r="I14" s="33"/>
      <c r="J14" s="33"/>
      <c r="K14" s="33"/>
      <c r="N14" s="30"/>
      <c r="P14" s="128">
        <f t="shared" si="0"/>
        <v>0</v>
      </c>
    </row>
    <row r="15" spans="3:17" x14ac:dyDescent="0.2">
      <c r="C15" s="100">
        <v>42583</v>
      </c>
      <c r="D15" s="44"/>
      <c r="E15" s="31"/>
      <c r="F15" s="32"/>
      <c r="G15" s="32"/>
      <c r="H15" s="32"/>
      <c r="I15" s="33"/>
      <c r="J15" s="33"/>
      <c r="K15" s="33"/>
      <c r="N15" s="30"/>
      <c r="P15" s="128">
        <f t="shared" si="0"/>
        <v>0</v>
      </c>
    </row>
    <row r="16" spans="3:17" x14ac:dyDescent="0.2">
      <c r="C16" s="100">
        <v>42614</v>
      </c>
      <c r="D16" s="44"/>
      <c r="E16" s="31"/>
      <c r="F16" s="32"/>
      <c r="G16" s="32"/>
      <c r="H16" s="32"/>
      <c r="I16" s="33"/>
      <c r="J16" s="33"/>
      <c r="K16" s="33"/>
      <c r="N16" s="30"/>
      <c r="P16" s="128">
        <f t="shared" si="0"/>
        <v>0</v>
      </c>
    </row>
    <row r="17" spans="3:16" x14ac:dyDescent="0.2">
      <c r="C17" s="100">
        <v>42644</v>
      </c>
      <c r="D17" s="44"/>
      <c r="E17" s="31"/>
      <c r="F17" s="32"/>
      <c r="G17" s="32"/>
      <c r="H17" s="32"/>
      <c r="I17" s="33"/>
      <c r="J17" s="33"/>
      <c r="K17" s="33"/>
      <c r="N17" s="30"/>
      <c r="P17" s="128">
        <f t="shared" si="0"/>
        <v>0</v>
      </c>
    </row>
    <row r="18" spans="3:16" x14ac:dyDescent="0.2">
      <c r="C18" s="100">
        <v>42675</v>
      </c>
      <c r="D18" s="44"/>
      <c r="E18" s="31"/>
      <c r="F18" s="32"/>
      <c r="G18" s="32"/>
      <c r="H18" s="32"/>
      <c r="I18" s="33"/>
      <c r="J18" s="33"/>
      <c r="K18" s="33"/>
      <c r="N18" s="30"/>
      <c r="P18" s="128">
        <f t="shared" si="0"/>
        <v>0</v>
      </c>
    </row>
    <row r="19" spans="3:16" ht="13.5" thickBot="1" x14ac:dyDescent="0.25">
      <c r="C19" s="343">
        <v>42705</v>
      </c>
      <c r="D19" s="44"/>
      <c r="E19" s="34"/>
      <c r="F19" s="35"/>
      <c r="G19" s="35"/>
      <c r="H19" s="35"/>
      <c r="I19" s="36"/>
      <c r="J19" s="36"/>
      <c r="K19" s="36"/>
      <c r="N19" s="30"/>
      <c r="P19" s="129">
        <f t="shared" si="0"/>
        <v>0</v>
      </c>
    </row>
    <row r="20" spans="3:16" x14ac:dyDescent="0.2">
      <c r="C20" s="99">
        <v>42736</v>
      </c>
      <c r="D20" s="44"/>
      <c r="E20" s="37"/>
      <c r="F20" s="38"/>
      <c r="G20" s="38"/>
      <c r="H20" s="38"/>
      <c r="I20" s="39"/>
      <c r="J20" s="39"/>
      <c r="K20" s="39"/>
      <c r="N20" s="30"/>
      <c r="P20" s="130">
        <f t="shared" si="0"/>
        <v>0</v>
      </c>
    </row>
    <row r="21" spans="3:16" x14ac:dyDescent="0.2">
      <c r="C21" s="100">
        <v>42767</v>
      </c>
      <c r="D21" s="44"/>
      <c r="E21" s="31"/>
      <c r="F21" s="32"/>
      <c r="G21" s="32"/>
      <c r="H21" s="32"/>
      <c r="I21" s="33"/>
      <c r="J21" s="33"/>
      <c r="K21" s="33"/>
      <c r="N21" s="30"/>
      <c r="P21" s="128">
        <f t="shared" si="0"/>
        <v>0</v>
      </c>
    </row>
    <row r="22" spans="3:16" x14ac:dyDescent="0.2">
      <c r="C22" s="100">
        <v>42795</v>
      </c>
      <c r="D22" s="44"/>
      <c r="E22" s="31"/>
      <c r="F22" s="32"/>
      <c r="G22" s="32"/>
      <c r="H22" s="32"/>
      <c r="I22" s="33"/>
      <c r="J22" s="33"/>
      <c r="K22" s="33"/>
      <c r="N22" s="30"/>
      <c r="P22" s="128">
        <f t="shared" si="0"/>
        <v>0</v>
      </c>
    </row>
    <row r="23" spans="3:16" x14ac:dyDescent="0.2">
      <c r="C23" s="100">
        <v>42826</v>
      </c>
      <c r="D23" s="44"/>
      <c r="E23" s="31"/>
      <c r="F23" s="32"/>
      <c r="G23" s="32"/>
      <c r="H23" s="32"/>
      <c r="I23" s="33"/>
      <c r="J23" s="33"/>
      <c r="K23" s="33"/>
      <c r="N23" s="30"/>
      <c r="P23" s="128">
        <f t="shared" si="0"/>
        <v>0</v>
      </c>
    </row>
    <row r="24" spans="3:16" x14ac:dyDescent="0.2">
      <c r="C24" s="100">
        <v>42856</v>
      </c>
      <c r="D24" s="44"/>
      <c r="E24" s="31"/>
      <c r="F24" s="32"/>
      <c r="G24" s="32"/>
      <c r="H24" s="32"/>
      <c r="I24" s="33"/>
      <c r="J24" s="33"/>
      <c r="K24" s="33"/>
      <c r="N24" s="30"/>
      <c r="P24" s="128">
        <f t="shared" si="0"/>
        <v>0</v>
      </c>
    </row>
    <row r="25" spans="3:16" x14ac:dyDescent="0.2">
      <c r="C25" s="100">
        <v>42887</v>
      </c>
      <c r="D25" s="44"/>
      <c r="E25" s="31"/>
      <c r="F25" s="32"/>
      <c r="G25" s="32"/>
      <c r="H25" s="32"/>
      <c r="I25" s="33"/>
      <c r="J25" s="33"/>
      <c r="K25" s="33"/>
      <c r="N25" s="30"/>
      <c r="P25" s="128">
        <f t="shared" si="0"/>
        <v>0</v>
      </c>
    </row>
    <row r="26" spans="3:16" x14ac:dyDescent="0.2">
      <c r="C26" s="100">
        <v>42917</v>
      </c>
      <c r="D26" s="44"/>
      <c r="E26" s="31"/>
      <c r="F26" s="32"/>
      <c r="G26" s="32"/>
      <c r="H26" s="32"/>
      <c r="I26" s="33"/>
      <c r="J26" s="33"/>
      <c r="K26" s="33"/>
      <c r="N26" s="30"/>
      <c r="P26" s="128">
        <f t="shared" si="0"/>
        <v>0</v>
      </c>
    </row>
    <row r="27" spans="3:16" x14ac:dyDescent="0.2">
      <c r="C27" s="100">
        <v>42948</v>
      </c>
      <c r="D27" s="44"/>
      <c r="E27" s="31"/>
      <c r="F27" s="32"/>
      <c r="G27" s="32"/>
      <c r="H27" s="32"/>
      <c r="I27" s="33"/>
      <c r="J27" s="33"/>
      <c r="K27" s="33"/>
      <c r="N27" s="30"/>
      <c r="P27" s="128">
        <f t="shared" si="0"/>
        <v>0</v>
      </c>
    </row>
    <row r="28" spans="3:16" x14ac:dyDescent="0.2">
      <c r="C28" s="100">
        <v>42979</v>
      </c>
      <c r="D28" s="44"/>
      <c r="E28" s="31"/>
      <c r="F28" s="32"/>
      <c r="G28" s="32"/>
      <c r="H28" s="32"/>
      <c r="I28" s="33"/>
      <c r="J28" s="33"/>
      <c r="K28" s="33"/>
      <c r="N28" s="30"/>
      <c r="P28" s="128">
        <f t="shared" si="0"/>
        <v>0</v>
      </c>
    </row>
    <row r="29" spans="3:16" x14ac:dyDescent="0.2">
      <c r="C29" s="100">
        <v>43009</v>
      </c>
      <c r="D29" s="44"/>
      <c r="E29" s="31"/>
      <c r="F29" s="32"/>
      <c r="G29" s="32"/>
      <c r="H29" s="32"/>
      <c r="I29" s="33"/>
      <c r="J29" s="33"/>
      <c r="K29" s="33"/>
      <c r="N29" s="30"/>
      <c r="P29" s="128">
        <f t="shared" si="0"/>
        <v>0</v>
      </c>
    </row>
    <row r="30" spans="3:16" x14ac:dyDescent="0.2">
      <c r="C30" s="100">
        <v>43040</v>
      </c>
      <c r="D30" s="44"/>
      <c r="E30" s="31"/>
      <c r="F30" s="32"/>
      <c r="G30" s="32"/>
      <c r="H30" s="32"/>
      <c r="I30" s="33"/>
      <c r="J30" s="33"/>
      <c r="K30" s="33"/>
      <c r="N30" s="30"/>
      <c r="P30" s="128">
        <f t="shared" si="0"/>
        <v>0</v>
      </c>
    </row>
    <row r="31" spans="3:16" ht="13.5" thickBot="1" x14ac:dyDescent="0.25">
      <c r="C31" s="343">
        <v>43070</v>
      </c>
      <c r="D31" s="44"/>
      <c r="E31" s="40"/>
      <c r="F31" s="41"/>
      <c r="G31" s="41"/>
      <c r="H31" s="41"/>
      <c r="I31" s="42"/>
      <c r="J31" s="42"/>
      <c r="K31" s="42"/>
      <c r="N31" s="30"/>
      <c r="P31" s="131">
        <f t="shared" si="0"/>
        <v>0</v>
      </c>
    </row>
    <row r="32" spans="3:16" x14ac:dyDescent="0.2">
      <c r="C32" s="99">
        <v>43101</v>
      </c>
      <c r="D32" s="44"/>
      <c r="E32" s="27"/>
      <c r="F32" s="28"/>
      <c r="G32" s="28"/>
      <c r="H32" s="28"/>
      <c r="I32" s="29"/>
      <c r="J32" s="29"/>
      <c r="K32" s="29"/>
      <c r="N32" s="30"/>
      <c r="P32" s="127">
        <f t="shared" si="0"/>
        <v>0</v>
      </c>
    </row>
    <row r="33" spans="3:16" x14ac:dyDescent="0.2">
      <c r="C33" s="100">
        <v>43132</v>
      </c>
      <c r="D33" s="44"/>
      <c r="E33" s="31"/>
      <c r="F33" s="32"/>
      <c r="G33" s="32"/>
      <c r="H33" s="32"/>
      <c r="I33" s="33"/>
      <c r="J33" s="33"/>
      <c r="K33" s="33"/>
      <c r="N33" s="30"/>
      <c r="P33" s="128">
        <f t="shared" si="0"/>
        <v>0</v>
      </c>
    </row>
    <row r="34" spans="3:16" x14ac:dyDescent="0.2">
      <c r="C34" s="100">
        <v>43160</v>
      </c>
      <c r="D34" s="44"/>
      <c r="E34" s="31"/>
      <c r="F34" s="32"/>
      <c r="G34" s="32"/>
      <c r="H34" s="32"/>
      <c r="I34" s="33"/>
      <c r="J34" s="33"/>
      <c r="K34" s="33"/>
      <c r="N34" s="30"/>
      <c r="P34" s="128">
        <f t="shared" si="0"/>
        <v>0</v>
      </c>
    </row>
    <row r="35" spans="3:16" x14ac:dyDescent="0.2">
      <c r="C35" s="100">
        <v>43191</v>
      </c>
      <c r="D35" s="44"/>
      <c r="E35" s="31"/>
      <c r="F35" s="32"/>
      <c r="G35" s="32"/>
      <c r="H35" s="32"/>
      <c r="I35" s="33"/>
      <c r="J35" s="33"/>
      <c r="K35" s="33"/>
      <c r="N35" s="30"/>
      <c r="P35" s="128">
        <f t="shared" si="0"/>
        <v>0</v>
      </c>
    </row>
    <row r="36" spans="3:16" x14ac:dyDescent="0.2">
      <c r="C36" s="100">
        <v>43221</v>
      </c>
      <c r="D36" s="44"/>
      <c r="E36" s="31"/>
      <c r="F36" s="32"/>
      <c r="G36" s="32"/>
      <c r="H36" s="32"/>
      <c r="I36" s="33"/>
      <c r="J36" s="33"/>
      <c r="K36" s="33"/>
      <c r="N36" s="30"/>
      <c r="P36" s="128">
        <f t="shared" si="0"/>
        <v>0</v>
      </c>
    </row>
    <row r="37" spans="3:16" x14ac:dyDescent="0.2">
      <c r="C37" s="100">
        <v>43252</v>
      </c>
      <c r="D37" s="44"/>
      <c r="E37" s="31"/>
      <c r="F37" s="32"/>
      <c r="G37" s="32"/>
      <c r="H37" s="32"/>
      <c r="I37" s="33"/>
      <c r="J37" s="33"/>
      <c r="K37" s="33"/>
      <c r="N37" s="30"/>
      <c r="P37" s="128">
        <f t="shared" si="0"/>
        <v>0</v>
      </c>
    </row>
    <row r="38" spans="3:16" x14ac:dyDescent="0.2">
      <c r="C38" s="100">
        <v>43282</v>
      </c>
      <c r="D38" s="44"/>
      <c r="E38" s="31"/>
      <c r="F38" s="32"/>
      <c r="G38" s="32"/>
      <c r="H38" s="32"/>
      <c r="I38" s="33"/>
      <c r="J38" s="33"/>
      <c r="K38" s="33"/>
      <c r="N38" s="30"/>
      <c r="P38" s="128">
        <f t="shared" si="0"/>
        <v>0</v>
      </c>
    </row>
    <row r="39" spans="3:16" x14ac:dyDescent="0.2">
      <c r="C39" s="100">
        <v>43313</v>
      </c>
      <c r="D39" s="44"/>
      <c r="E39" s="31"/>
      <c r="F39" s="32"/>
      <c r="G39" s="32"/>
      <c r="H39" s="32"/>
      <c r="I39" s="33"/>
      <c r="J39" s="33"/>
      <c r="K39" s="33"/>
      <c r="N39" s="30"/>
      <c r="P39" s="128">
        <f t="shared" si="0"/>
        <v>0</v>
      </c>
    </row>
    <row r="40" spans="3:16" x14ac:dyDescent="0.2">
      <c r="C40" s="100">
        <v>43344</v>
      </c>
      <c r="D40" s="44"/>
      <c r="E40" s="31"/>
      <c r="F40" s="32"/>
      <c r="G40" s="32"/>
      <c r="H40" s="32"/>
      <c r="I40" s="33"/>
      <c r="J40" s="33"/>
      <c r="K40" s="33"/>
      <c r="N40" s="30"/>
      <c r="P40" s="128">
        <f t="shared" si="0"/>
        <v>0</v>
      </c>
    </row>
    <row r="41" spans="3:16" x14ac:dyDescent="0.2">
      <c r="C41" s="100">
        <v>43374</v>
      </c>
      <c r="D41" s="44"/>
      <c r="E41" s="31"/>
      <c r="F41" s="32"/>
      <c r="G41" s="32"/>
      <c r="H41" s="32"/>
      <c r="I41" s="33"/>
      <c r="J41" s="33"/>
      <c r="K41" s="33"/>
      <c r="N41" s="30"/>
      <c r="P41" s="128">
        <f t="shared" si="0"/>
        <v>0</v>
      </c>
    </row>
    <row r="42" spans="3:16" x14ac:dyDescent="0.2">
      <c r="C42" s="100">
        <v>43405</v>
      </c>
      <c r="D42" s="44"/>
      <c r="E42" s="31"/>
      <c r="F42" s="32"/>
      <c r="G42" s="32"/>
      <c r="H42" s="32"/>
      <c r="I42" s="33"/>
      <c r="J42" s="33"/>
      <c r="K42" s="33"/>
      <c r="N42" s="30"/>
      <c r="P42" s="128">
        <f t="shared" si="0"/>
        <v>0</v>
      </c>
    </row>
    <row r="43" spans="3:16" ht="13.5" thickBot="1" x14ac:dyDescent="0.25">
      <c r="C43" s="343">
        <v>43435</v>
      </c>
      <c r="D43" s="44"/>
      <c r="E43" s="40"/>
      <c r="F43" s="41"/>
      <c r="G43" s="41"/>
      <c r="H43" s="41"/>
      <c r="I43" s="42"/>
      <c r="J43" s="42"/>
      <c r="K43" s="42"/>
      <c r="N43" s="30"/>
      <c r="P43" s="131">
        <f t="shared" si="0"/>
        <v>0</v>
      </c>
    </row>
    <row r="44" spans="3:16" x14ac:dyDescent="0.2">
      <c r="C44" s="486">
        <v>43466</v>
      </c>
      <c r="D44" s="44"/>
      <c r="E44" s="29"/>
      <c r="F44" s="29"/>
      <c r="G44" s="29"/>
      <c r="H44" s="29"/>
      <c r="I44" s="29"/>
      <c r="J44" s="29"/>
      <c r="K44" s="29"/>
      <c r="L44" s="51"/>
      <c r="M44" s="51"/>
      <c r="N44" s="30"/>
      <c r="P44" s="127">
        <f t="shared" si="0"/>
        <v>0</v>
      </c>
    </row>
    <row r="45" spans="3:16" x14ac:dyDescent="0.2">
      <c r="C45" s="487">
        <v>43497</v>
      </c>
      <c r="D45" s="44"/>
      <c r="E45" s="33"/>
      <c r="F45" s="33"/>
      <c r="G45" s="33"/>
      <c r="H45" s="33"/>
      <c r="I45" s="33"/>
      <c r="J45" s="33"/>
      <c r="K45" s="33"/>
      <c r="L45" s="51"/>
      <c r="M45" s="51"/>
      <c r="N45" s="30"/>
      <c r="P45" s="128">
        <f t="shared" si="0"/>
        <v>0</v>
      </c>
    </row>
    <row r="46" spans="3:16" ht="13.5" thickBot="1" x14ac:dyDescent="0.25">
      <c r="C46" s="488">
        <v>43525</v>
      </c>
      <c r="D46" s="44"/>
      <c r="E46" s="36"/>
      <c r="F46" s="36"/>
      <c r="G46" s="36"/>
      <c r="H46" s="36"/>
      <c r="I46" s="36"/>
      <c r="J46" s="36"/>
      <c r="K46" s="36"/>
      <c r="L46" s="51"/>
      <c r="M46" s="51"/>
      <c r="N46" s="30"/>
      <c r="P46" s="128">
        <f t="shared" si="0"/>
        <v>0</v>
      </c>
    </row>
    <row r="47" spans="3:16" ht="13.5" hidden="1" thickBot="1" x14ac:dyDescent="0.25">
      <c r="C47" s="374">
        <v>43800</v>
      </c>
      <c r="D47" s="44"/>
      <c r="E47" s="375"/>
      <c r="F47" s="376"/>
      <c r="G47" s="376"/>
      <c r="H47" s="377"/>
      <c r="I47" s="378"/>
      <c r="J47" s="378"/>
      <c r="K47" s="378"/>
      <c r="N47" s="30"/>
      <c r="P47" s="129" t="e">
        <f>+#REF!+E47+I47-F47-G47-H47-J47</f>
        <v>#REF!</v>
      </c>
    </row>
    <row r="48" spans="3:16" ht="13.5" thickBot="1" x14ac:dyDescent="0.25">
      <c r="C48" s="43"/>
      <c r="D48" s="44"/>
      <c r="E48" s="30"/>
      <c r="F48" s="30"/>
      <c r="G48" s="30"/>
      <c r="H48" s="30"/>
      <c r="I48" s="30"/>
      <c r="J48" s="30"/>
      <c r="K48" s="30"/>
      <c r="N48" s="30"/>
      <c r="P48" s="30"/>
    </row>
    <row r="49" spans="3:14" ht="57" customHeight="1" thickBot="1" x14ac:dyDescent="0.25">
      <c r="C49" s="417" t="s">
        <v>7</v>
      </c>
      <c r="D49" s="418"/>
      <c r="E49" s="414" t="str">
        <f t="shared" ref="E49:K49" si="1">+E7</f>
        <v>Producción</v>
      </c>
      <c r="F49" s="415" t="str">
        <f t="shared" si="1"/>
        <v>Autoconsumo</v>
      </c>
      <c r="G49" s="415" t="str">
        <f t="shared" si="1"/>
        <v>Ventas de Producción Propia</v>
      </c>
      <c r="H49" s="419" t="str">
        <f t="shared" si="1"/>
        <v>Exportaciones</v>
      </c>
      <c r="I49" s="416" t="str">
        <f t="shared" si="1"/>
        <v>Producción Contratada a Terceros</v>
      </c>
      <c r="J49" s="416" t="str">
        <f t="shared" si="1"/>
        <v>Ventas de Producción Contratada a Terceros</v>
      </c>
      <c r="K49" s="420" t="str">
        <f t="shared" si="1"/>
        <v>Producción para Terceros</v>
      </c>
      <c r="L49" s="420" t="s">
        <v>187</v>
      </c>
      <c r="M49" s="420" t="s">
        <v>98</v>
      </c>
      <c r="N49" s="67"/>
    </row>
    <row r="50" spans="3:14" ht="13.5" thickBot="1" x14ac:dyDescent="0.25">
      <c r="C50" s="62">
        <v>2015</v>
      </c>
      <c r="D50" s="68"/>
      <c r="F50" s="69"/>
      <c r="G50" s="69"/>
      <c r="H50" s="70"/>
      <c r="I50" s="45"/>
      <c r="J50" s="45"/>
      <c r="K50" s="45"/>
      <c r="L50" s="47"/>
      <c r="M50" s="45"/>
      <c r="N50" s="26"/>
    </row>
    <row r="51" spans="3:14" x14ac:dyDescent="0.2">
      <c r="C51" s="58">
        <f>C50+1</f>
        <v>2016</v>
      </c>
      <c r="D51" s="71"/>
      <c r="E51" s="72"/>
      <c r="F51" s="73"/>
      <c r="G51" s="73"/>
      <c r="H51" s="73"/>
      <c r="I51" s="57"/>
      <c r="J51" s="57"/>
      <c r="K51" s="57"/>
      <c r="L51" s="57"/>
      <c r="M51" s="74"/>
    </row>
    <row r="52" spans="3:14" x14ac:dyDescent="0.2">
      <c r="C52" s="58">
        <f>C51+1</f>
        <v>2017</v>
      </c>
      <c r="D52" s="71"/>
      <c r="E52" s="75"/>
      <c r="F52" s="76"/>
      <c r="G52" s="76"/>
      <c r="H52" s="76"/>
      <c r="I52" s="59"/>
      <c r="J52" s="59"/>
      <c r="K52" s="59"/>
      <c r="L52" s="59"/>
      <c r="M52" s="77"/>
    </row>
    <row r="53" spans="3:14" ht="13.5" thickBot="1" x14ac:dyDescent="0.25">
      <c r="C53" s="60">
        <f>C52+1</f>
        <v>2018</v>
      </c>
      <c r="D53" s="71"/>
      <c r="E53" s="78"/>
      <c r="F53" s="79"/>
      <c r="G53" s="79"/>
      <c r="H53" s="79"/>
      <c r="I53" s="61"/>
      <c r="J53" s="61"/>
      <c r="K53" s="61"/>
      <c r="L53" s="80"/>
      <c r="M53" s="81"/>
    </row>
    <row r="54" spans="3:14" x14ac:dyDescent="0.2">
      <c r="C54" s="62" t="s">
        <v>277</v>
      </c>
      <c r="D54" s="71"/>
      <c r="E54" s="489"/>
      <c r="F54" s="490"/>
      <c r="G54" s="490"/>
      <c r="H54" s="490"/>
      <c r="I54" s="491"/>
      <c r="J54" s="491"/>
      <c r="K54" s="491"/>
      <c r="L54" s="492"/>
      <c r="M54" s="493"/>
    </row>
    <row r="55" spans="3:14" ht="13.5" thickBot="1" x14ac:dyDescent="0.25">
      <c r="C55" s="494" t="s">
        <v>276</v>
      </c>
      <c r="D55" s="495"/>
      <c r="E55" s="496"/>
      <c r="F55" s="497"/>
      <c r="G55" s="497"/>
      <c r="H55" s="498"/>
      <c r="I55" s="499"/>
      <c r="J55" s="499"/>
      <c r="K55" s="499"/>
      <c r="L55" s="499"/>
      <c r="M55" s="500"/>
    </row>
    <row r="56" spans="3:14" x14ac:dyDescent="0.2">
      <c r="N56" s="48"/>
    </row>
    <row r="57" spans="3:14" hidden="1" x14ac:dyDescent="0.2">
      <c r="C57" s="82" t="s">
        <v>149</v>
      </c>
      <c r="D57" s="83"/>
      <c r="N57" s="48"/>
    </row>
    <row r="58" spans="3:14" ht="13.5" hidden="1" thickBot="1" x14ac:dyDescent="0.25">
      <c r="L58" s="65"/>
      <c r="N58" s="48"/>
    </row>
    <row r="59" spans="3:14" ht="51.75" hidden="1" thickBot="1" x14ac:dyDescent="0.25">
      <c r="C59" s="87" t="s">
        <v>7</v>
      </c>
      <c r="D59" s="88"/>
      <c r="E59" s="89" t="str">
        <f t="shared" ref="E59:K59" si="2">+E49</f>
        <v>Producción</v>
      </c>
      <c r="F59" s="90" t="str">
        <f t="shared" si="2"/>
        <v>Autoconsumo</v>
      </c>
      <c r="G59" s="90" t="str">
        <f t="shared" si="2"/>
        <v>Ventas de Producción Propia</v>
      </c>
      <c r="H59" s="91" t="str">
        <f t="shared" si="2"/>
        <v>Exportaciones</v>
      </c>
      <c r="I59" s="92" t="str">
        <f t="shared" si="2"/>
        <v>Producción Contratada a Terceros</v>
      </c>
      <c r="J59" s="92" t="str">
        <f t="shared" si="2"/>
        <v>Ventas de Producción Contratada a Terceros</v>
      </c>
      <c r="K59" s="93" t="str">
        <f t="shared" si="2"/>
        <v>Producción para Terceros</v>
      </c>
      <c r="L59" s="94" t="s">
        <v>148</v>
      </c>
      <c r="N59" s="84"/>
    </row>
    <row r="60" spans="3:14" hidden="1" x14ac:dyDescent="0.2">
      <c r="C60" s="95">
        <v>2015</v>
      </c>
      <c r="D60" s="96"/>
      <c r="E60" s="105">
        <f t="shared" ref="E60:K60" si="3">+E51-SUM(E8:E19)</f>
        <v>0</v>
      </c>
      <c r="F60" s="106">
        <f t="shared" si="3"/>
        <v>0</v>
      </c>
      <c r="G60" s="106">
        <f t="shared" si="3"/>
        <v>0</v>
      </c>
      <c r="H60" s="106">
        <f t="shared" si="3"/>
        <v>0</v>
      </c>
      <c r="I60" s="107">
        <f t="shared" si="3"/>
        <v>0</v>
      </c>
      <c r="J60" s="107">
        <f t="shared" si="3"/>
        <v>0</v>
      </c>
      <c r="K60" s="108">
        <f t="shared" si="3"/>
        <v>0</v>
      </c>
      <c r="L60" s="108">
        <f>+L51-(L50+E51-F51-G51-H51+I51-J51+M51)</f>
        <v>0</v>
      </c>
      <c r="N60" s="85"/>
    </row>
    <row r="61" spans="3:14" hidden="1" x14ac:dyDescent="0.2">
      <c r="C61" s="97">
        <v>2016</v>
      </c>
      <c r="D61" s="96"/>
      <c r="E61" s="109">
        <f t="shared" ref="E61:K61" si="4">+E52-SUM(E20:E31)</f>
        <v>0</v>
      </c>
      <c r="F61" s="110">
        <f t="shared" si="4"/>
        <v>0</v>
      </c>
      <c r="G61" s="110">
        <f t="shared" si="4"/>
        <v>0</v>
      </c>
      <c r="H61" s="110">
        <f t="shared" si="4"/>
        <v>0</v>
      </c>
      <c r="I61" s="111">
        <f t="shared" si="4"/>
        <v>0</v>
      </c>
      <c r="J61" s="111">
        <f t="shared" si="4"/>
        <v>0</v>
      </c>
      <c r="K61" s="112">
        <f t="shared" si="4"/>
        <v>0</v>
      </c>
      <c r="L61" s="112">
        <f>+L52-(L51+E52-F52-G52-H52+I52-J52+M52)</f>
        <v>0</v>
      </c>
      <c r="N61" s="85"/>
    </row>
    <row r="62" spans="3:14" ht="13.5" hidden="1" thickBot="1" x14ac:dyDescent="0.25">
      <c r="C62" s="98">
        <v>2017</v>
      </c>
      <c r="D62" s="96"/>
      <c r="E62" s="113">
        <f t="shared" ref="E62:K62" si="5">+E53-SUM(E32:E43)</f>
        <v>0</v>
      </c>
      <c r="F62" s="114">
        <f t="shared" si="5"/>
        <v>0</v>
      </c>
      <c r="G62" s="114">
        <f t="shared" si="5"/>
        <v>0</v>
      </c>
      <c r="H62" s="114">
        <f t="shared" si="5"/>
        <v>0</v>
      </c>
      <c r="I62" s="115">
        <f t="shared" si="5"/>
        <v>0</v>
      </c>
      <c r="J62" s="115">
        <f t="shared" si="5"/>
        <v>0</v>
      </c>
      <c r="K62" s="116">
        <f t="shared" si="5"/>
        <v>0</v>
      </c>
      <c r="L62" s="117">
        <f>+L53-(L52+E53-F53-G53-H53+I53-J53+M53)</f>
        <v>0</v>
      </c>
      <c r="N62" s="85"/>
    </row>
    <row r="63" spans="3:14" hidden="1" x14ac:dyDescent="0.2">
      <c r="C63" s="95" t="s">
        <v>220</v>
      </c>
      <c r="D63" s="96"/>
      <c r="E63" s="118">
        <f>+E54-(SUM(E32:INDEX(E32:E43,'parámetros e instrucciones'!$E$3)))</f>
        <v>0</v>
      </c>
      <c r="F63" s="119">
        <f>+F54-(SUM(F32:INDEX(F32:F43,'parámetros e instrucciones'!$E$3)))</f>
        <v>0</v>
      </c>
      <c r="G63" s="119">
        <f>+G54-(SUM(G32:INDEX(G32:G43,'parámetros e instrucciones'!$E$3)))</f>
        <v>0</v>
      </c>
      <c r="H63" s="119">
        <f>+H54-(SUM(H32:INDEX(H32:H43,'parámetros e instrucciones'!$E$3)))</f>
        <v>0</v>
      </c>
      <c r="I63" s="120">
        <f>+I54-(SUM(I32:INDEX(I32:I43,'parámetros e instrucciones'!$E$3)))</f>
        <v>0</v>
      </c>
      <c r="J63" s="120">
        <f>+J54-(SUM(J32:INDEX(J32:J43,'parámetros e instrucciones'!$E$3)))</f>
        <v>0</v>
      </c>
      <c r="K63" s="121">
        <f>+K54-(SUM(K32:INDEX(K32:K43,'parámetros e instrucciones'!$E$3)))</f>
        <v>0</v>
      </c>
      <c r="L63" s="122">
        <f>+L54-(L52+E54-F54-G54-H54+I54-J54+M54)</f>
        <v>0</v>
      </c>
      <c r="N63" s="85"/>
    </row>
    <row r="64" spans="3:14" ht="13.5" hidden="1" thickBot="1" x14ac:dyDescent="0.25">
      <c r="C64" s="98" t="s">
        <v>221</v>
      </c>
      <c r="D64" s="96"/>
      <c r="E64" s="123" t="e">
        <f>+E55-(SUM(E44:INDEX(E44:E47,'parámetros e instrucciones'!$E$3)))</f>
        <v>#REF!</v>
      </c>
      <c r="F64" s="124" t="e">
        <f>+F55-(SUM(F44:INDEX(F44:F47,'parámetros e instrucciones'!$E$3)))</f>
        <v>#REF!</v>
      </c>
      <c r="G64" s="124" t="e">
        <f>+G55-(SUM(G44:INDEX(G44:G47,'parámetros e instrucciones'!$E$3)))</f>
        <v>#REF!</v>
      </c>
      <c r="H64" s="124" t="e">
        <f>+H55-(SUM(H44:INDEX(H44:H47,'parámetros e instrucciones'!$E$3)))</f>
        <v>#REF!</v>
      </c>
      <c r="I64" s="125" t="e">
        <f>+I55-(SUM(I44:INDEX(I44:I47,'parámetros e instrucciones'!$E$3)))</f>
        <v>#REF!</v>
      </c>
      <c r="J64" s="125" t="e">
        <f>+J55-(SUM(J44:INDEX(J44:J47,'parámetros e instrucciones'!$E$3)))</f>
        <v>#REF!</v>
      </c>
      <c r="K64" s="126" t="e">
        <f>+K55-(SUM(K44:INDEX(K44:K47,'parámetros e instrucciones'!$E$3)))</f>
        <v>#REF!</v>
      </c>
      <c r="L64" s="126">
        <f>+L55-(L53+E55-F55-G55-H55+I55-J55+M55)</f>
        <v>0</v>
      </c>
      <c r="N64" s="85"/>
    </row>
    <row r="65" spans="11:14" x14ac:dyDescent="0.2">
      <c r="L65" s="48"/>
      <c r="N65" s="48"/>
    </row>
    <row r="66" spans="11:14" x14ac:dyDescent="0.2">
      <c r="L66" s="48"/>
      <c r="N66" s="48"/>
    </row>
    <row r="67" spans="11:14" x14ac:dyDescent="0.2">
      <c r="K67" s="86"/>
      <c r="L67" s="51"/>
      <c r="N67" s="48"/>
    </row>
    <row r="68" spans="11:14" x14ac:dyDescent="0.2">
      <c r="K68" s="86"/>
      <c r="N68" s="48"/>
    </row>
    <row r="69" spans="11:14" x14ac:dyDescent="0.2">
      <c r="K69" s="86"/>
      <c r="N69" s="48"/>
    </row>
    <row r="70" spans="11:14" x14ac:dyDescent="0.2">
      <c r="K70" s="86"/>
      <c r="N70" s="48"/>
    </row>
    <row r="71" spans="11:14" x14ac:dyDescent="0.2">
      <c r="K71" s="86"/>
      <c r="N71" s="48"/>
    </row>
    <row r="72" spans="11:14" x14ac:dyDescent="0.2">
      <c r="K72" s="86"/>
      <c r="N72" s="48"/>
    </row>
    <row r="73" spans="11:14" x14ac:dyDescent="0.2">
      <c r="N73" s="48"/>
    </row>
    <row r="74" spans="11:14" x14ac:dyDescent="0.2">
      <c r="N74" s="48"/>
    </row>
    <row r="75" spans="11:14" x14ac:dyDescent="0.2">
      <c r="N75" s="48"/>
    </row>
    <row r="76" spans="11:14" x14ac:dyDescent="0.2">
      <c r="N76" s="48"/>
    </row>
    <row r="77" spans="11:14" x14ac:dyDescent="0.2">
      <c r="N77" s="48"/>
    </row>
    <row r="78" spans="11:14" x14ac:dyDescent="0.2">
      <c r="N78" s="48"/>
    </row>
    <row r="79" spans="11:14" x14ac:dyDescent="0.2">
      <c r="N79" s="48"/>
    </row>
    <row r="80" spans="11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</sheetData>
  <sheetProtection formatCells="0" formatColumns="0" formatRows="0"/>
  <protectedRanges>
    <protectedRange sqref="N8:N43 E51:N55 E8:K43" name="Rango2"/>
    <protectedRange sqref="E51:M55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70" orientation="portrait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B1:Q117"/>
  <sheetViews>
    <sheetView workbookViewId="0"/>
  </sheetViews>
  <sheetFormatPr baseColWidth="10" defaultColWidth="13.7109375" defaultRowHeight="12.75" x14ac:dyDescent="0.2"/>
  <cols>
    <col min="1" max="1" width="1" style="54" customWidth="1"/>
    <col min="2" max="2" width="3" style="51" customWidth="1"/>
    <col min="3" max="3" width="13" style="54" customWidth="1"/>
    <col min="4" max="4" width="1.7109375" style="54" customWidth="1"/>
    <col min="5" max="9" width="13.7109375" style="54" customWidth="1"/>
    <col min="10" max="10" width="14.85546875" style="54" customWidth="1"/>
    <col min="11" max="11" width="13.7109375" style="54" customWidth="1"/>
    <col min="12" max="12" width="13.5703125" style="54" customWidth="1"/>
    <col min="13" max="13" width="13.7109375" style="54" customWidth="1"/>
    <col min="14" max="14" width="1.7109375" style="65" customWidth="1"/>
    <col min="15" max="15" width="11.42578125" style="49" customWidth="1"/>
    <col min="16" max="16" width="11.42578125" style="49" hidden="1" customWidth="1"/>
    <col min="17" max="17" width="11.42578125" style="49" customWidth="1"/>
    <col min="18" max="16384" width="13.7109375" style="54"/>
  </cols>
  <sheetData>
    <row r="1" spans="3:17" x14ac:dyDescent="0.2">
      <c r="C1" s="650" t="s">
        <v>246</v>
      </c>
      <c r="D1" s="650"/>
      <c r="E1" s="650"/>
      <c r="F1" s="650"/>
      <c r="G1" s="650"/>
      <c r="H1" s="650"/>
      <c r="I1" s="650"/>
      <c r="J1" s="650"/>
      <c r="K1" s="650"/>
    </row>
    <row r="2" spans="3:17" x14ac:dyDescent="0.2">
      <c r="C2" s="650" t="s">
        <v>233</v>
      </c>
      <c r="D2" s="650"/>
      <c r="E2" s="650"/>
      <c r="F2" s="650"/>
      <c r="G2" s="650"/>
      <c r="H2" s="650"/>
      <c r="I2" s="650"/>
      <c r="J2" s="650"/>
      <c r="K2" s="650"/>
    </row>
    <row r="3" spans="3:17" x14ac:dyDescent="0.2">
      <c r="C3" s="651" t="str">
        <f>'1.2 modelos '!A3</f>
        <v>Dispensadores</v>
      </c>
      <c r="D3" s="651"/>
      <c r="E3" s="651"/>
      <c r="F3" s="651"/>
      <c r="G3" s="651"/>
      <c r="H3" s="651"/>
      <c r="I3" s="651"/>
      <c r="J3" s="651"/>
      <c r="K3" s="651"/>
      <c r="L3" s="358"/>
      <c r="M3" s="358"/>
      <c r="N3" s="358"/>
      <c r="O3" s="54"/>
      <c r="P3" s="54"/>
      <c r="Q3" s="54"/>
    </row>
    <row r="4" spans="3:17" x14ac:dyDescent="0.2">
      <c r="C4" s="649" t="s">
        <v>244</v>
      </c>
      <c r="D4" s="649"/>
      <c r="E4" s="649"/>
      <c r="F4" s="649"/>
      <c r="G4" s="649"/>
      <c r="H4" s="649"/>
      <c r="I4" s="649"/>
      <c r="J4" s="649"/>
      <c r="K4" s="649"/>
      <c r="L4" s="358"/>
      <c r="M4" s="358"/>
      <c r="O4" s="54"/>
      <c r="P4" s="66" t="s">
        <v>119</v>
      </c>
      <c r="Q4" s="54"/>
    </row>
    <row r="5" spans="3:17" x14ac:dyDescent="0.2">
      <c r="C5" s="407"/>
      <c r="D5" s="407"/>
      <c r="E5" s="407"/>
      <c r="F5" s="407"/>
      <c r="G5" s="407"/>
      <c r="H5" s="407"/>
      <c r="I5" s="407"/>
      <c r="J5" s="407"/>
      <c r="K5" s="407"/>
      <c r="L5" s="338"/>
      <c r="M5" s="338"/>
      <c r="O5" s="54"/>
      <c r="P5" s="66"/>
      <c r="Q5" s="54"/>
    </row>
    <row r="6" spans="3:17" s="51" customFormat="1" ht="10.5" customHeight="1" thickBot="1" x14ac:dyDescent="0.25">
      <c r="C6" s="407"/>
      <c r="D6" s="407"/>
      <c r="E6" s="407"/>
      <c r="F6" s="407"/>
      <c r="G6" s="407"/>
      <c r="H6" s="407"/>
      <c r="I6" s="407"/>
      <c r="J6" s="407"/>
      <c r="K6" s="407"/>
      <c r="L6" s="407"/>
      <c r="N6" s="48"/>
    </row>
    <row r="7" spans="3:17" ht="64.5" thickBot="1" x14ac:dyDescent="0.25">
      <c r="C7" s="421" t="s">
        <v>112</v>
      </c>
      <c r="D7" s="422"/>
      <c r="E7" s="423" t="s">
        <v>17</v>
      </c>
      <c r="F7" s="424" t="s">
        <v>18</v>
      </c>
      <c r="G7" s="424" t="s">
        <v>121</v>
      </c>
      <c r="H7" s="424" t="s">
        <v>113</v>
      </c>
      <c r="I7" s="425" t="s">
        <v>114</v>
      </c>
      <c r="J7" s="424" t="s">
        <v>122</v>
      </c>
      <c r="K7" s="425" t="s">
        <v>115</v>
      </c>
      <c r="L7" s="51"/>
      <c r="M7" s="51"/>
      <c r="N7" s="25"/>
      <c r="O7" s="52"/>
      <c r="P7" s="94" t="s">
        <v>147</v>
      </c>
    </row>
    <row r="8" spans="3:17" x14ac:dyDescent="0.2">
      <c r="C8" s="99">
        <v>42370</v>
      </c>
      <c r="D8" s="44"/>
      <c r="E8" s="27"/>
      <c r="F8" s="28"/>
      <c r="G8" s="28"/>
      <c r="H8" s="28"/>
      <c r="I8" s="29"/>
      <c r="J8" s="29"/>
      <c r="K8" s="29"/>
      <c r="L8" s="51"/>
      <c r="M8" s="51"/>
      <c r="N8" s="30"/>
      <c r="O8" s="52"/>
      <c r="P8" s="127">
        <f>+L50+E8-F8-G8-H8+I8-J8</f>
        <v>0</v>
      </c>
    </row>
    <row r="9" spans="3:17" x14ac:dyDescent="0.2">
      <c r="C9" s="100">
        <v>42401</v>
      </c>
      <c r="D9" s="44"/>
      <c r="E9" s="31"/>
      <c r="F9" s="32"/>
      <c r="G9" s="32"/>
      <c r="H9" s="32"/>
      <c r="I9" s="33"/>
      <c r="J9" s="33"/>
      <c r="K9" s="33"/>
      <c r="L9" s="51"/>
      <c r="M9" s="51"/>
      <c r="N9" s="30"/>
      <c r="O9" s="52"/>
      <c r="P9" s="128">
        <f>+P8+E9+I9-F9-G9-H9-J9</f>
        <v>0</v>
      </c>
    </row>
    <row r="10" spans="3:17" x14ac:dyDescent="0.2">
      <c r="C10" s="100">
        <v>42430</v>
      </c>
      <c r="D10" s="44"/>
      <c r="E10" s="31"/>
      <c r="F10" s="32"/>
      <c r="G10" s="32"/>
      <c r="H10" s="32"/>
      <c r="I10" s="33"/>
      <c r="J10" s="33"/>
      <c r="K10" s="33"/>
      <c r="L10" s="51"/>
      <c r="M10" s="51"/>
      <c r="N10" s="30"/>
      <c r="O10" s="52"/>
      <c r="P10" s="128">
        <f t="shared" ref="P10:P46" si="0">+P9+E10+I10-F10-G10-H10-J10</f>
        <v>0</v>
      </c>
    </row>
    <row r="11" spans="3:17" x14ac:dyDescent="0.2">
      <c r="C11" s="100">
        <v>42461</v>
      </c>
      <c r="D11" s="44"/>
      <c r="E11" s="31"/>
      <c r="F11" s="32"/>
      <c r="G11" s="32"/>
      <c r="H11" s="32"/>
      <c r="I11" s="33"/>
      <c r="J11" s="33"/>
      <c r="K11" s="33"/>
      <c r="L11" s="51"/>
      <c r="M11" s="51"/>
      <c r="N11" s="30"/>
      <c r="O11" s="52"/>
      <c r="P11" s="128">
        <f t="shared" si="0"/>
        <v>0</v>
      </c>
    </row>
    <row r="12" spans="3:17" x14ac:dyDescent="0.2">
      <c r="C12" s="100">
        <v>42491</v>
      </c>
      <c r="D12" s="44"/>
      <c r="E12" s="31"/>
      <c r="F12" s="32"/>
      <c r="G12" s="32"/>
      <c r="H12" s="32"/>
      <c r="I12" s="33"/>
      <c r="J12" s="33"/>
      <c r="K12" s="33"/>
      <c r="N12" s="30"/>
      <c r="P12" s="128">
        <f>+P11+E12+I12-F12-G12-H12-J12</f>
        <v>0</v>
      </c>
    </row>
    <row r="13" spans="3:17" x14ac:dyDescent="0.2">
      <c r="C13" s="100">
        <v>42522</v>
      </c>
      <c r="D13" s="44"/>
      <c r="E13" s="31"/>
      <c r="F13" s="32"/>
      <c r="G13" s="32"/>
      <c r="H13" s="32"/>
      <c r="I13" s="33"/>
      <c r="J13" s="33"/>
      <c r="K13" s="33"/>
      <c r="N13" s="30"/>
      <c r="P13" s="128">
        <f t="shared" si="0"/>
        <v>0</v>
      </c>
    </row>
    <row r="14" spans="3:17" x14ac:dyDescent="0.2">
      <c r="C14" s="100">
        <v>42552</v>
      </c>
      <c r="D14" s="44"/>
      <c r="E14" s="31"/>
      <c r="F14" s="32"/>
      <c r="G14" s="32"/>
      <c r="H14" s="32"/>
      <c r="I14" s="33"/>
      <c r="J14" s="33"/>
      <c r="K14" s="33"/>
      <c r="N14" s="30"/>
      <c r="P14" s="128">
        <f t="shared" si="0"/>
        <v>0</v>
      </c>
    </row>
    <row r="15" spans="3:17" x14ac:dyDescent="0.2">
      <c r="C15" s="100">
        <v>42583</v>
      </c>
      <c r="D15" s="44"/>
      <c r="E15" s="31"/>
      <c r="F15" s="32"/>
      <c r="G15" s="32"/>
      <c r="H15" s="32"/>
      <c r="I15" s="33"/>
      <c r="J15" s="33"/>
      <c r="K15" s="33"/>
      <c r="N15" s="30"/>
      <c r="P15" s="128">
        <f t="shared" si="0"/>
        <v>0</v>
      </c>
    </row>
    <row r="16" spans="3:17" x14ac:dyDescent="0.2">
      <c r="C16" s="100">
        <v>42614</v>
      </c>
      <c r="D16" s="44"/>
      <c r="E16" s="31"/>
      <c r="F16" s="32"/>
      <c r="G16" s="32"/>
      <c r="H16" s="32"/>
      <c r="I16" s="33"/>
      <c r="J16" s="33"/>
      <c r="K16" s="33"/>
      <c r="N16" s="30"/>
      <c r="P16" s="128">
        <f t="shared" si="0"/>
        <v>0</v>
      </c>
    </row>
    <row r="17" spans="3:16" x14ac:dyDescent="0.2">
      <c r="C17" s="100">
        <v>42644</v>
      </c>
      <c r="D17" s="44"/>
      <c r="E17" s="31"/>
      <c r="F17" s="32"/>
      <c r="G17" s="32"/>
      <c r="H17" s="32"/>
      <c r="I17" s="33"/>
      <c r="J17" s="33"/>
      <c r="K17" s="33"/>
      <c r="N17" s="30"/>
      <c r="P17" s="128">
        <f t="shared" si="0"/>
        <v>0</v>
      </c>
    </row>
    <row r="18" spans="3:16" x14ac:dyDescent="0.2">
      <c r="C18" s="100">
        <v>42675</v>
      </c>
      <c r="D18" s="44"/>
      <c r="E18" s="31"/>
      <c r="F18" s="32"/>
      <c r="G18" s="32"/>
      <c r="H18" s="32"/>
      <c r="I18" s="33"/>
      <c r="J18" s="33"/>
      <c r="K18" s="33"/>
      <c r="N18" s="30"/>
      <c r="P18" s="128">
        <f t="shared" si="0"/>
        <v>0</v>
      </c>
    </row>
    <row r="19" spans="3:16" ht="13.5" thickBot="1" x14ac:dyDescent="0.25">
      <c r="C19" s="343">
        <v>42705</v>
      </c>
      <c r="D19" s="44"/>
      <c r="E19" s="34"/>
      <c r="F19" s="35"/>
      <c r="G19" s="35"/>
      <c r="H19" s="35"/>
      <c r="I19" s="36"/>
      <c r="J19" s="36"/>
      <c r="K19" s="36"/>
      <c r="N19" s="30"/>
      <c r="P19" s="129">
        <f t="shared" si="0"/>
        <v>0</v>
      </c>
    </row>
    <row r="20" spans="3:16" x14ac:dyDescent="0.2">
      <c r="C20" s="99">
        <v>42736</v>
      </c>
      <c r="D20" s="44"/>
      <c r="E20" s="37"/>
      <c r="F20" s="38"/>
      <c r="G20" s="38"/>
      <c r="H20" s="38"/>
      <c r="I20" s="39"/>
      <c r="J20" s="39"/>
      <c r="K20" s="39"/>
      <c r="N20" s="30"/>
      <c r="P20" s="130">
        <f t="shared" si="0"/>
        <v>0</v>
      </c>
    </row>
    <row r="21" spans="3:16" x14ac:dyDescent="0.2">
      <c r="C21" s="100">
        <v>42767</v>
      </c>
      <c r="D21" s="44"/>
      <c r="E21" s="31"/>
      <c r="F21" s="32"/>
      <c r="G21" s="32"/>
      <c r="H21" s="32"/>
      <c r="I21" s="33"/>
      <c r="J21" s="33"/>
      <c r="K21" s="33"/>
      <c r="N21" s="30"/>
      <c r="P21" s="128">
        <f t="shared" si="0"/>
        <v>0</v>
      </c>
    </row>
    <row r="22" spans="3:16" x14ac:dyDescent="0.2">
      <c r="C22" s="100">
        <v>42795</v>
      </c>
      <c r="D22" s="44"/>
      <c r="E22" s="31"/>
      <c r="F22" s="32"/>
      <c r="G22" s="32"/>
      <c r="H22" s="32"/>
      <c r="I22" s="33"/>
      <c r="J22" s="33"/>
      <c r="K22" s="33"/>
      <c r="N22" s="30"/>
      <c r="P22" s="128">
        <f t="shared" si="0"/>
        <v>0</v>
      </c>
    </row>
    <row r="23" spans="3:16" x14ac:dyDescent="0.2">
      <c r="C23" s="100">
        <v>42826</v>
      </c>
      <c r="D23" s="44"/>
      <c r="E23" s="31"/>
      <c r="F23" s="32"/>
      <c r="G23" s="32"/>
      <c r="H23" s="32"/>
      <c r="I23" s="33"/>
      <c r="J23" s="33"/>
      <c r="K23" s="33"/>
      <c r="N23" s="30"/>
      <c r="P23" s="128">
        <f t="shared" si="0"/>
        <v>0</v>
      </c>
    </row>
    <row r="24" spans="3:16" x14ac:dyDescent="0.2">
      <c r="C24" s="100">
        <v>42856</v>
      </c>
      <c r="D24" s="44"/>
      <c r="E24" s="31"/>
      <c r="F24" s="32"/>
      <c r="G24" s="32"/>
      <c r="H24" s="32"/>
      <c r="I24" s="33"/>
      <c r="J24" s="33"/>
      <c r="K24" s="33"/>
      <c r="N24" s="30"/>
      <c r="P24" s="128">
        <f t="shared" si="0"/>
        <v>0</v>
      </c>
    </row>
    <row r="25" spans="3:16" x14ac:dyDescent="0.2">
      <c r="C25" s="100">
        <v>42887</v>
      </c>
      <c r="D25" s="44"/>
      <c r="E25" s="31"/>
      <c r="F25" s="32"/>
      <c r="G25" s="32"/>
      <c r="H25" s="32"/>
      <c r="I25" s="33"/>
      <c r="J25" s="33"/>
      <c r="K25" s="33"/>
      <c r="N25" s="30"/>
      <c r="P25" s="128">
        <f t="shared" si="0"/>
        <v>0</v>
      </c>
    </row>
    <row r="26" spans="3:16" x14ac:dyDescent="0.2">
      <c r="C26" s="100">
        <v>42917</v>
      </c>
      <c r="D26" s="44"/>
      <c r="E26" s="31"/>
      <c r="F26" s="32"/>
      <c r="G26" s="32"/>
      <c r="H26" s="32"/>
      <c r="I26" s="33"/>
      <c r="J26" s="33"/>
      <c r="K26" s="33"/>
      <c r="N26" s="30"/>
      <c r="P26" s="128">
        <f t="shared" si="0"/>
        <v>0</v>
      </c>
    </row>
    <row r="27" spans="3:16" x14ac:dyDescent="0.2">
      <c r="C27" s="100">
        <v>42948</v>
      </c>
      <c r="D27" s="44"/>
      <c r="E27" s="31"/>
      <c r="F27" s="32"/>
      <c r="G27" s="32"/>
      <c r="H27" s="32"/>
      <c r="I27" s="33"/>
      <c r="J27" s="33"/>
      <c r="K27" s="33"/>
      <c r="N27" s="30"/>
      <c r="P27" s="128">
        <f t="shared" si="0"/>
        <v>0</v>
      </c>
    </row>
    <row r="28" spans="3:16" x14ac:dyDescent="0.2">
      <c r="C28" s="100">
        <v>42979</v>
      </c>
      <c r="D28" s="44"/>
      <c r="E28" s="31"/>
      <c r="F28" s="32"/>
      <c r="G28" s="32"/>
      <c r="H28" s="32"/>
      <c r="I28" s="33"/>
      <c r="J28" s="33"/>
      <c r="K28" s="33"/>
      <c r="N28" s="30"/>
      <c r="P28" s="128">
        <f t="shared" si="0"/>
        <v>0</v>
      </c>
    </row>
    <row r="29" spans="3:16" x14ac:dyDescent="0.2">
      <c r="C29" s="100">
        <v>43009</v>
      </c>
      <c r="D29" s="44"/>
      <c r="E29" s="31"/>
      <c r="F29" s="32"/>
      <c r="G29" s="32"/>
      <c r="H29" s="32"/>
      <c r="I29" s="33"/>
      <c r="J29" s="33"/>
      <c r="K29" s="33"/>
      <c r="N29" s="30"/>
      <c r="P29" s="128">
        <f t="shared" si="0"/>
        <v>0</v>
      </c>
    </row>
    <row r="30" spans="3:16" x14ac:dyDescent="0.2">
      <c r="C30" s="100">
        <v>43040</v>
      </c>
      <c r="D30" s="44"/>
      <c r="E30" s="31"/>
      <c r="F30" s="32"/>
      <c r="G30" s="32"/>
      <c r="H30" s="32"/>
      <c r="I30" s="33"/>
      <c r="J30" s="33"/>
      <c r="K30" s="33"/>
      <c r="N30" s="30"/>
      <c r="P30" s="128">
        <f t="shared" si="0"/>
        <v>0</v>
      </c>
    </row>
    <row r="31" spans="3:16" ht="13.5" thickBot="1" x14ac:dyDescent="0.25">
      <c r="C31" s="343">
        <v>43070</v>
      </c>
      <c r="D31" s="44"/>
      <c r="E31" s="40"/>
      <c r="F31" s="41"/>
      <c r="G31" s="41"/>
      <c r="H31" s="41"/>
      <c r="I31" s="42"/>
      <c r="J31" s="42"/>
      <c r="K31" s="42"/>
      <c r="N31" s="30"/>
      <c r="P31" s="131">
        <f t="shared" si="0"/>
        <v>0</v>
      </c>
    </row>
    <row r="32" spans="3:16" x14ac:dyDescent="0.2">
      <c r="C32" s="99">
        <v>43101</v>
      </c>
      <c r="D32" s="44"/>
      <c r="E32" s="27"/>
      <c r="F32" s="28"/>
      <c r="G32" s="28"/>
      <c r="H32" s="28"/>
      <c r="I32" s="29"/>
      <c r="J32" s="29"/>
      <c r="K32" s="29"/>
      <c r="N32" s="30"/>
      <c r="P32" s="127">
        <f t="shared" si="0"/>
        <v>0</v>
      </c>
    </row>
    <row r="33" spans="3:16" x14ac:dyDescent="0.2">
      <c r="C33" s="100">
        <v>43132</v>
      </c>
      <c r="D33" s="44"/>
      <c r="E33" s="31"/>
      <c r="F33" s="32"/>
      <c r="G33" s="32"/>
      <c r="H33" s="32"/>
      <c r="I33" s="33"/>
      <c r="J33" s="33"/>
      <c r="K33" s="33"/>
      <c r="N33" s="30"/>
      <c r="P33" s="128">
        <f t="shared" si="0"/>
        <v>0</v>
      </c>
    </row>
    <row r="34" spans="3:16" x14ac:dyDescent="0.2">
      <c r="C34" s="100">
        <v>43160</v>
      </c>
      <c r="D34" s="44"/>
      <c r="E34" s="31"/>
      <c r="F34" s="32"/>
      <c r="G34" s="32"/>
      <c r="H34" s="32"/>
      <c r="I34" s="33"/>
      <c r="J34" s="33"/>
      <c r="K34" s="33"/>
      <c r="N34" s="30"/>
      <c r="P34" s="128">
        <f t="shared" si="0"/>
        <v>0</v>
      </c>
    </row>
    <row r="35" spans="3:16" x14ac:dyDescent="0.2">
      <c r="C35" s="100">
        <v>43191</v>
      </c>
      <c r="D35" s="44"/>
      <c r="E35" s="31"/>
      <c r="F35" s="32"/>
      <c r="G35" s="32"/>
      <c r="H35" s="32"/>
      <c r="I35" s="33"/>
      <c r="J35" s="33"/>
      <c r="K35" s="33"/>
      <c r="N35" s="30"/>
      <c r="P35" s="128">
        <f t="shared" si="0"/>
        <v>0</v>
      </c>
    </row>
    <row r="36" spans="3:16" x14ac:dyDescent="0.2">
      <c r="C36" s="100">
        <v>43221</v>
      </c>
      <c r="D36" s="44"/>
      <c r="E36" s="31"/>
      <c r="F36" s="32"/>
      <c r="G36" s="32"/>
      <c r="H36" s="32"/>
      <c r="I36" s="33"/>
      <c r="J36" s="33"/>
      <c r="K36" s="33"/>
      <c r="N36" s="30"/>
      <c r="P36" s="128">
        <f t="shared" si="0"/>
        <v>0</v>
      </c>
    </row>
    <row r="37" spans="3:16" x14ac:dyDescent="0.2">
      <c r="C37" s="100">
        <v>43252</v>
      </c>
      <c r="D37" s="44"/>
      <c r="E37" s="31"/>
      <c r="F37" s="32"/>
      <c r="G37" s="32"/>
      <c r="H37" s="32"/>
      <c r="I37" s="33"/>
      <c r="J37" s="33"/>
      <c r="K37" s="33"/>
      <c r="N37" s="30"/>
      <c r="P37" s="128">
        <f t="shared" si="0"/>
        <v>0</v>
      </c>
    </row>
    <row r="38" spans="3:16" x14ac:dyDescent="0.2">
      <c r="C38" s="100">
        <v>43282</v>
      </c>
      <c r="D38" s="44"/>
      <c r="E38" s="31"/>
      <c r="F38" s="32"/>
      <c r="G38" s="32"/>
      <c r="H38" s="32"/>
      <c r="I38" s="33"/>
      <c r="J38" s="33"/>
      <c r="K38" s="33"/>
      <c r="N38" s="30"/>
      <c r="P38" s="128">
        <f t="shared" si="0"/>
        <v>0</v>
      </c>
    </row>
    <row r="39" spans="3:16" x14ac:dyDescent="0.2">
      <c r="C39" s="100">
        <v>43313</v>
      </c>
      <c r="D39" s="44"/>
      <c r="E39" s="31"/>
      <c r="F39" s="32"/>
      <c r="G39" s="32"/>
      <c r="H39" s="32"/>
      <c r="I39" s="33"/>
      <c r="J39" s="33"/>
      <c r="K39" s="33"/>
      <c r="N39" s="30"/>
      <c r="P39" s="128">
        <f t="shared" si="0"/>
        <v>0</v>
      </c>
    </row>
    <row r="40" spans="3:16" x14ac:dyDescent="0.2">
      <c r="C40" s="100">
        <v>43344</v>
      </c>
      <c r="D40" s="44"/>
      <c r="E40" s="31"/>
      <c r="F40" s="32"/>
      <c r="G40" s="32"/>
      <c r="H40" s="32"/>
      <c r="I40" s="33"/>
      <c r="J40" s="33"/>
      <c r="K40" s="33"/>
      <c r="N40" s="30"/>
      <c r="P40" s="128">
        <f t="shared" si="0"/>
        <v>0</v>
      </c>
    </row>
    <row r="41" spans="3:16" x14ac:dyDescent="0.2">
      <c r="C41" s="100">
        <v>43374</v>
      </c>
      <c r="D41" s="44"/>
      <c r="E41" s="31"/>
      <c r="F41" s="32"/>
      <c r="G41" s="32"/>
      <c r="H41" s="32"/>
      <c r="I41" s="33"/>
      <c r="J41" s="33"/>
      <c r="K41" s="33"/>
      <c r="N41" s="30"/>
      <c r="P41" s="128">
        <f t="shared" si="0"/>
        <v>0</v>
      </c>
    </row>
    <row r="42" spans="3:16" x14ac:dyDescent="0.2">
      <c r="C42" s="100">
        <v>43405</v>
      </c>
      <c r="D42" s="44"/>
      <c r="E42" s="31"/>
      <c r="F42" s="32"/>
      <c r="G42" s="32"/>
      <c r="H42" s="32"/>
      <c r="I42" s="33"/>
      <c r="J42" s="33"/>
      <c r="K42" s="33"/>
      <c r="N42" s="30"/>
      <c r="P42" s="128">
        <f t="shared" si="0"/>
        <v>0</v>
      </c>
    </row>
    <row r="43" spans="3:16" ht="13.5" thickBot="1" x14ac:dyDescent="0.25">
      <c r="C43" s="343">
        <v>43435</v>
      </c>
      <c r="D43" s="44"/>
      <c r="E43" s="40"/>
      <c r="F43" s="41"/>
      <c r="G43" s="41"/>
      <c r="H43" s="41"/>
      <c r="I43" s="42"/>
      <c r="J43" s="42"/>
      <c r="K43" s="42"/>
      <c r="N43" s="30"/>
      <c r="P43" s="131">
        <f t="shared" si="0"/>
        <v>0</v>
      </c>
    </row>
    <row r="44" spans="3:16" x14ac:dyDescent="0.2">
      <c r="C44" s="486">
        <v>43466</v>
      </c>
      <c r="D44" s="44"/>
      <c r="E44" s="29"/>
      <c r="F44" s="29"/>
      <c r="G44" s="29"/>
      <c r="H44" s="29"/>
      <c r="I44" s="29"/>
      <c r="J44" s="29"/>
      <c r="K44" s="29"/>
      <c r="L44" s="51"/>
      <c r="M44" s="51"/>
      <c r="N44" s="30"/>
      <c r="P44" s="127">
        <f t="shared" si="0"/>
        <v>0</v>
      </c>
    </row>
    <row r="45" spans="3:16" x14ac:dyDescent="0.2">
      <c r="C45" s="487">
        <v>43497</v>
      </c>
      <c r="D45" s="44"/>
      <c r="E45" s="33"/>
      <c r="F45" s="33"/>
      <c r="G45" s="33"/>
      <c r="H45" s="33"/>
      <c r="I45" s="33"/>
      <c r="J45" s="33"/>
      <c r="K45" s="33"/>
      <c r="L45" s="51"/>
      <c r="M45" s="51"/>
      <c r="N45" s="30"/>
      <c r="P45" s="128">
        <f t="shared" si="0"/>
        <v>0</v>
      </c>
    </row>
    <row r="46" spans="3:16" ht="13.5" thickBot="1" x14ac:dyDescent="0.25">
      <c r="C46" s="488">
        <v>43525</v>
      </c>
      <c r="D46" s="44"/>
      <c r="E46" s="36"/>
      <c r="F46" s="36"/>
      <c r="G46" s="36"/>
      <c r="H46" s="36"/>
      <c r="I46" s="36"/>
      <c r="J46" s="36"/>
      <c r="K46" s="36"/>
      <c r="L46" s="51"/>
      <c r="M46" s="51"/>
      <c r="N46" s="30"/>
      <c r="P46" s="128">
        <f t="shared" si="0"/>
        <v>0</v>
      </c>
    </row>
    <row r="47" spans="3:16" ht="13.5" hidden="1" thickBot="1" x14ac:dyDescent="0.25">
      <c r="C47" s="374">
        <v>43800</v>
      </c>
      <c r="D47" s="44"/>
      <c r="E47" s="375"/>
      <c r="F47" s="376"/>
      <c r="G47" s="376"/>
      <c r="H47" s="377"/>
      <c r="I47" s="378"/>
      <c r="J47" s="378"/>
      <c r="K47" s="378"/>
      <c r="N47" s="30"/>
      <c r="P47" s="129" t="e">
        <f>+#REF!+E47+I47-F47-G47-H47-J47</f>
        <v>#REF!</v>
      </c>
    </row>
    <row r="48" spans="3:16" ht="13.5" thickBot="1" x14ac:dyDescent="0.25">
      <c r="C48" s="43"/>
      <c r="D48" s="44"/>
      <c r="E48" s="30"/>
      <c r="F48" s="30"/>
      <c r="G48" s="30"/>
      <c r="H48" s="30"/>
      <c r="I48" s="30"/>
      <c r="J48" s="30"/>
      <c r="K48" s="30"/>
      <c r="N48" s="30"/>
      <c r="P48" s="30"/>
    </row>
    <row r="49" spans="3:14" ht="57" customHeight="1" thickBot="1" x14ac:dyDescent="0.25">
      <c r="C49" s="426" t="s">
        <v>7</v>
      </c>
      <c r="D49" s="427"/>
      <c r="E49" s="423" t="str">
        <f t="shared" ref="E49:K49" si="1">+E7</f>
        <v>Producción</v>
      </c>
      <c r="F49" s="424" t="str">
        <f t="shared" si="1"/>
        <v>Autoconsumo</v>
      </c>
      <c r="G49" s="424" t="str">
        <f t="shared" si="1"/>
        <v>Ventas de Producción Propia</v>
      </c>
      <c r="H49" s="428" t="str">
        <f t="shared" si="1"/>
        <v>Exportaciones</v>
      </c>
      <c r="I49" s="425" t="str">
        <f t="shared" si="1"/>
        <v>Producción Contratada a Terceros</v>
      </c>
      <c r="J49" s="425" t="str">
        <f t="shared" si="1"/>
        <v>Ventas de Producción Contratada a Terceros</v>
      </c>
      <c r="K49" s="429" t="str">
        <f t="shared" si="1"/>
        <v>Producción para Terceros</v>
      </c>
      <c r="L49" s="429" t="s">
        <v>187</v>
      </c>
      <c r="M49" s="429" t="s">
        <v>98</v>
      </c>
      <c r="N49" s="67"/>
    </row>
    <row r="50" spans="3:14" ht="13.5" thickBot="1" x14ac:dyDescent="0.25">
      <c r="C50" s="62">
        <v>2015</v>
      </c>
      <c r="D50" s="68"/>
      <c r="F50" s="69"/>
      <c r="G50" s="69"/>
      <c r="H50" s="70"/>
      <c r="I50" s="45"/>
      <c r="J50" s="45"/>
      <c r="K50" s="45"/>
      <c r="L50" s="47"/>
      <c r="M50" s="45"/>
      <c r="N50" s="26"/>
    </row>
    <row r="51" spans="3:14" x14ac:dyDescent="0.2">
      <c r="C51" s="58">
        <f>C50+1</f>
        <v>2016</v>
      </c>
      <c r="D51" s="71"/>
      <c r="E51" s="72"/>
      <c r="F51" s="73"/>
      <c r="G51" s="73"/>
      <c r="H51" s="73"/>
      <c r="I51" s="57"/>
      <c r="J51" s="57"/>
      <c r="K51" s="57"/>
      <c r="L51" s="57"/>
      <c r="M51" s="74"/>
    </row>
    <row r="52" spans="3:14" x14ac:dyDescent="0.2">
      <c r="C52" s="58">
        <f>C51+1</f>
        <v>2017</v>
      </c>
      <c r="D52" s="71"/>
      <c r="E52" s="75"/>
      <c r="F52" s="76"/>
      <c r="G52" s="76"/>
      <c r="H52" s="76"/>
      <c r="I52" s="59"/>
      <c r="J52" s="59"/>
      <c r="K52" s="59"/>
      <c r="L52" s="59"/>
      <c r="M52" s="77"/>
    </row>
    <row r="53" spans="3:14" ht="13.5" thickBot="1" x14ac:dyDescent="0.25">
      <c r="C53" s="60">
        <f>C52+1</f>
        <v>2018</v>
      </c>
      <c r="D53" s="71"/>
      <c r="E53" s="78"/>
      <c r="F53" s="79"/>
      <c r="G53" s="79"/>
      <c r="H53" s="79"/>
      <c r="I53" s="61"/>
      <c r="J53" s="61"/>
      <c r="K53" s="61"/>
      <c r="L53" s="80"/>
      <c r="M53" s="81"/>
    </row>
    <row r="54" spans="3:14" x14ac:dyDescent="0.2">
      <c r="C54" s="62" t="s">
        <v>277</v>
      </c>
      <c r="D54" s="71"/>
      <c r="E54" s="489"/>
      <c r="F54" s="490"/>
      <c r="G54" s="490"/>
      <c r="H54" s="490"/>
      <c r="I54" s="491"/>
      <c r="J54" s="491"/>
      <c r="K54" s="491"/>
      <c r="L54" s="492"/>
      <c r="M54" s="493"/>
      <c r="N54" s="48"/>
    </row>
    <row r="55" spans="3:14" ht="13.5" thickBot="1" x14ac:dyDescent="0.25">
      <c r="C55" s="494" t="s">
        <v>276</v>
      </c>
      <c r="D55" s="495"/>
      <c r="E55" s="496"/>
      <c r="F55" s="497"/>
      <c r="G55" s="497"/>
      <c r="H55" s="498"/>
      <c r="I55" s="499"/>
      <c r="J55" s="499"/>
      <c r="K55" s="499"/>
      <c r="L55" s="499"/>
      <c r="M55" s="500"/>
      <c r="N55" s="48"/>
    </row>
    <row r="56" spans="3:14" x14ac:dyDescent="0.2">
      <c r="N56" s="48"/>
    </row>
    <row r="57" spans="3:14" hidden="1" x14ac:dyDescent="0.2">
      <c r="C57" s="82" t="s">
        <v>149</v>
      </c>
      <c r="D57" s="83"/>
      <c r="N57" s="48"/>
    </row>
    <row r="58" spans="3:14" ht="13.5" hidden="1" thickBot="1" x14ac:dyDescent="0.25">
      <c r="L58" s="65"/>
      <c r="N58" s="48"/>
    </row>
    <row r="59" spans="3:14" ht="51.75" hidden="1" thickBot="1" x14ac:dyDescent="0.25">
      <c r="C59" s="87" t="s">
        <v>7</v>
      </c>
      <c r="D59" s="88"/>
      <c r="E59" s="89" t="str">
        <f t="shared" ref="E59:K59" si="2">+E49</f>
        <v>Producción</v>
      </c>
      <c r="F59" s="90" t="str">
        <f t="shared" si="2"/>
        <v>Autoconsumo</v>
      </c>
      <c r="G59" s="90" t="str">
        <f t="shared" si="2"/>
        <v>Ventas de Producción Propia</v>
      </c>
      <c r="H59" s="91" t="str">
        <f t="shared" si="2"/>
        <v>Exportaciones</v>
      </c>
      <c r="I59" s="92" t="str">
        <f t="shared" si="2"/>
        <v>Producción Contratada a Terceros</v>
      </c>
      <c r="J59" s="92" t="str">
        <f t="shared" si="2"/>
        <v>Ventas de Producción Contratada a Terceros</v>
      </c>
      <c r="K59" s="93" t="str">
        <f t="shared" si="2"/>
        <v>Producción para Terceros</v>
      </c>
      <c r="L59" s="94" t="s">
        <v>148</v>
      </c>
      <c r="N59" s="84"/>
    </row>
    <row r="60" spans="3:14" hidden="1" x14ac:dyDescent="0.2">
      <c r="C60" s="95">
        <v>2015</v>
      </c>
      <c r="D60" s="96"/>
      <c r="E60" s="105">
        <f t="shared" ref="E60:K60" si="3">+E51-SUM(E8:E19)</f>
        <v>0</v>
      </c>
      <c r="F60" s="106">
        <f t="shared" si="3"/>
        <v>0</v>
      </c>
      <c r="G60" s="106">
        <f t="shared" si="3"/>
        <v>0</v>
      </c>
      <c r="H60" s="106">
        <f t="shared" si="3"/>
        <v>0</v>
      </c>
      <c r="I60" s="107">
        <f t="shared" si="3"/>
        <v>0</v>
      </c>
      <c r="J60" s="107">
        <f t="shared" si="3"/>
        <v>0</v>
      </c>
      <c r="K60" s="108">
        <f t="shared" si="3"/>
        <v>0</v>
      </c>
      <c r="L60" s="108">
        <f>+L51-(L50+E51-F51-G51-H51+I51-J51+M51)</f>
        <v>0</v>
      </c>
      <c r="N60" s="85"/>
    </row>
    <row r="61" spans="3:14" hidden="1" x14ac:dyDescent="0.2">
      <c r="C61" s="97">
        <v>2016</v>
      </c>
      <c r="D61" s="96"/>
      <c r="E61" s="109">
        <f t="shared" ref="E61:K61" si="4">+E52-SUM(E20:E31)</f>
        <v>0</v>
      </c>
      <c r="F61" s="110">
        <f t="shared" si="4"/>
        <v>0</v>
      </c>
      <c r="G61" s="110">
        <f t="shared" si="4"/>
        <v>0</v>
      </c>
      <c r="H61" s="110">
        <f t="shared" si="4"/>
        <v>0</v>
      </c>
      <c r="I61" s="111">
        <f t="shared" si="4"/>
        <v>0</v>
      </c>
      <c r="J61" s="111">
        <f t="shared" si="4"/>
        <v>0</v>
      </c>
      <c r="K61" s="112">
        <f t="shared" si="4"/>
        <v>0</v>
      </c>
      <c r="L61" s="112">
        <f>+L52-(L51+E52-F52-G52-H52+I52-J52+M52)</f>
        <v>0</v>
      </c>
      <c r="N61" s="85"/>
    </row>
    <row r="62" spans="3:14" ht="13.5" hidden="1" thickBot="1" x14ac:dyDescent="0.25">
      <c r="C62" s="98">
        <v>2017</v>
      </c>
      <c r="D62" s="96"/>
      <c r="E62" s="113">
        <f t="shared" ref="E62:K62" si="5">+E53-SUM(E32:E43)</f>
        <v>0</v>
      </c>
      <c r="F62" s="114">
        <f t="shared" si="5"/>
        <v>0</v>
      </c>
      <c r="G62" s="114">
        <f t="shared" si="5"/>
        <v>0</v>
      </c>
      <c r="H62" s="114">
        <f t="shared" si="5"/>
        <v>0</v>
      </c>
      <c r="I62" s="115">
        <f t="shared" si="5"/>
        <v>0</v>
      </c>
      <c r="J62" s="115">
        <f t="shared" si="5"/>
        <v>0</v>
      </c>
      <c r="K62" s="116">
        <f t="shared" si="5"/>
        <v>0</v>
      </c>
      <c r="L62" s="117">
        <f>+L53-(L52+E53-F53-G53-H53+I53-J53+M53)</f>
        <v>0</v>
      </c>
      <c r="N62" s="85"/>
    </row>
    <row r="63" spans="3:14" hidden="1" x14ac:dyDescent="0.2">
      <c r="C63" s="95" t="s">
        <v>220</v>
      </c>
      <c r="D63" s="96"/>
      <c r="E63" s="118">
        <f>+E54-(SUM(E32:INDEX(E32:E43,'parámetros e instrucciones'!$E$3)))</f>
        <v>0</v>
      </c>
      <c r="F63" s="119">
        <f>+F54-(SUM(F32:INDEX(F32:F43,'parámetros e instrucciones'!$E$3)))</f>
        <v>0</v>
      </c>
      <c r="G63" s="119">
        <f>+G54-(SUM(G32:INDEX(G32:G43,'parámetros e instrucciones'!$E$3)))</f>
        <v>0</v>
      </c>
      <c r="H63" s="119">
        <f>+H54-(SUM(H32:INDEX(H32:H43,'parámetros e instrucciones'!$E$3)))</f>
        <v>0</v>
      </c>
      <c r="I63" s="120">
        <f>+I54-(SUM(I32:INDEX(I32:I43,'parámetros e instrucciones'!$E$3)))</f>
        <v>0</v>
      </c>
      <c r="J63" s="120">
        <f>+J54-(SUM(J32:INDEX(J32:J43,'parámetros e instrucciones'!$E$3)))</f>
        <v>0</v>
      </c>
      <c r="K63" s="121">
        <f>+K54-(SUM(K32:INDEX(K32:K43,'parámetros e instrucciones'!$E$3)))</f>
        <v>0</v>
      </c>
      <c r="L63" s="122">
        <f>+L54-(L52+E54-F54-G54-H54+I54-J54+M54)</f>
        <v>0</v>
      </c>
      <c r="N63" s="85"/>
    </row>
    <row r="64" spans="3:14" ht="13.5" hidden="1" thickBot="1" x14ac:dyDescent="0.25">
      <c r="C64" s="98" t="s">
        <v>221</v>
      </c>
      <c r="D64" s="96"/>
      <c r="E64" s="123" t="e">
        <f>+E55-(SUM(E44:INDEX(E44:E47,'parámetros e instrucciones'!$E$3)))</f>
        <v>#REF!</v>
      </c>
      <c r="F64" s="124" t="e">
        <f>+F55-(SUM(F44:INDEX(F44:F47,'parámetros e instrucciones'!$E$3)))</f>
        <v>#REF!</v>
      </c>
      <c r="G64" s="124" t="e">
        <f>+G55-(SUM(G44:INDEX(G44:G47,'parámetros e instrucciones'!$E$3)))</f>
        <v>#REF!</v>
      </c>
      <c r="H64" s="124" t="e">
        <f>+H55-(SUM(H44:INDEX(H44:H47,'parámetros e instrucciones'!$E$3)))</f>
        <v>#REF!</v>
      </c>
      <c r="I64" s="125" t="e">
        <f>+I55-(SUM(I44:INDEX(I44:I47,'parámetros e instrucciones'!$E$3)))</f>
        <v>#REF!</v>
      </c>
      <c r="J64" s="125" t="e">
        <f>+J55-(SUM(J44:INDEX(J44:J47,'parámetros e instrucciones'!$E$3)))</f>
        <v>#REF!</v>
      </c>
      <c r="K64" s="126" t="e">
        <f>+K55-(SUM(K44:INDEX(K44:K47,'parámetros e instrucciones'!$E$3)))</f>
        <v>#REF!</v>
      </c>
      <c r="L64" s="126">
        <f>+L55-(L53+E55-F55-G55-H55+I55-J55+M55)</f>
        <v>0</v>
      </c>
      <c r="N64" s="85"/>
    </row>
    <row r="65" spans="11:14" hidden="1" x14ac:dyDescent="0.2">
      <c r="L65" s="48"/>
      <c r="N65" s="48"/>
    </row>
    <row r="66" spans="11:14" x14ac:dyDescent="0.2">
      <c r="L66" s="48"/>
      <c r="N66" s="48"/>
    </row>
    <row r="67" spans="11:14" x14ac:dyDescent="0.2">
      <c r="K67" s="86"/>
      <c r="L67" s="51"/>
      <c r="N67" s="48"/>
    </row>
    <row r="68" spans="11:14" x14ac:dyDescent="0.2">
      <c r="K68" s="86"/>
      <c r="N68" s="48"/>
    </row>
    <row r="69" spans="11:14" x14ac:dyDescent="0.2">
      <c r="K69" s="86"/>
      <c r="N69" s="48"/>
    </row>
    <row r="70" spans="11:14" x14ac:dyDescent="0.2">
      <c r="K70" s="86"/>
      <c r="N70" s="48"/>
    </row>
    <row r="71" spans="11:14" x14ac:dyDescent="0.2">
      <c r="K71" s="86"/>
      <c r="N71" s="48"/>
    </row>
    <row r="72" spans="11:14" x14ac:dyDescent="0.2">
      <c r="K72" s="86"/>
      <c r="N72" s="48"/>
    </row>
    <row r="73" spans="11:14" x14ac:dyDescent="0.2">
      <c r="N73" s="48"/>
    </row>
    <row r="74" spans="11:14" x14ac:dyDescent="0.2">
      <c r="N74" s="48"/>
    </row>
    <row r="75" spans="11:14" x14ac:dyDescent="0.2">
      <c r="N75" s="48"/>
    </row>
    <row r="76" spans="11:14" x14ac:dyDescent="0.2">
      <c r="N76" s="48"/>
    </row>
    <row r="77" spans="11:14" x14ac:dyDescent="0.2">
      <c r="N77" s="48"/>
    </row>
    <row r="78" spans="11:14" x14ac:dyDescent="0.2">
      <c r="N78" s="48"/>
    </row>
    <row r="79" spans="11:14" x14ac:dyDescent="0.2">
      <c r="N79" s="48"/>
    </row>
    <row r="80" spans="11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</sheetData>
  <sheetProtection formatCells="0" formatColumns="0" formatRows="0"/>
  <protectedRanges>
    <protectedRange sqref="N8:N43 E51:N55 E8:K43" name="Rango2"/>
    <protectedRange sqref="E51:M55" name="Rango1"/>
  </protectedRanges>
  <mergeCells count="4">
    <mergeCell ref="C1:K1"/>
    <mergeCell ref="C2:K2"/>
    <mergeCell ref="C3:K3"/>
    <mergeCell ref="C4:K4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70" orientation="portrait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5"/>
  <sheetViews>
    <sheetView workbookViewId="0">
      <selection activeCell="C58" sqref="C58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7.85546875" style="54" customWidth="1"/>
    <col min="4" max="4" width="3.42578125" style="54" customWidth="1"/>
    <col min="5" max="5" width="37.85546875" style="54" customWidth="1"/>
    <col min="6" max="6" width="2.140625" style="54" customWidth="1"/>
    <col min="7" max="16384" width="11.42578125" style="49"/>
  </cols>
  <sheetData>
    <row r="1" spans="1:6" x14ac:dyDescent="0.2">
      <c r="A1" s="650" t="s">
        <v>199</v>
      </c>
      <c r="B1" s="650"/>
      <c r="C1" s="650"/>
      <c r="D1" s="650"/>
      <c r="E1" s="650"/>
      <c r="F1" s="49"/>
    </row>
    <row r="2" spans="1:6" x14ac:dyDescent="0.2">
      <c r="A2" s="650" t="s">
        <v>192</v>
      </c>
      <c r="B2" s="650"/>
      <c r="C2" s="650"/>
      <c r="D2" s="650"/>
      <c r="E2" s="650"/>
      <c r="F2" s="49"/>
    </row>
    <row r="3" spans="1:6" x14ac:dyDescent="0.2">
      <c r="A3" s="651" t="str">
        <f>+'1.1 modelos'!A3</f>
        <v>Pulverizadores</v>
      </c>
      <c r="B3" s="651"/>
      <c r="C3" s="651"/>
      <c r="D3" s="651"/>
      <c r="E3" s="651"/>
      <c r="F3" s="49"/>
    </row>
    <row r="4" spans="1:6" x14ac:dyDescent="0.2">
      <c r="A4" s="650" t="s">
        <v>111</v>
      </c>
      <c r="B4" s="650"/>
      <c r="C4" s="650"/>
      <c r="D4" s="650"/>
      <c r="E4" s="650"/>
      <c r="F4" s="49"/>
    </row>
    <row r="5" spans="1:6" ht="6.75" customHeight="1" thickBot="1" x14ac:dyDescent="0.25">
      <c r="A5" s="50"/>
      <c r="C5" s="51"/>
      <c r="D5" s="51"/>
      <c r="E5" s="51"/>
      <c r="F5" s="51"/>
    </row>
    <row r="6" spans="1:6" ht="39" thickBot="1" x14ac:dyDescent="0.25">
      <c r="A6" s="421" t="s">
        <v>112</v>
      </c>
      <c r="B6" s="430"/>
      <c r="C6" s="425" t="s">
        <v>153</v>
      </c>
      <c r="D6" s="431"/>
      <c r="E6" s="425" t="s">
        <v>154</v>
      </c>
    </row>
    <row r="7" spans="1:6" x14ac:dyDescent="0.2">
      <c r="A7" s="99">
        <f>'3.1 vol.'!C8</f>
        <v>42370</v>
      </c>
      <c r="C7" s="29"/>
      <c r="D7" s="30"/>
      <c r="E7" s="29"/>
    </row>
    <row r="8" spans="1:6" x14ac:dyDescent="0.2">
      <c r="A8" s="100">
        <f>'3.1 vol.'!C9</f>
        <v>42401</v>
      </c>
      <c r="C8" s="33"/>
      <c r="D8" s="30"/>
      <c r="E8" s="33"/>
    </row>
    <row r="9" spans="1:6" x14ac:dyDescent="0.2">
      <c r="A9" s="100">
        <f>'3.1 vol.'!C10</f>
        <v>42430</v>
      </c>
      <c r="C9" s="33"/>
      <c r="D9" s="30"/>
      <c r="E9" s="33"/>
    </row>
    <row r="10" spans="1:6" x14ac:dyDescent="0.2">
      <c r="A10" s="100">
        <f>'3.1 vol.'!C11</f>
        <v>42461</v>
      </c>
      <c r="C10" s="33"/>
      <c r="D10" s="30"/>
      <c r="E10" s="33"/>
    </row>
    <row r="11" spans="1:6" x14ac:dyDescent="0.2">
      <c r="A11" s="100">
        <f>'3.1 vol.'!C12</f>
        <v>42491</v>
      </c>
      <c r="C11" s="33"/>
      <c r="D11" s="30"/>
      <c r="E11" s="33"/>
    </row>
    <row r="12" spans="1:6" x14ac:dyDescent="0.2">
      <c r="A12" s="100">
        <f>'3.1 vol.'!C13</f>
        <v>42522</v>
      </c>
      <c r="C12" s="33"/>
      <c r="D12" s="30"/>
      <c r="E12" s="33"/>
    </row>
    <row r="13" spans="1:6" x14ac:dyDescent="0.2">
      <c r="A13" s="100">
        <f>'3.1 vol.'!C14</f>
        <v>42552</v>
      </c>
      <c r="C13" s="33"/>
      <c r="D13" s="30"/>
      <c r="E13" s="33"/>
    </row>
    <row r="14" spans="1:6" x14ac:dyDescent="0.2">
      <c r="A14" s="100">
        <f>'3.1 vol.'!C15</f>
        <v>42583</v>
      </c>
      <c r="C14" s="33"/>
      <c r="D14" s="30"/>
      <c r="E14" s="33"/>
    </row>
    <row r="15" spans="1:6" x14ac:dyDescent="0.2">
      <c r="A15" s="100">
        <f>'3.1 vol.'!C16</f>
        <v>42614</v>
      </c>
      <c r="C15" s="33"/>
      <c r="D15" s="30"/>
      <c r="E15" s="33"/>
    </row>
    <row r="16" spans="1:6" x14ac:dyDescent="0.2">
      <c r="A16" s="100">
        <f>'3.1 vol.'!C17</f>
        <v>42644</v>
      </c>
      <c r="C16" s="33"/>
      <c r="D16" s="30"/>
      <c r="E16" s="33"/>
    </row>
    <row r="17" spans="1:5" x14ac:dyDescent="0.2">
      <c r="A17" s="100">
        <f>'3.1 vol.'!C18</f>
        <v>42675</v>
      </c>
      <c r="C17" s="33"/>
      <c r="D17" s="30"/>
      <c r="E17" s="33"/>
    </row>
    <row r="18" spans="1:5" ht="13.5" thickBot="1" x14ac:dyDescent="0.25">
      <c r="A18" s="101">
        <f>'3.1 vol.'!C19</f>
        <v>42705</v>
      </c>
      <c r="C18" s="36"/>
      <c r="D18" s="30"/>
      <c r="E18" s="36"/>
    </row>
    <row r="19" spans="1:5" x14ac:dyDescent="0.2">
      <c r="A19" s="99">
        <f>'3.1 vol.'!C20</f>
        <v>42736</v>
      </c>
      <c r="C19" s="39"/>
      <c r="D19" s="30"/>
      <c r="E19" s="39"/>
    </row>
    <row r="20" spans="1:5" x14ac:dyDescent="0.2">
      <c r="A20" s="100">
        <f>'3.1 vol.'!C21</f>
        <v>42767</v>
      </c>
      <c r="C20" s="33"/>
      <c r="D20" s="30"/>
      <c r="E20" s="33"/>
    </row>
    <row r="21" spans="1:5" x14ac:dyDescent="0.2">
      <c r="A21" s="100">
        <f>'3.1 vol.'!C22</f>
        <v>42795</v>
      </c>
      <c r="C21" s="33"/>
      <c r="D21" s="30"/>
      <c r="E21" s="33"/>
    </row>
    <row r="22" spans="1:5" x14ac:dyDescent="0.2">
      <c r="A22" s="100">
        <f>'3.1 vol.'!C23</f>
        <v>42826</v>
      </c>
      <c r="C22" s="33"/>
      <c r="D22" s="30"/>
      <c r="E22" s="33"/>
    </row>
    <row r="23" spans="1:5" x14ac:dyDescent="0.2">
      <c r="A23" s="100">
        <f>'3.1 vol.'!C24</f>
        <v>42856</v>
      </c>
      <c r="C23" s="33"/>
      <c r="D23" s="30"/>
      <c r="E23" s="33"/>
    </row>
    <row r="24" spans="1:5" x14ac:dyDescent="0.2">
      <c r="A24" s="100">
        <f>'3.1 vol.'!C25</f>
        <v>42887</v>
      </c>
      <c r="C24" s="33"/>
      <c r="D24" s="30"/>
      <c r="E24" s="33"/>
    </row>
    <row r="25" spans="1:5" x14ac:dyDescent="0.2">
      <c r="A25" s="100">
        <f>'3.1 vol.'!C26</f>
        <v>42917</v>
      </c>
      <c r="C25" s="33"/>
      <c r="D25" s="30"/>
      <c r="E25" s="33"/>
    </row>
    <row r="26" spans="1:5" x14ac:dyDescent="0.2">
      <c r="A26" s="100">
        <f>'3.1 vol.'!C27</f>
        <v>42948</v>
      </c>
      <c r="C26" s="33"/>
      <c r="D26" s="30"/>
      <c r="E26" s="33"/>
    </row>
    <row r="27" spans="1:5" x14ac:dyDescent="0.2">
      <c r="A27" s="100">
        <f>'3.1 vol.'!C28</f>
        <v>42979</v>
      </c>
      <c r="C27" s="285"/>
      <c r="D27" s="299"/>
      <c r="E27" s="285"/>
    </row>
    <row r="28" spans="1:5" x14ac:dyDescent="0.2">
      <c r="A28" s="100">
        <f>'3.1 vol.'!C29</f>
        <v>43009</v>
      </c>
      <c r="C28" s="33"/>
      <c r="D28" s="30"/>
      <c r="E28" s="33"/>
    </row>
    <row r="29" spans="1:5" x14ac:dyDescent="0.2">
      <c r="A29" s="100">
        <f>'3.1 vol.'!C30</f>
        <v>43040</v>
      </c>
      <c r="C29" s="33"/>
      <c r="D29" s="30"/>
      <c r="E29" s="33"/>
    </row>
    <row r="30" spans="1:5" ht="13.5" thickBot="1" x14ac:dyDescent="0.25">
      <c r="A30" s="101">
        <f>'3.1 vol.'!C31</f>
        <v>43070</v>
      </c>
      <c r="C30" s="42"/>
      <c r="D30" s="30"/>
      <c r="E30" s="42"/>
    </row>
    <row r="31" spans="1:5" x14ac:dyDescent="0.2">
      <c r="A31" s="99">
        <f>'3.1 vol.'!C32</f>
        <v>43101</v>
      </c>
      <c r="C31" s="29"/>
      <c r="D31" s="30"/>
      <c r="E31" s="29"/>
    </row>
    <row r="32" spans="1:5" x14ac:dyDescent="0.2">
      <c r="A32" s="100">
        <f>'3.1 vol.'!C33</f>
        <v>43132</v>
      </c>
      <c r="C32" s="33"/>
      <c r="D32" s="30"/>
      <c r="E32" s="33"/>
    </row>
    <row r="33" spans="1:5" x14ac:dyDescent="0.2">
      <c r="A33" s="100">
        <f>'3.1 vol.'!C34</f>
        <v>43160</v>
      </c>
      <c r="C33" s="33"/>
      <c r="D33" s="30"/>
      <c r="E33" s="33"/>
    </row>
    <row r="34" spans="1:5" x14ac:dyDescent="0.2">
      <c r="A34" s="100">
        <f>'3.1 vol.'!C35</f>
        <v>43191</v>
      </c>
      <c r="C34" s="33"/>
      <c r="D34" s="30"/>
      <c r="E34" s="33"/>
    </row>
    <row r="35" spans="1:5" x14ac:dyDescent="0.2">
      <c r="A35" s="100">
        <f>'3.1 vol.'!C36</f>
        <v>43221</v>
      </c>
      <c r="C35" s="33"/>
      <c r="D35" s="30"/>
      <c r="E35" s="33"/>
    </row>
    <row r="36" spans="1:5" x14ac:dyDescent="0.2">
      <c r="A36" s="100">
        <f>'3.1 vol.'!C37</f>
        <v>43252</v>
      </c>
      <c r="C36" s="33"/>
      <c r="D36" s="30"/>
      <c r="E36" s="33"/>
    </row>
    <row r="37" spans="1:5" x14ac:dyDescent="0.2">
      <c r="A37" s="100">
        <f>'3.1 vol.'!C38</f>
        <v>43282</v>
      </c>
      <c r="C37" s="33"/>
      <c r="D37" s="30"/>
      <c r="E37" s="33"/>
    </row>
    <row r="38" spans="1:5" x14ac:dyDescent="0.2">
      <c r="A38" s="100">
        <f>'3.1 vol.'!C39</f>
        <v>43313</v>
      </c>
      <c r="C38" s="33"/>
      <c r="D38" s="30"/>
      <c r="E38" s="33"/>
    </row>
    <row r="39" spans="1:5" x14ac:dyDescent="0.2">
      <c r="A39" s="100">
        <f>'3.1 vol.'!C40</f>
        <v>43344</v>
      </c>
      <c r="C39" s="33"/>
      <c r="D39" s="30"/>
      <c r="E39" s="33"/>
    </row>
    <row r="40" spans="1:5" x14ac:dyDescent="0.2">
      <c r="A40" s="100">
        <f>'3.1 vol.'!C41</f>
        <v>43374</v>
      </c>
      <c r="C40" s="33"/>
      <c r="D40" s="30"/>
      <c r="E40" s="33"/>
    </row>
    <row r="41" spans="1:5" x14ac:dyDescent="0.2">
      <c r="A41" s="100">
        <f>'3.1 vol.'!C42</f>
        <v>43405</v>
      </c>
      <c r="C41" s="33"/>
      <c r="D41" s="30"/>
      <c r="E41" s="33"/>
    </row>
    <row r="42" spans="1:5" ht="13.5" thickBot="1" x14ac:dyDescent="0.25">
      <c r="A42" s="343">
        <f>'3.1 vol.'!C43</f>
        <v>43435</v>
      </c>
      <c r="C42" s="42"/>
      <c r="D42" s="30"/>
      <c r="E42" s="42"/>
    </row>
    <row r="43" spans="1:5" x14ac:dyDescent="0.2">
      <c r="A43" s="486">
        <f>'3.1 vol.'!C44</f>
        <v>43466</v>
      </c>
      <c r="B43" s="52"/>
      <c r="C43" s="29"/>
      <c r="D43" s="30"/>
      <c r="E43" s="29"/>
    </row>
    <row r="44" spans="1:5" x14ac:dyDescent="0.2">
      <c r="A44" s="487">
        <f>'3.1 vol.'!C45</f>
        <v>43497</v>
      </c>
      <c r="B44" s="52"/>
      <c r="C44" s="33"/>
      <c r="D44" s="30"/>
      <c r="E44" s="33"/>
    </row>
    <row r="45" spans="1:5" x14ac:dyDescent="0.2">
      <c r="A45" s="487">
        <f>'3.1 vol.'!C46</f>
        <v>43525</v>
      </c>
      <c r="B45" s="52"/>
      <c r="C45" s="33"/>
      <c r="D45" s="30"/>
      <c r="E45" s="33"/>
    </row>
    <row r="46" spans="1:5" hidden="1" x14ac:dyDescent="0.2">
      <c r="A46" s="400" t="e">
        <f>'3.1 vol.'!#REF!</f>
        <v>#REF!</v>
      </c>
      <c r="B46" s="404"/>
      <c r="C46" s="401"/>
      <c r="D46" s="405"/>
      <c r="E46" s="401"/>
    </row>
    <row r="47" spans="1:5" hidden="1" x14ac:dyDescent="0.2">
      <c r="A47" s="400" t="e">
        <f>'3.1 vol.'!#REF!</f>
        <v>#REF!</v>
      </c>
      <c r="B47" s="404"/>
      <c r="C47" s="401"/>
      <c r="D47" s="405"/>
      <c r="E47" s="401"/>
    </row>
    <row r="48" spans="1:5" hidden="1" x14ac:dyDescent="0.2">
      <c r="A48" s="400" t="e">
        <f>'3.1 vol.'!#REF!</f>
        <v>#REF!</v>
      </c>
      <c r="B48" s="404"/>
      <c r="C48" s="401"/>
      <c r="D48" s="405"/>
      <c r="E48" s="401"/>
    </row>
    <row r="49" spans="1:6" hidden="1" x14ac:dyDescent="0.2">
      <c r="A49" s="400" t="e">
        <f>'3.1 vol.'!#REF!</f>
        <v>#REF!</v>
      </c>
      <c r="B49" s="404"/>
      <c r="C49" s="401"/>
      <c r="D49" s="405"/>
      <c r="E49" s="401"/>
    </row>
    <row r="50" spans="1:6" hidden="1" x14ac:dyDescent="0.2">
      <c r="A50" s="400" t="e">
        <f>'3.1 vol.'!#REF!</f>
        <v>#REF!</v>
      </c>
      <c r="B50" s="404"/>
      <c r="C50" s="401"/>
      <c r="D50" s="405"/>
      <c r="E50" s="401"/>
    </row>
    <row r="51" spans="1:6" hidden="1" x14ac:dyDescent="0.2">
      <c r="A51" s="400" t="e">
        <f>'3.1 vol.'!#REF!</f>
        <v>#REF!</v>
      </c>
      <c r="B51" s="404"/>
      <c r="C51" s="401"/>
      <c r="D51" s="405"/>
      <c r="E51" s="401"/>
    </row>
    <row r="52" spans="1:6" hidden="1" x14ac:dyDescent="0.2">
      <c r="A52" s="400" t="e">
        <f>'3.1 vol.'!#REF!</f>
        <v>#REF!</v>
      </c>
      <c r="B52" s="404"/>
      <c r="C52" s="401"/>
      <c r="D52" s="405"/>
      <c r="E52" s="401"/>
    </row>
    <row r="53" spans="1:6" ht="13.5" hidden="1" thickBot="1" x14ac:dyDescent="0.25">
      <c r="A53" s="402" t="e">
        <f>'3.1 vol.'!#REF!</f>
        <v>#REF!</v>
      </c>
      <c r="B53" s="404"/>
      <c r="C53" s="403"/>
      <c r="D53" s="405"/>
      <c r="E53" s="403"/>
    </row>
    <row r="54" spans="1:6" ht="13.5" hidden="1" thickBot="1" x14ac:dyDescent="0.25">
      <c r="A54" s="374">
        <f>'3.1 vol.'!C47</f>
        <v>43800</v>
      </c>
      <c r="C54" s="378"/>
      <c r="D54" s="30"/>
      <c r="E54" s="378"/>
    </row>
    <row r="55" spans="1:6" ht="57.75" customHeight="1" thickBot="1" x14ac:dyDescent="0.25">
      <c r="A55" s="43"/>
      <c r="C55" s="30"/>
      <c r="D55" s="30"/>
      <c r="E55" s="30"/>
    </row>
    <row r="56" spans="1:6" ht="39" thickBot="1" x14ac:dyDescent="0.25">
      <c r="A56" s="336" t="s">
        <v>7</v>
      </c>
      <c r="C56" s="55" t="str">
        <f>+C6</f>
        <v>Ventas de Producción Propia
En pesos</v>
      </c>
      <c r="D56" s="300"/>
      <c r="E56" s="55" t="str">
        <f>+E6</f>
        <v>Ventas de Producción Encargada o Contratada a Terceros
En pesos</v>
      </c>
      <c r="F56" s="56"/>
    </row>
    <row r="57" spans="1:6" x14ac:dyDescent="0.2">
      <c r="A57" s="335">
        <f>'3.1 vol.'!C51</f>
        <v>2016</v>
      </c>
      <c r="C57" s="57"/>
      <c r="D57" s="301"/>
      <c r="E57" s="57"/>
    </row>
    <row r="58" spans="1:6" x14ac:dyDescent="0.2">
      <c r="A58" s="58">
        <f>'3.1 vol.'!C52</f>
        <v>2017</v>
      </c>
      <c r="C58" s="59"/>
      <c r="D58" s="301"/>
      <c r="E58" s="59"/>
    </row>
    <row r="59" spans="1:6" ht="13.5" thickBot="1" x14ac:dyDescent="0.25">
      <c r="A59" s="60">
        <f>'3.1 vol.'!C53</f>
        <v>2018</v>
      </c>
      <c r="C59" s="61"/>
      <c r="D59" s="301"/>
      <c r="E59" s="61"/>
    </row>
    <row r="60" spans="1:6" x14ac:dyDescent="0.2">
      <c r="A60" s="62" t="str">
        <f>'3.1 vol.'!C54</f>
        <v>ene-mar 2018</v>
      </c>
      <c r="B60" s="52"/>
      <c r="C60" s="491"/>
      <c r="D60" s="501"/>
      <c r="E60" s="491"/>
    </row>
    <row r="61" spans="1:6" ht="13.5" thickBot="1" x14ac:dyDescent="0.25">
      <c r="A61" s="494" t="str">
        <f>'3.1 vol.'!C55</f>
        <v>ene-mar 2019</v>
      </c>
      <c r="B61" s="52"/>
      <c r="C61" s="499"/>
      <c r="D61" s="502"/>
      <c r="E61" s="499"/>
    </row>
    <row r="62" spans="1:6" ht="13.5" thickBot="1" x14ac:dyDescent="0.25"/>
    <row r="63" spans="1:6" ht="13.5" thickBot="1" x14ac:dyDescent="0.25">
      <c r="A63" s="337" t="s">
        <v>196</v>
      </c>
      <c r="E63" s="157" t="s">
        <v>168</v>
      </c>
    </row>
    <row r="64" spans="1:6" hidden="1" x14ac:dyDescent="0.2">
      <c r="A64" s="82" t="s">
        <v>149</v>
      </c>
    </row>
    <row r="65" spans="1:6" hidden="1" x14ac:dyDescent="0.2"/>
    <row r="66" spans="1:6" ht="38.25" hidden="1" customHeight="1" thickBot="1" x14ac:dyDescent="0.25"/>
    <row r="67" spans="1:6" ht="39" hidden="1" thickBot="1" x14ac:dyDescent="0.25">
      <c r="A67" s="87" t="s">
        <v>7</v>
      </c>
      <c r="B67" s="96"/>
      <c r="C67" s="93" t="str">
        <f>+C56</f>
        <v>Ventas de Producción Propia
En pesos</v>
      </c>
      <c r="D67" s="302"/>
      <c r="E67" s="93" t="str">
        <f>+E56</f>
        <v>Ventas de Producción Encargada o Contratada a Terceros
En pesos</v>
      </c>
      <c r="F67" s="88"/>
    </row>
    <row r="68" spans="1:6" hidden="1" x14ac:dyDescent="0.2">
      <c r="A68" s="95">
        <v>2015</v>
      </c>
      <c r="B68" s="96"/>
      <c r="C68" s="108">
        <f>+C57-SUM(C7:C18)</f>
        <v>0</v>
      </c>
      <c r="D68" s="303"/>
      <c r="E68" s="108">
        <f>+E57-SUM(E7:E18)</f>
        <v>0</v>
      </c>
      <c r="F68" s="96"/>
    </row>
    <row r="69" spans="1:6" hidden="1" x14ac:dyDescent="0.2">
      <c r="A69" s="97">
        <v>2016</v>
      </c>
      <c r="B69" s="96"/>
      <c r="C69" s="112">
        <f>+C58-SUM(C19:C30)</f>
        <v>0</v>
      </c>
      <c r="D69" s="303"/>
      <c r="E69" s="112">
        <f>+E58-SUM(E19:E30)</f>
        <v>0</v>
      </c>
      <c r="F69" s="96"/>
    </row>
    <row r="70" spans="1:6" ht="13.5" hidden="1" thickBot="1" x14ac:dyDescent="0.25">
      <c r="A70" s="98">
        <v>2017</v>
      </c>
      <c r="B70" s="96"/>
      <c r="C70" s="116">
        <f>+C59-SUM(C31:C42)</f>
        <v>0</v>
      </c>
      <c r="D70" s="303"/>
      <c r="E70" s="116">
        <f>+E59-SUM(E31:E42)</f>
        <v>0</v>
      </c>
      <c r="F70" s="96"/>
    </row>
    <row r="71" spans="1:6" hidden="1" x14ac:dyDescent="0.2">
      <c r="A71" s="95" t="s">
        <v>220</v>
      </c>
      <c r="B71" s="96"/>
      <c r="C71" s="121">
        <f>+C60-(SUM(C31:INDEX(C31:C42,'[3]parámetros e instrucciones'!$E$3)))</f>
        <v>0</v>
      </c>
      <c r="D71" s="303"/>
      <c r="E71" s="121">
        <f>+E60-(SUM(E31:INDEX(E31:E42,'[4]parámetros e instrucciones'!$E$3)))</f>
        <v>0</v>
      </c>
      <c r="F71" s="96"/>
    </row>
    <row r="72" spans="1:6" ht="13.5" hidden="1" thickBot="1" x14ac:dyDescent="0.25">
      <c r="A72" s="98" t="s">
        <v>221</v>
      </c>
      <c r="B72" s="96"/>
      <c r="C72" s="126">
        <f>+C61-(SUM(C43:INDEX(C43:C54,'[3]parámetros e instrucciones'!$E$3)))</f>
        <v>0</v>
      </c>
      <c r="D72" s="304"/>
      <c r="E72" s="126">
        <f>+E61-(SUM(E43:INDEX(E43:E54,'[4]parámetros e instrucciones'!$E$3)))</f>
        <v>0</v>
      </c>
      <c r="F72" s="96"/>
    </row>
    <row r="73" spans="1:6" hidden="1" x14ac:dyDescent="0.2"/>
    <row r="74" spans="1:6" hidden="1" x14ac:dyDescent="0.2"/>
    <row r="75" spans="1:6" hidden="1" x14ac:dyDescent="0.2"/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1" orientation="portrait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40</vt:i4>
      </vt:variant>
      <vt:variant>
        <vt:lpstr>Rangos con nombre</vt:lpstr>
      </vt:variant>
      <vt:variant>
        <vt:i4>39</vt:i4>
      </vt:variant>
    </vt:vector>
  </HeadingPairs>
  <TitlesOfParts>
    <vt:vector size="79" baseType="lpstr">
      <vt:lpstr>parámetros e instrucciones</vt:lpstr>
      <vt:lpstr>anexo</vt:lpstr>
      <vt:lpstr>1.1 modelos</vt:lpstr>
      <vt:lpstr>1.2 modelos </vt:lpstr>
      <vt:lpstr>2.1 prod.  nac.</vt:lpstr>
      <vt:lpstr>2.2 prod.  nac. </vt:lpstr>
      <vt:lpstr>3.1 vol.</vt:lpstr>
      <vt:lpstr>3.2 vol.</vt:lpstr>
      <vt:lpstr>4.1$</vt:lpstr>
      <vt:lpstr>4.1.a conf</vt:lpstr>
      <vt:lpstr>4.1.b res pub</vt:lpstr>
      <vt:lpstr>4.2 $ </vt:lpstr>
      <vt:lpstr>4.2.a conf </vt:lpstr>
      <vt:lpstr>4.2.b res pub</vt:lpstr>
      <vt:lpstr>5.1capprod</vt:lpstr>
      <vt:lpstr>5.2 capprod </vt:lpstr>
      <vt:lpstr>Ejemplo</vt:lpstr>
      <vt:lpstr>6.1-empleo </vt:lpstr>
      <vt:lpstr>7.1 costos totales </vt:lpstr>
      <vt:lpstr>7.costos totales  coproductos</vt:lpstr>
      <vt:lpstr>7.2 costos totales</vt:lpstr>
      <vt:lpstr>8.1.... Costos</vt:lpstr>
      <vt:lpstr>8.2.... Costos </vt:lpstr>
      <vt:lpstr>8.3.... Costos </vt:lpstr>
      <vt:lpstr>9.1 adicionalcostos</vt:lpstr>
      <vt:lpstr>9.2 adicionalcostos </vt:lpstr>
      <vt:lpstr>9.3 adicionalcostos</vt:lpstr>
      <vt:lpstr>10.1-precios </vt:lpstr>
      <vt:lpstr>10.2-precios</vt:lpstr>
      <vt:lpstr>10.3-precios </vt:lpstr>
      <vt:lpstr>11.1- impo </vt:lpstr>
      <vt:lpstr>11.2- impo</vt:lpstr>
      <vt:lpstr>12.1-Reventa</vt:lpstr>
      <vt:lpstr>12.2-Reventa</vt:lpstr>
      <vt:lpstr>13.1 -Existencias</vt:lpstr>
      <vt:lpstr>13.2 -Existencias</vt:lpstr>
      <vt:lpstr>14.1-Impo semi </vt:lpstr>
      <vt:lpstr>14.2-Impo semi</vt:lpstr>
      <vt:lpstr>11-Máx. Prod.</vt:lpstr>
      <vt:lpstr>14-horas trabajadas</vt:lpstr>
      <vt:lpstr>'1.1 modelos'!Área_de_impresión</vt:lpstr>
      <vt:lpstr>'1.2 modelos '!Área_de_impresión</vt:lpstr>
      <vt:lpstr>'10.1-precios '!Área_de_impresión</vt:lpstr>
      <vt:lpstr>'10.2-precios'!Área_de_impresión</vt:lpstr>
      <vt:lpstr>'10.3-precios '!Área_de_impresión</vt:lpstr>
      <vt:lpstr>'11.1- impo '!Área_de_impresión</vt:lpstr>
      <vt:lpstr>'11.2- impo'!Área_de_impresión</vt:lpstr>
      <vt:lpstr>'11-Máx. Prod.'!Área_de_impresión</vt:lpstr>
      <vt:lpstr>'12.1-Reventa'!Área_de_impresión</vt:lpstr>
      <vt:lpstr>'12.2-Reventa'!Área_de_impresión</vt:lpstr>
      <vt:lpstr>'13.1 -Existencias'!Área_de_impresión</vt:lpstr>
      <vt:lpstr>'13.2 -Existencias'!Área_de_impresión</vt:lpstr>
      <vt:lpstr>'14.1-Impo semi '!Área_de_impresión</vt:lpstr>
      <vt:lpstr>'14.2-Impo semi'!Área_de_impresión</vt:lpstr>
      <vt:lpstr>'14-horas trabajadas'!Área_de_impresión</vt:lpstr>
      <vt:lpstr>'2.1 prod.  nac.'!Área_de_impresión</vt:lpstr>
      <vt:lpstr>'2.2 prod.  nac. '!Área_de_impresión</vt:lpstr>
      <vt:lpstr>'3.1 vol.'!Área_de_impresión</vt:lpstr>
      <vt:lpstr>'3.2 vol.'!Área_de_impresión</vt:lpstr>
      <vt:lpstr>'4.1$'!Área_de_impresión</vt:lpstr>
      <vt:lpstr>'4.1.a conf'!Área_de_impresión</vt:lpstr>
      <vt:lpstr>'4.1.b res pub'!Área_de_impresión</vt:lpstr>
      <vt:lpstr>'4.2 $ '!Área_de_impresión</vt:lpstr>
      <vt:lpstr>'4.2.a conf '!Área_de_impresión</vt:lpstr>
      <vt:lpstr>'4.2.b res pub'!Área_de_impresión</vt:lpstr>
      <vt:lpstr>'5.1capprod'!Área_de_impresión</vt:lpstr>
      <vt:lpstr>'5.2 capprod '!Área_de_impresión</vt:lpstr>
      <vt:lpstr>'6.1-empleo '!Área_de_impresión</vt:lpstr>
      <vt:lpstr>'7.1 costos totales '!Área_de_impresión</vt:lpstr>
      <vt:lpstr>'7.2 costos totales'!Área_de_impresión</vt:lpstr>
      <vt:lpstr>'7.costos totales  coproductos'!Área_de_impresión</vt:lpstr>
      <vt:lpstr>'8.1.... Costos'!Área_de_impresión</vt:lpstr>
      <vt:lpstr>'8.2.... Costos '!Área_de_impresión</vt:lpstr>
      <vt:lpstr>'8.3.... Costos '!Área_de_impresión</vt:lpstr>
      <vt:lpstr>'9.1 adicionalcostos'!Área_de_impresión</vt:lpstr>
      <vt:lpstr>'9.2 adicionalcostos '!Área_de_impresión</vt:lpstr>
      <vt:lpstr>'9.3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2019-04-24T18:37:46Z</cp:lastPrinted>
  <dcterms:created xsi:type="dcterms:W3CDTF">1996-10-10T17:31:07Z</dcterms:created>
  <dcterms:modified xsi:type="dcterms:W3CDTF">2019-04-24T18:37:52Z</dcterms:modified>
</cp:coreProperties>
</file>