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Dumping\2019_HORNOS_ELECTRICOS\040 Cuestionarios\10 Modelo Enviado\Productores\"/>
    </mc:Choice>
  </mc:AlternateContent>
  <bookViews>
    <workbookView xWindow="240" yWindow="45" windowWidth="9135" windowHeight="4965" tabRatio="869" firstSheet="11" activeTab="22"/>
  </bookViews>
  <sheets>
    <sheet name="parámetros e instrucciones" sheetId="48" r:id="rId1"/>
    <sheet name="anexo" sheetId="1" r:id="rId2"/>
    <sheet name="1 modelos" sheetId="2" r:id="rId3"/>
    <sheet name="2 prod.  nac." sheetId="28" r:id="rId4"/>
    <sheet name="3 vol." sheetId="45" r:id="rId5"/>
    <sheet name="4 $" sheetId="52" r:id="rId6"/>
    <sheet name="4.a conf" sheetId="47" r:id="rId7"/>
    <sheet name="4.b res pub" sheetId="46" r:id="rId8"/>
    <sheet name="5 capprod" sheetId="32" r:id="rId9"/>
    <sheet name="Ejemplo" sheetId="33" r:id="rId10"/>
    <sheet name="6 empleo " sheetId="34" r:id="rId11"/>
    <sheet name="7 costos totales " sheetId="49" r:id="rId12"/>
    <sheet name="7.costos totales  coproductos" sheetId="51" state="hidden" r:id="rId13"/>
    <sheet name="8.1.... Costos" sheetId="36" r:id="rId14"/>
    <sheet name="8.2.... Costos" sheetId="56" r:id="rId15"/>
    <sheet name="9.1 adicionalcostos" sheetId="50" r:id="rId16"/>
    <sheet name="9.2 adicionalcostos" sheetId="59" r:id="rId17"/>
    <sheet name="10.1-precios " sheetId="55" r:id="rId18"/>
    <sheet name="10.2-precios" sheetId="60" r:id="rId19"/>
    <sheet name="11 impo " sheetId="40" r:id="rId20"/>
    <sheet name="12 Reventa" sheetId="41" r:id="rId21"/>
    <sheet name="13 Existencias" sheetId="42" r:id="rId22"/>
    <sheet name="14 Impo semi " sheetId="43" r:id="rId23"/>
    <sheet name="11-Máx. Prod." sheetId="14" state="hidden" r:id="rId24"/>
    <sheet name="14-horas trabajadas" sheetId="23" state="hidden" r:id="rId25"/>
  </sheets>
  <externalReferences>
    <externalReference r:id="rId26"/>
    <externalReference r:id="rId27"/>
    <externalReference r:id="rId28"/>
    <externalReference r:id="rId29"/>
  </externalReferences>
  <definedNames>
    <definedName name="al">[1]PARAMETROS!$C$5</definedName>
    <definedName name="año1">'[2]0a_Parámetros'!$H$7</definedName>
    <definedName name="_xlnm.Print_Area" localSheetId="2">'1 modelos'!$A$1:$E$63</definedName>
    <definedName name="_xlnm.Print_Area" localSheetId="17">'10.1-precios '!$B$1:$E$57</definedName>
    <definedName name="_xlnm.Print_Area" localSheetId="18">'10.2-precios'!$B$1:$E$57</definedName>
    <definedName name="_xlnm.Print_Area" localSheetId="19">'11 impo '!$A$1:$F$61</definedName>
    <definedName name="_xlnm.Print_Area" localSheetId="23">'11-Máx. Prod.'!$A$1:$B$5</definedName>
    <definedName name="_xlnm.Print_Area" localSheetId="20">'12 Reventa'!$A$1:$I$60</definedName>
    <definedName name="_xlnm.Print_Area" localSheetId="21">'13 Existencias'!$A$1:$E$11</definedName>
    <definedName name="_xlnm.Print_Area" localSheetId="22">'14 Impo semi '!$A$1:$E$60</definedName>
    <definedName name="_xlnm.Print_Area" localSheetId="24">'14-horas trabajadas'!$A$1:$D$10</definedName>
    <definedName name="_xlnm.Print_Area" localSheetId="3">'2 prod.  nac.'!$A$1:$C$17</definedName>
    <definedName name="_xlnm.Print_Area" localSheetId="4">'3 vol.'!$C$1:$L$54</definedName>
    <definedName name="_xlnm.Print_Area" localSheetId="5">'4 $'!$A$1:$E$57</definedName>
    <definedName name="_xlnm.Print_Area" localSheetId="6">'4.a conf'!$A$1:$C$56</definedName>
    <definedName name="_xlnm.Print_Area" localSheetId="7">'4.b res pub'!$A$1:$D$57</definedName>
    <definedName name="_xlnm.Print_Area" localSheetId="8">'5 capprod'!$A$1:$B$10</definedName>
    <definedName name="_xlnm.Print_Area" localSheetId="10">'6 empleo '!$B$1:$J$10</definedName>
    <definedName name="_xlnm.Print_Area" localSheetId="11">'7 costos totales '!$A$1:$E$45</definedName>
    <definedName name="_xlnm.Print_Area" localSheetId="12">'7.costos totales  coproductos'!$A$1:$E$21</definedName>
    <definedName name="_xlnm.Print_Area" localSheetId="13">'8.1.... Costos'!$A$1:$G$69</definedName>
    <definedName name="_xlnm.Print_Area" localSheetId="14">'8.2.... Costos'!$A$1:$G$68</definedName>
    <definedName name="_xlnm.Print_Area" localSheetId="15">'9.1 adicionalcostos'!$A$1:$G$45</definedName>
    <definedName name="_xlnm.Print_Area" localSheetId="16">'9.2 adicionalcostos'!$A$1:$G$45</definedName>
    <definedName name="_xlnm.Print_Area" localSheetId="1">anexo!$C$10</definedName>
    <definedName name="_xlnm.Print_Area" localSheetId="9">Ejemplo!$A$1:$G$43</definedName>
  </definedNames>
  <calcPr calcId="162913" calcMode="manual"/>
</workbook>
</file>

<file path=xl/calcChain.xml><?xml version="1.0" encoding="utf-8"?>
<calcChain xmlns="http://schemas.openxmlformats.org/spreadsheetml/2006/main">
  <c r="A3" i="49" l="1"/>
  <c r="B3" i="60" l="1"/>
  <c r="D64" i="60"/>
  <c r="C64" i="60"/>
  <c r="B64" i="60"/>
  <c r="D63" i="60"/>
  <c r="C63" i="60"/>
  <c r="B63" i="60"/>
  <c r="D62" i="60"/>
  <c r="C62" i="60"/>
  <c r="D61" i="60"/>
  <c r="C61" i="60"/>
  <c r="D60" i="60"/>
  <c r="C60" i="60"/>
  <c r="B54" i="60"/>
  <c r="B53" i="60"/>
  <c r="B52" i="60"/>
  <c r="B45" i="60"/>
  <c r="B44" i="60"/>
  <c r="B43" i="60"/>
  <c r="B42" i="60"/>
  <c r="B41" i="60"/>
  <c r="B40" i="60"/>
  <c r="B39" i="60"/>
  <c r="B38" i="60"/>
  <c r="B37" i="60"/>
  <c r="B36" i="60"/>
  <c r="B35" i="60"/>
  <c r="B34" i="60"/>
  <c r="B33" i="60"/>
  <c r="B32" i="60"/>
  <c r="B31" i="60"/>
  <c r="B30" i="60"/>
  <c r="B29" i="60"/>
  <c r="B28" i="60"/>
  <c r="B27" i="60"/>
  <c r="B26" i="60"/>
  <c r="B25" i="60"/>
  <c r="B24" i="60"/>
  <c r="B23" i="60"/>
  <c r="B22" i="60"/>
  <c r="B21" i="60"/>
  <c r="B20" i="60"/>
  <c r="B19" i="60"/>
  <c r="B18" i="60"/>
  <c r="B17" i="60"/>
  <c r="B16" i="60"/>
  <c r="B15" i="60"/>
  <c r="B14" i="60"/>
  <c r="B13" i="60"/>
  <c r="B12" i="60"/>
  <c r="B11" i="60"/>
  <c r="B10" i="60"/>
  <c r="B3" i="55"/>
  <c r="F25" i="59"/>
  <c r="E25" i="59"/>
  <c r="D25" i="59"/>
  <c r="C25" i="59"/>
  <c r="A4" i="59"/>
  <c r="F25" i="50"/>
  <c r="E8" i="49"/>
  <c r="A46" i="46"/>
  <c r="A47" i="46"/>
  <c r="A48" i="46"/>
  <c r="A49" i="46"/>
  <c r="A56" i="47"/>
  <c r="A57" i="46" s="1"/>
  <c r="A55" i="47"/>
  <c r="A56" i="46" s="1"/>
  <c r="A44" i="52"/>
  <c r="A45" i="52"/>
  <c r="A46" i="52"/>
  <c r="A47" i="52"/>
  <c r="A43" i="52"/>
  <c r="F72" i="56" l="1"/>
  <c r="D72" i="56"/>
  <c r="B72" i="56"/>
  <c r="F71" i="56"/>
  <c r="D71" i="56"/>
  <c r="B71" i="56"/>
  <c r="A51" i="40" l="1"/>
  <c r="A50" i="40" l="1"/>
  <c r="A49" i="40"/>
  <c r="D64" i="55" l="1"/>
  <c r="C64" i="55"/>
  <c r="D63" i="55"/>
  <c r="C63" i="55"/>
  <c r="D62" i="55"/>
  <c r="C62" i="55"/>
  <c r="D61" i="55"/>
  <c r="C61" i="55"/>
  <c r="D60" i="55"/>
  <c r="C60" i="55"/>
  <c r="B64" i="55"/>
  <c r="B63" i="55"/>
  <c r="B45" i="55"/>
  <c r="A43" i="40" s="1"/>
  <c r="B44" i="55"/>
  <c r="A42" i="40" s="1"/>
  <c r="B43" i="55"/>
  <c r="A41" i="40" s="1"/>
  <c r="B42" i="55"/>
  <c r="A40" i="40" s="1"/>
  <c r="B41" i="55"/>
  <c r="A39" i="40" s="1"/>
  <c r="B40" i="55"/>
  <c r="A38" i="40" s="1"/>
  <c r="B39" i="55"/>
  <c r="A37" i="40" s="1"/>
  <c r="B38" i="55"/>
  <c r="A36" i="40" s="1"/>
  <c r="B37" i="55"/>
  <c r="A35" i="40" s="1"/>
  <c r="B36" i="55"/>
  <c r="A34" i="40" s="1"/>
  <c r="B35" i="55"/>
  <c r="A33" i="40" s="1"/>
  <c r="B34" i="55"/>
  <c r="A32" i="40" s="1"/>
  <c r="B33" i="55"/>
  <c r="A31" i="40" s="1"/>
  <c r="B32" i="55"/>
  <c r="A30" i="40" s="1"/>
  <c r="B31" i="55"/>
  <c r="A29" i="40" s="1"/>
  <c r="B30" i="55"/>
  <c r="A28" i="40" s="1"/>
  <c r="B29" i="55"/>
  <c r="A27" i="40" s="1"/>
  <c r="B28" i="55"/>
  <c r="A26" i="40" s="1"/>
  <c r="B27" i="55"/>
  <c r="A25" i="40" s="1"/>
  <c r="B26" i="55"/>
  <c r="A24" i="40" s="1"/>
  <c r="B25" i="55"/>
  <c r="A23" i="40" s="1"/>
  <c r="B24" i="55"/>
  <c r="A22" i="40" s="1"/>
  <c r="B23" i="55"/>
  <c r="A21" i="40" s="1"/>
  <c r="B22" i="55"/>
  <c r="A20" i="40" s="1"/>
  <c r="B21" i="55"/>
  <c r="A19" i="40" s="1"/>
  <c r="B20" i="55"/>
  <c r="A18" i="40" s="1"/>
  <c r="B19" i="55"/>
  <c r="A17" i="40" s="1"/>
  <c r="B18" i="55"/>
  <c r="A16" i="40" s="1"/>
  <c r="B17" i="55"/>
  <c r="A15" i="40" s="1"/>
  <c r="B16" i="55"/>
  <c r="A14" i="40" s="1"/>
  <c r="B15" i="55"/>
  <c r="A13" i="40" s="1"/>
  <c r="B14" i="55"/>
  <c r="A12" i="40" s="1"/>
  <c r="B13" i="55"/>
  <c r="A11" i="40" s="1"/>
  <c r="B12" i="55"/>
  <c r="A10" i="40" s="1"/>
  <c r="B11" i="55"/>
  <c r="A9" i="40" s="1"/>
  <c r="B10" i="55"/>
  <c r="A8" i="40" s="1"/>
  <c r="A4" i="50" l="1"/>
  <c r="A3" i="28" l="1"/>
  <c r="A20" i="42" l="1"/>
  <c r="A21" i="42"/>
  <c r="C52" i="45"/>
  <c r="E7" i="51"/>
  <c r="E25" i="51" s="1"/>
  <c r="D7" i="51"/>
  <c r="C7" i="51"/>
  <c r="C25" i="51" s="1"/>
  <c r="B7" i="51"/>
  <c r="B25" i="51" s="1"/>
  <c r="A71" i="40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9" i="47"/>
  <c r="A28" i="47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5" i="46" s="1"/>
  <c r="A13" i="47"/>
  <c r="A12" i="47"/>
  <c r="A11" i="47"/>
  <c r="A10" i="47"/>
  <c r="A9" i="47"/>
  <c r="A8" i="47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E66" i="52"/>
  <c r="E65" i="52"/>
  <c r="E64" i="52"/>
  <c r="E63" i="52"/>
  <c r="E62" i="52"/>
  <c r="E49" i="52"/>
  <c r="E61" i="52" s="1"/>
  <c r="A3" i="52"/>
  <c r="C49" i="52"/>
  <c r="C61" i="52"/>
  <c r="C62" i="52"/>
  <c r="C63" i="52"/>
  <c r="C64" i="52"/>
  <c r="C65" i="52"/>
  <c r="C66" i="52"/>
  <c r="G7" i="34"/>
  <c r="C7" i="34"/>
  <c r="A3" i="47"/>
  <c r="A4" i="46"/>
  <c r="D25" i="51"/>
  <c r="B27" i="51"/>
  <c r="C27" i="51"/>
  <c r="D27" i="51"/>
  <c r="E27" i="51"/>
  <c r="D25" i="50"/>
  <c r="E25" i="50"/>
  <c r="C25" i="50"/>
  <c r="C3" i="45"/>
  <c r="I54" i="46"/>
  <c r="D54" i="46" s="1"/>
  <c r="I53" i="46"/>
  <c r="D53" i="46" s="1"/>
  <c r="I52" i="46"/>
  <c r="D52" i="46" s="1"/>
  <c r="I45" i="46"/>
  <c r="D45" i="46" s="1"/>
  <c r="I44" i="46"/>
  <c r="D44" i="46" s="1"/>
  <c r="I43" i="46"/>
  <c r="D43" i="46" s="1"/>
  <c r="I42" i="46"/>
  <c r="D42" i="46" s="1"/>
  <c r="I41" i="46"/>
  <c r="D41" i="46" s="1"/>
  <c r="I40" i="46"/>
  <c r="D40" i="46" s="1"/>
  <c r="I39" i="46"/>
  <c r="D39" i="46" s="1"/>
  <c r="I38" i="46"/>
  <c r="I37" i="46"/>
  <c r="D37" i="46" s="1"/>
  <c r="I36" i="46"/>
  <c r="D36" i="46" s="1"/>
  <c r="I35" i="46"/>
  <c r="D35" i="46" s="1"/>
  <c r="I34" i="46"/>
  <c r="D34" i="46" s="1"/>
  <c r="I33" i="46"/>
  <c r="D33" i="46" s="1"/>
  <c r="I32" i="46"/>
  <c r="D32" i="46" s="1"/>
  <c r="I31" i="46"/>
  <c r="D31" i="46" s="1"/>
  <c r="I30" i="46"/>
  <c r="D30" i="46" s="1"/>
  <c r="I29" i="46"/>
  <c r="D29" i="46" s="1"/>
  <c r="I28" i="46"/>
  <c r="D28" i="46" s="1"/>
  <c r="I27" i="46"/>
  <c r="D27" i="46" s="1"/>
  <c r="I26" i="46"/>
  <c r="D26" i="46" s="1"/>
  <c r="I25" i="46"/>
  <c r="D25" i="46" s="1"/>
  <c r="I24" i="46"/>
  <c r="D24" i="46" s="1"/>
  <c r="I23" i="46"/>
  <c r="D23" i="46" s="1"/>
  <c r="I22" i="46"/>
  <c r="D22" i="46" s="1"/>
  <c r="I21" i="46"/>
  <c r="D21" i="46" s="1"/>
  <c r="I20" i="46"/>
  <c r="D20" i="46" s="1"/>
  <c r="I19" i="46"/>
  <c r="D19" i="46" s="1"/>
  <c r="I18" i="46"/>
  <c r="D18" i="46" s="1"/>
  <c r="I17" i="46"/>
  <c r="D17" i="46" s="1"/>
  <c r="I16" i="46"/>
  <c r="D16" i="46" s="1"/>
  <c r="I15" i="46"/>
  <c r="D15" i="46" s="1"/>
  <c r="I14" i="46"/>
  <c r="D14" i="46" s="1"/>
  <c r="I13" i="46"/>
  <c r="I12" i="46"/>
  <c r="D12" i="46" s="1"/>
  <c r="I11" i="46"/>
  <c r="D11" i="46" s="1"/>
  <c r="I10" i="46"/>
  <c r="D10" i="46" s="1"/>
  <c r="I9" i="46"/>
  <c r="D9" i="46" s="1"/>
  <c r="B21" i="42"/>
  <c r="B20" i="42"/>
  <c r="B19" i="42"/>
  <c r="B18" i="42"/>
  <c r="B17" i="42"/>
  <c r="K62" i="45"/>
  <c r="K63" i="45"/>
  <c r="K61" i="45"/>
  <c r="K60" i="45"/>
  <c r="K59" i="45"/>
  <c r="D38" i="46"/>
  <c r="D13" i="46"/>
  <c r="D51" i="46"/>
  <c r="I51" i="46"/>
  <c r="B52" i="49"/>
  <c r="E50" i="49"/>
  <c r="B50" i="49"/>
  <c r="D50" i="49" s="1"/>
  <c r="E52" i="49"/>
  <c r="D52" i="49"/>
  <c r="B18" i="32"/>
  <c r="O8" i="45"/>
  <c r="O9" i="45" s="1"/>
  <c r="O10" i="45" s="1"/>
  <c r="O11" i="45" s="1"/>
  <c r="O12" i="45" s="1"/>
  <c r="O13" i="45" s="1"/>
  <c r="O14" i="45" s="1"/>
  <c r="O15" i="45" s="1"/>
  <c r="O16" i="45" s="1"/>
  <c r="O17" i="45" s="1"/>
  <c r="O18" i="45" s="1"/>
  <c r="O19" i="45" s="1"/>
  <c r="O20" i="45" s="1"/>
  <c r="O21" i="45" s="1"/>
  <c r="O22" i="45" s="1"/>
  <c r="O23" i="45" s="1"/>
  <c r="O24" i="45" s="1"/>
  <c r="O25" i="45" s="1"/>
  <c r="O26" i="45" s="1"/>
  <c r="O27" i="45" s="1"/>
  <c r="O28" i="45" s="1"/>
  <c r="O29" i="45" s="1"/>
  <c r="O30" i="45" s="1"/>
  <c r="O31" i="45" s="1"/>
  <c r="O32" i="45" s="1"/>
  <c r="O33" i="45" s="1"/>
  <c r="O34" i="45" s="1"/>
  <c r="O35" i="45" s="1"/>
  <c r="O36" i="45" s="1"/>
  <c r="O37" i="45" s="1"/>
  <c r="O38" i="45" s="1"/>
  <c r="O39" i="45" s="1"/>
  <c r="O40" i="45" s="1"/>
  <c r="O41" i="45" s="1"/>
  <c r="O42" i="45" s="1"/>
  <c r="O43" i="45" s="1"/>
  <c r="O48" i="45"/>
  <c r="I69" i="41"/>
  <c r="B69" i="41"/>
  <c r="C69" i="41"/>
  <c r="C60" i="47"/>
  <c r="D70" i="43"/>
  <c r="C70" i="43"/>
  <c r="D69" i="43"/>
  <c r="C69" i="43"/>
  <c r="D68" i="43"/>
  <c r="C68" i="43"/>
  <c r="D67" i="43"/>
  <c r="C67" i="43"/>
  <c r="D66" i="43"/>
  <c r="C66" i="43"/>
  <c r="A47" i="41"/>
  <c r="A48" i="41"/>
  <c r="A49" i="41"/>
  <c r="A50" i="41"/>
  <c r="A51" i="41"/>
  <c r="A52" i="41"/>
  <c r="B65" i="41"/>
  <c r="B66" i="41"/>
  <c r="B67" i="41"/>
  <c r="B68" i="41"/>
  <c r="C68" i="40"/>
  <c r="C65" i="41"/>
  <c r="D65" i="41"/>
  <c r="E65" i="41"/>
  <c r="F65" i="41"/>
  <c r="G65" i="41"/>
  <c r="H65" i="41"/>
  <c r="I65" i="41"/>
  <c r="C66" i="41"/>
  <c r="D66" i="41"/>
  <c r="E66" i="41"/>
  <c r="F66" i="41"/>
  <c r="G66" i="41"/>
  <c r="H66" i="41"/>
  <c r="I66" i="41"/>
  <c r="C67" i="41"/>
  <c r="D67" i="41"/>
  <c r="E67" i="41"/>
  <c r="F67" i="41"/>
  <c r="G67" i="41"/>
  <c r="H67" i="41"/>
  <c r="I67" i="41"/>
  <c r="C68" i="41"/>
  <c r="D68" i="41"/>
  <c r="E68" i="41"/>
  <c r="F68" i="41"/>
  <c r="G68" i="41"/>
  <c r="H68" i="41"/>
  <c r="I68" i="41"/>
  <c r="D69" i="41"/>
  <c r="E69" i="41"/>
  <c r="F69" i="41"/>
  <c r="G69" i="41"/>
  <c r="H69" i="41"/>
  <c r="D72" i="40"/>
  <c r="D71" i="40"/>
  <c r="C72" i="40"/>
  <c r="C71" i="40"/>
  <c r="D68" i="40"/>
  <c r="D69" i="40"/>
  <c r="D70" i="40"/>
  <c r="C70" i="40"/>
  <c r="C69" i="40"/>
  <c r="B16" i="42"/>
  <c r="A52" i="40"/>
  <c r="C64" i="47"/>
  <c r="C63" i="47"/>
  <c r="J63" i="45"/>
  <c r="I63" i="45"/>
  <c r="H63" i="45"/>
  <c r="G63" i="45"/>
  <c r="F63" i="45"/>
  <c r="J62" i="45"/>
  <c r="I62" i="45"/>
  <c r="H62" i="45"/>
  <c r="G62" i="45"/>
  <c r="F62" i="45"/>
  <c r="E63" i="45"/>
  <c r="E62" i="45"/>
  <c r="F73" i="36"/>
  <c r="F72" i="36"/>
  <c r="D73" i="36"/>
  <c r="D72" i="36"/>
  <c r="B72" i="36"/>
  <c r="B73" i="36"/>
  <c r="B19" i="32"/>
  <c r="B20" i="32"/>
  <c r="B21" i="32"/>
  <c r="B17" i="32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C62" i="47"/>
  <c r="C61" i="47"/>
  <c r="I50" i="45"/>
  <c r="I58" i="45" s="1"/>
  <c r="I59" i="45"/>
  <c r="I60" i="45"/>
  <c r="I61" i="45"/>
  <c r="E50" i="45"/>
  <c r="E58" i="45" s="1"/>
  <c r="F50" i="45"/>
  <c r="F58" i="45" s="1"/>
  <c r="G50" i="45"/>
  <c r="G58" i="45" s="1"/>
  <c r="H50" i="45"/>
  <c r="H58" i="45" s="1"/>
  <c r="J50" i="45"/>
  <c r="J58" i="45" s="1"/>
  <c r="E59" i="45"/>
  <c r="F59" i="45"/>
  <c r="G59" i="45"/>
  <c r="H59" i="45"/>
  <c r="J59" i="45"/>
  <c r="E60" i="45"/>
  <c r="F60" i="45"/>
  <c r="G60" i="45"/>
  <c r="H60" i="45"/>
  <c r="J60" i="45"/>
  <c r="E61" i="45"/>
  <c r="F61" i="45"/>
  <c r="G61" i="45"/>
  <c r="H61" i="45"/>
  <c r="J61" i="45"/>
  <c r="A3" i="32"/>
  <c r="F16" i="33"/>
  <c r="B22" i="33"/>
  <c r="C22" i="33"/>
  <c r="D22" i="33"/>
  <c r="E22" i="33"/>
  <c r="A3" i="40"/>
  <c r="A3" i="41"/>
  <c r="A3" i="43"/>
  <c r="A69" i="41"/>
  <c r="A70" i="43"/>
  <c r="A50" i="52"/>
  <c r="A64" i="47"/>
  <c r="A68" i="41"/>
  <c r="A69" i="43"/>
  <c r="A72" i="40"/>
  <c r="C53" i="45" l="1"/>
  <c r="B8" i="34"/>
  <c r="A6" i="32"/>
  <c r="A11" i="46"/>
  <c r="B53" i="55"/>
  <c r="B9" i="34"/>
  <c r="A10" i="46"/>
  <c r="A13" i="46"/>
  <c r="A18" i="46"/>
  <c r="A22" i="46"/>
  <c r="A26" i="46"/>
  <c r="A30" i="46"/>
  <c r="A34" i="46"/>
  <c r="A38" i="46"/>
  <c r="A42" i="46"/>
  <c r="A51" i="47"/>
  <c r="A16" i="46"/>
  <c r="A19" i="46"/>
  <c r="A23" i="46"/>
  <c r="A27" i="46"/>
  <c r="A31" i="46"/>
  <c r="A35" i="46"/>
  <c r="A39" i="46"/>
  <c r="A43" i="46"/>
  <c r="B52" i="55"/>
  <c r="A9" i="46"/>
  <c r="A14" i="46"/>
  <c r="A17" i="46"/>
  <c r="A20" i="46"/>
  <c r="A24" i="46"/>
  <c r="A28" i="46"/>
  <c r="A32" i="46"/>
  <c r="A36" i="46"/>
  <c r="A40" i="46"/>
  <c r="A44" i="46"/>
  <c r="A45" i="46"/>
  <c r="A63" i="47"/>
  <c r="A12" i="46"/>
  <c r="A21" i="46"/>
  <c r="A25" i="46"/>
  <c r="A29" i="46"/>
  <c r="A33" i="46"/>
  <c r="A37" i="46"/>
  <c r="A41" i="46"/>
  <c r="A11" i="43"/>
  <c r="A15" i="43"/>
  <c r="A19" i="43"/>
  <c r="A23" i="43"/>
  <c r="A27" i="43"/>
  <c r="A31" i="43"/>
  <c r="A35" i="43"/>
  <c r="A39" i="43"/>
  <c r="A43" i="43"/>
  <c r="A51" i="43"/>
  <c r="A12" i="43"/>
  <c r="A16" i="43"/>
  <c r="A20" i="43"/>
  <c r="A24" i="43"/>
  <c r="A28" i="43"/>
  <c r="A32" i="43"/>
  <c r="A36" i="43"/>
  <c r="A40" i="43"/>
  <c r="A44" i="43"/>
  <c r="A50" i="43"/>
  <c r="A9" i="43"/>
  <c r="A13" i="43"/>
  <c r="A17" i="43"/>
  <c r="A21" i="43"/>
  <c r="A25" i="43"/>
  <c r="A29" i="43"/>
  <c r="A33" i="43"/>
  <c r="A37" i="43"/>
  <c r="A41" i="43"/>
  <c r="A10" i="43"/>
  <c r="A14" i="43"/>
  <c r="A18" i="43"/>
  <c r="A22" i="43"/>
  <c r="A26" i="43"/>
  <c r="A30" i="43"/>
  <c r="A34" i="43"/>
  <c r="A38" i="43"/>
  <c r="A42" i="43"/>
  <c r="A53" i="41"/>
  <c r="A51" i="52"/>
  <c r="A52" i="47"/>
  <c r="C54" i="45"/>
  <c r="A7" i="32" l="1"/>
  <c r="B54" i="55"/>
  <c r="A52" i="46"/>
  <c r="A60" i="47"/>
  <c r="A55" i="43"/>
  <c r="A67" i="43" s="1"/>
  <c r="A52" i="43"/>
  <c r="A52" i="52"/>
  <c r="A53" i="47"/>
  <c r="B10" i="34"/>
  <c r="A8" i="32"/>
  <c r="A53" i="46"/>
  <c r="A61" i="47"/>
  <c r="A56" i="41"/>
  <c r="A57" i="41" l="1"/>
  <c r="A55" i="41"/>
  <c r="A54" i="43"/>
  <c r="A66" i="43" s="1"/>
  <c r="A54" i="46"/>
  <c r="A62" i="47"/>
  <c r="A56" i="43" l="1"/>
  <c r="A68" i="43" s="1"/>
</calcChain>
</file>

<file path=xl/sharedStrings.xml><?xml version="1.0" encoding="utf-8"?>
<sst xmlns="http://schemas.openxmlformats.org/spreadsheetml/2006/main" count="632" uniqueCount="273">
  <si>
    <t>ANEXO ESTADÍSTICO</t>
  </si>
  <si>
    <t>Producto</t>
  </si>
  <si>
    <t>RANKING</t>
  </si>
  <si>
    <t>1° tipo</t>
  </si>
  <si>
    <t>2° tipo</t>
  </si>
  <si>
    <t>3° tipo</t>
  </si>
  <si>
    <t>Mes</t>
  </si>
  <si>
    <t>Año</t>
  </si>
  <si>
    <t>.................</t>
  </si>
  <si>
    <t>Período</t>
  </si>
  <si>
    <t>Total</t>
  </si>
  <si>
    <t xml:space="preserve">Reventa al mercado interno de </t>
  </si>
  <si>
    <t>Origen:.............................</t>
  </si>
  <si>
    <t>Valores ($)</t>
  </si>
  <si>
    <t>Valor FOB</t>
  </si>
  <si>
    <t>Existencias de</t>
  </si>
  <si>
    <t>Producción</t>
  </si>
  <si>
    <t>Origenes no investigados</t>
  </si>
  <si>
    <t>Origen............................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</si>
  <si>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</si>
  <si>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</si>
  <si>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</si>
  <si>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</si>
  <si>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</si>
  <si>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</si>
  <si>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</si>
  <si>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</si>
  <si>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</si>
  <si>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</si>
  <si>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</si>
  <si>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</si>
  <si>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</si>
  <si>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</si>
  <si>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</si>
  <si>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</si>
  <si>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</si>
  <si>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</si>
  <si>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</si>
  <si>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</si>
  <si>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</si>
  <si>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</si>
  <si>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</si>
  <si>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</si>
  <si>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</si>
  <si>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</si>
  <si>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</si>
  <si>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</si>
  <si>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</si>
  <si>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</si>
  <si>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Concepto</t>
  </si>
  <si>
    <t xml:space="preserve">Valor </t>
  </si>
  <si>
    <t>Part.</t>
  </si>
  <si>
    <t>s/CMU</t>
  </si>
  <si>
    <t>Insumos nacionales (1)</t>
  </si>
  <si>
    <t>Insumos importados (1)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</si>
  <si>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</si>
  <si>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</si>
  <si>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</si>
  <si>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</si>
  <si>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</si>
  <si>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</si>
  <si>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</si>
  <si>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</si>
  <si>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</si>
  <si>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</si>
  <si>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</si>
  <si>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</si>
  <si>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</si>
  <si>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</si>
  <si>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</si>
  <si>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</si>
  <si>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</si>
  <si>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 xml:space="preserve">Total </t>
  </si>
  <si>
    <t>Ingreso Medio</t>
  </si>
  <si>
    <t>Por Ventas</t>
  </si>
  <si>
    <t>Importaciones de</t>
  </si>
  <si>
    <t>originarias de (1)</t>
  </si>
  <si>
    <t>(completar el origen):.....................................................</t>
  </si>
  <si>
    <t>Despachos Involucrados</t>
  </si>
  <si>
    <t>VOLUMEN</t>
  </si>
  <si>
    <t>(Fecha y N°) *</t>
  </si>
  <si>
    <t>(Total)</t>
  </si>
  <si>
    <t>(1) Completar un cuadro por cada origen desde el que realizó importaciones.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</si>
  <si>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</si>
  <si>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</si>
  <si>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</si>
  <si>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</si>
  <si>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</si>
  <si>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</si>
  <si>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</si>
  <si>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</si>
  <si>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Valor CIF</t>
  </si>
  <si>
    <t>CANAL MAYORISTA</t>
  </si>
  <si>
    <t>CANAL MINORISTA</t>
  </si>
  <si>
    <t>OTROS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</si>
  <si>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</si>
  <si>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</si>
  <si>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</si>
  <si>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</si>
  <si>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</si>
  <si>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</si>
  <si>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</si>
  <si>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</si>
  <si>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Capacidad de producción</t>
  </si>
  <si>
    <t>nacional (*)</t>
  </si>
  <si>
    <t>(*) Indicar la fuente de información o la metodología de estimación.</t>
  </si>
  <si>
    <t>TOTAL</t>
  </si>
  <si>
    <r>
      <t xml:space="preserve">Tipos/Modelos/Tamaño de </t>
    </r>
    <r>
      <rPr>
        <b/>
        <i/>
        <u/>
        <sz val="10"/>
        <rFont val="Arial"/>
        <family val="2"/>
      </rPr>
      <t/>
    </r>
  </si>
  <si>
    <t>En valores</t>
  </si>
  <si>
    <t>PERÍODO</t>
  </si>
  <si>
    <t>Exportaciones</t>
  </si>
  <si>
    <t>Producción Contratada a Terceros</t>
  </si>
  <si>
    <t>Producción para Terceros</t>
  </si>
  <si>
    <t>Exportaciones en US$ FOB</t>
  </si>
  <si>
    <t xml:space="preserve">Exportaciones de </t>
  </si>
  <si>
    <t>US$ FOB</t>
  </si>
  <si>
    <t>CONTROL CNCE</t>
  </si>
  <si>
    <t>CONTROLES CNCE</t>
  </si>
  <si>
    <t>Ventas de Producción Propia</t>
  </si>
  <si>
    <t>Ventas de Producción Contratada a Terceros</t>
  </si>
  <si>
    <t>1º mes con operaciones</t>
  </si>
  <si>
    <t>valor del 1º mes con operaciones</t>
  </si>
  <si>
    <t>COMPLETAR</t>
  </si>
  <si>
    <t xml:space="preserve">El RESUMEN PÚBLICO </t>
  </si>
  <si>
    <t>TIENE LAS FORMULAS CARGADAS</t>
  </si>
  <si>
    <t xml:space="preserve">COMPLETE LOS DATOS EN </t>
  </si>
  <si>
    <t>LA HOJA SIGUIENTE</t>
  </si>
  <si>
    <t>ATENCIÓN</t>
  </si>
  <si>
    <t>Cantidad de Empleados</t>
  </si>
  <si>
    <t>Cantidad de empleados y masa salarial</t>
  </si>
  <si>
    <t>Área de producción</t>
  </si>
  <si>
    <r>
      <t>Estructura de costos de</t>
    </r>
    <r>
      <rPr>
        <b/>
        <sz val="10"/>
        <rFont val="Arial"/>
        <family val="2"/>
      </rPr>
      <t xml:space="preserve"> </t>
    </r>
  </si>
  <si>
    <r>
      <t xml:space="preserve">capacidad </t>
    </r>
    <r>
      <rPr>
        <b/>
        <u/>
        <sz val="10"/>
        <color indexed="10"/>
        <rFont val="Arial"/>
        <family val="2"/>
      </rPr>
      <t>&gt;</t>
    </r>
    <r>
      <rPr>
        <b/>
        <sz val="10"/>
        <color indexed="10"/>
        <rFont val="Arial"/>
        <family val="2"/>
      </rPr>
      <t xml:space="preserve"> producción</t>
    </r>
  </si>
  <si>
    <t>volumen</t>
  </si>
  <si>
    <t>pesos</t>
  </si>
  <si>
    <t>COSTO TOTAl</t>
  </si>
  <si>
    <t>EXPORTACIONES US$ FOB   RESÚMEN PÚBLICO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</si>
  <si>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</si>
  <si>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</si>
  <si>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</si>
  <si>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</si>
  <si>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</si>
  <si>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CONTROLES CNCE (muestran diferencias entre totales y mensuales)</t>
  </si>
  <si>
    <t>CONTROLES CNCE (muestran diferencias entre totales y parciales)</t>
  </si>
  <si>
    <t>Existencias teóricas mensuales (deben ser positivas)</t>
  </si>
  <si>
    <t>Existencias anuales</t>
  </si>
  <si>
    <t>CONTROLES CNCE (muestran diferencias entre totales y mensuales y diferencia existencias informadas con teóricas)</t>
  </si>
  <si>
    <t>EN EL RESUMEN PÚBLICO DE EXPORTACIONES EN US$ FOB ESTA CARGADA LA FÓRMULA, PERO ES NECESARIO QUE LA EMPRESA COMPLETE (EN LA HOJA CONFIDENCIAL)  EL PRIMER MES CON OPERACIONES Y SU MONTO</t>
  </si>
  <si>
    <t>(muestran el resumen público del cuadro confidencial)</t>
  </si>
  <si>
    <t>Ventas de Producción Propia
En pesos</t>
  </si>
  <si>
    <t>Ventas de Producción Encargada o Contratada a Terceros
En pesos</t>
  </si>
  <si>
    <t>Insumos Importados</t>
  </si>
  <si>
    <t>Insumos Nacionales</t>
  </si>
  <si>
    <t>Mano de Obra Directa</t>
  </si>
  <si>
    <t>Gastos Adm., Comerc., etc.</t>
  </si>
  <si>
    <t xml:space="preserve">TOTAL </t>
  </si>
  <si>
    <t>Cuadro N° 7</t>
  </si>
  <si>
    <t>Costos Fijos de Fabricación</t>
  </si>
  <si>
    <t>Otros Costos Variables de Fabricación</t>
  </si>
  <si>
    <t>(diferencias entre totales y parciales)</t>
  </si>
  <si>
    <t>Nota: Esta información debe ser consistente con el resto de la información suministrada en el cuestionario, en especial en el Cuadro Nº 8.</t>
  </si>
  <si>
    <t>total</t>
  </si>
  <si>
    <t>unitario</t>
  </si>
  <si>
    <t>en pesos</t>
  </si>
  <si>
    <t xml:space="preserve">                           %</t>
  </si>
  <si>
    <t xml:space="preserve">Insumos nacionales </t>
  </si>
  <si>
    <t>Insumos importados</t>
  </si>
  <si>
    <t xml:space="preserve">Información adicional sobre la Estructura de Costos de </t>
  </si>
  <si>
    <t>Valor por unidad de producto - Cuadro Nº 8</t>
  </si>
  <si>
    <t>Gastos Fijos de Comercialización</t>
  </si>
  <si>
    <t>Otro (indicar)……………………</t>
  </si>
  <si>
    <t xml:space="preserve">Costos Totales Conjuntos de 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</si>
  <si>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</si>
  <si>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</si>
  <si>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</si>
  <si>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</si>
  <si>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</si>
  <si>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</si>
  <si>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</si>
  <si>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>Costos Totales del conjunto de todos los</t>
  </si>
  <si>
    <t>Diferencial (+ / - ) asignable a canal mayorista</t>
  </si>
  <si>
    <t>Diferencial (+ / - ) asignable a canal minorista</t>
  </si>
  <si>
    <t>Diferencial (+ / - ) asignable a canal …….</t>
  </si>
  <si>
    <t>Existencias al cierre de cada período</t>
  </si>
  <si>
    <t>Agregue todas las filas que le resulten necesarias.</t>
  </si>
  <si>
    <t>….° tipo</t>
  </si>
  <si>
    <t>Otros (Resto)</t>
  </si>
  <si>
    <t>Beneficio Fiscal</t>
  </si>
  <si>
    <t>Ventas de</t>
  </si>
  <si>
    <t>Exportaciones de</t>
  </si>
  <si>
    <t xml:space="preserve">EXPORTACIONES US$ FOB  </t>
  </si>
  <si>
    <t>RESUMEN PÚBLICO</t>
  </si>
  <si>
    <t>Fletes a cargo de los clientes - porcentaje sobre el precio</t>
  </si>
  <si>
    <t>VA ESTE CUADRO O EL ANTERIOR</t>
  </si>
  <si>
    <t>Facturado</t>
  </si>
  <si>
    <t>Insumo 3:</t>
  </si>
  <si>
    <t>Insumo 4:</t>
  </si>
  <si>
    <t>Insumo 2:</t>
  </si>
  <si>
    <t xml:space="preserve">Insumo 1: </t>
  </si>
  <si>
    <t>Indique la/s forma/s de asignación de los costos comunes entre los distintos productos (por ej. comunes de fabricación, administrativos, comerciales, etc.)</t>
  </si>
  <si>
    <t xml:space="preserve">              %</t>
  </si>
  <si>
    <t>(vendidos al mercado interno)</t>
  </si>
  <si>
    <t>Mix 2010</t>
  </si>
  <si>
    <t xml:space="preserve">Si en el año 2011 la capacidad de producción, debido a inversiones que se hayan realizado se </t>
  </si>
  <si>
    <t>eleva en un 50%, las unidades totales pasan a ser 1800 de acuerdo al mix vigente en 2010</t>
  </si>
  <si>
    <t>Supongamos que la capacidad de la etapa que limita la producción fue utilizada en 2010</t>
  </si>
  <si>
    <t>Mix de producción de 2010</t>
  </si>
  <si>
    <t>tablero de fibra de madera y coproducto/s</t>
  </si>
  <si>
    <t>promedio 2016</t>
  </si>
  <si>
    <t>promedio 2017</t>
  </si>
  <si>
    <t>11</t>
  </si>
  <si>
    <t>ene-nov 2018</t>
  </si>
  <si>
    <t>ene-nov 2017</t>
  </si>
  <si>
    <t>ene-nov 17</t>
  </si>
  <si>
    <t>ene-nov 18</t>
  </si>
  <si>
    <t>Características técnicas, físicas, espesor, dimensiones, etc.</t>
  </si>
  <si>
    <t>(completar el origen):__________________ (1)</t>
  </si>
  <si>
    <t>Demás productos</t>
  </si>
  <si>
    <t>Comunes de fábrica</t>
  </si>
  <si>
    <t>Origen:…………………</t>
  </si>
  <si>
    <t>China</t>
  </si>
  <si>
    <t>unidades del insumo</t>
  </si>
  <si>
    <t>**Cuando se expresa el precio del insumo, aclarar a qué unidad de medida está referida (ej. $/Kg; $/m, etc)</t>
  </si>
  <si>
    <t>Producción, Autoconsumo, Ventas, Exportaciones y Existencias de</t>
  </si>
  <si>
    <t>promedio 2018</t>
  </si>
  <si>
    <t xml:space="preserve">Precios en el mercado interno de </t>
  </si>
  <si>
    <t>Cuadro N° 8.1</t>
  </si>
  <si>
    <t>Cuadro N° 9.1</t>
  </si>
  <si>
    <t>Cuadro Nº 10.1</t>
  </si>
  <si>
    <t>Masa Salarial (en pesos)</t>
  </si>
  <si>
    <t>Hornos Eléctricos</t>
  </si>
  <si>
    <r>
      <t xml:space="preserve">en </t>
    </r>
    <r>
      <rPr>
        <b/>
        <i/>
        <u/>
        <sz val="8"/>
        <rFont val="Arial"/>
        <family val="2"/>
      </rPr>
      <t>unidades</t>
    </r>
  </si>
  <si>
    <t>En Unidades</t>
  </si>
  <si>
    <t>unidades</t>
  </si>
  <si>
    <t>en pesos por unidad</t>
  </si>
  <si>
    <t>Nota: Esta información debe ser consistente con el resto de la información suministrada en el cuestionario, en especial en el Cuadro Nº 8.1</t>
  </si>
  <si>
    <r>
      <t xml:space="preserve">(en </t>
    </r>
    <r>
      <rPr>
        <b/>
        <u/>
        <sz val="10"/>
        <rFont val="Arial"/>
        <family val="2"/>
      </rPr>
      <t>unidades</t>
    </r>
    <r>
      <rPr>
        <b/>
        <sz val="10"/>
        <rFont val="Arial"/>
        <family val="2"/>
      </rPr>
      <t xml:space="preserve"> y valores de primera venta)</t>
    </r>
  </si>
  <si>
    <t>Hornos Eléctricos de todos los orígenes</t>
  </si>
  <si>
    <t>por unidad</t>
  </si>
  <si>
    <t>cantidad por unidad del producto</t>
  </si>
  <si>
    <t>originarios de</t>
  </si>
  <si>
    <t>importados de todos los orígenes.</t>
  </si>
  <si>
    <t>En unidades</t>
  </si>
  <si>
    <t>Unidades</t>
  </si>
  <si>
    <t>Cuadro N° 8.2</t>
  </si>
  <si>
    <t>Cuadro N° 9.2</t>
  </si>
  <si>
    <t>Cuadro Nº 10.2</t>
  </si>
  <si>
    <t>ene-mayo 2018</t>
  </si>
  <si>
    <t>ene-mayo 2019</t>
  </si>
  <si>
    <t>Capacidad</t>
  </si>
  <si>
    <t>Tipo de comando</t>
  </si>
  <si>
    <t>Cobertura exterior</t>
  </si>
  <si>
    <t>Anafe</t>
  </si>
  <si>
    <t>Spiedo</t>
  </si>
  <si>
    <t>Potencia</t>
  </si>
  <si>
    <t>Medidas</t>
  </si>
  <si>
    <t>Timer</t>
  </si>
  <si>
    <t>Accesorios</t>
  </si>
  <si>
    <t>promedio ene-mayo 2019</t>
  </si>
  <si>
    <t>Horno eléctrico con capacidad entre 40 y 48 litros, con estructura exterior de chapa pintada, con comando analógico, con convección forzada, sin anafe y sin spiedo.</t>
  </si>
  <si>
    <t>Horno eléctrico con capacidad entre 40 y 48 litros, con estructura exterior de chapa pintada, con comando analógico, con convección forzada, con anafe y con spiedo.</t>
  </si>
  <si>
    <t>Cuadro N° 1</t>
  </si>
  <si>
    <t>Cuadro Nº 2</t>
  </si>
  <si>
    <t>Cuadro Nº 3</t>
  </si>
  <si>
    <t>Cuadro Nº 4</t>
  </si>
  <si>
    <t>Cuadro Nº 4.a</t>
  </si>
  <si>
    <t>Cuadro Nº 4.b</t>
  </si>
  <si>
    <t>Cuadro Nº 5</t>
  </si>
  <si>
    <t>Cuadro Nº 6</t>
  </si>
  <si>
    <t>Cuadro N° 12</t>
  </si>
  <si>
    <t>Cuadro N° 13</t>
  </si>
  <si>
    <t>SEMITERMINADOS</t>
  </si>
  <si>
    <t>* En caso de haber más de un despacho por mes, agregue las filas necesarias.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</si>
</sst>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_ \ \ ;______@_ \ \ \ "/>
    <numFmt numFmtId="166" formatCode="_-* #,##0.00\ [$€]_-;\-* #,##0.00\ [$€]_-;_-* &quot;-&quot;??\ [$€]_-;_-@_-"/>
    <numFmt numFmtId="167" formatCode="dd/mm/yyyy;@"/>
  </numFmts>
  <fonts count="30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b/>
      <i/>
      <sz val="10"/>
      <name val="MS Sans Serif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u/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90D0"/>
      <name val="Arial"/>
      <family val="2"/>
    </font>
    <font>
      <b/>
      <sz val="8.5"/>
      <color rgb="FF0090D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3" fillId="0" borderId="1"/>
    <xf numFmtId="164" fontId="3" fillId="0" borderId="0" applyFont="0" applyFill="0" applyBorder="0" applyAlignment="0" applyProtection="0"/>
    <xf numFmtId="0" fontId="3" fillId="0" borderId="2" applyBorder="0"/>
    <xf numFmtId="9" fontId="3" fillId="0" borderId="0" applyFont="0" applyFill="0" applyBorder="0" applyAlignment="0" applyProtection="0"/>
  </cellStyleXfs>
  <cellXfs count="62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1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Protection="1">
      <protection locked="0"/>
    </xf>
    <xf numFmtId="3" fontId="11" fillId="0" borderId="21" xfId="3" quotePrefix="1" applyNumberFormat="1" applyFont="1" applyFill="1" applyBorder="1" applyAlignment="1" applyProtection="1">
      <alignment horizontal="right"/>
      <protection locked="0"/>
    </xf>
    <xf numFmtId="3" fontId="11" fillId="0" borderId="22" xfId="3" quotePrefix="1" applyNumberFormat="1" applyFont="1" applyFill="1" applyBorder="1" applyAlignment="1" applyProtection="1">
      <alignment horizontal="right"/>
      <protection locked="0"/>
    </xf>
    <xf numFmtId="3" fontId="11" fillId="0" borderId="2" xfId="3" quotePrefix="1" applyNumberFormat="1" applyFont="1" applyFill="1" applyBorder="1" applyAlignment="1" applyProtection="1">
      <alignment horizontal="right"/>
      <protection locked="0"/>
    </xf>
    <xf numFmtId="3" fontId="11" fillId="0" borderId="0" xfId="3" quotePrefix="1" applyNumberFormat="1" applyFont="1" applyFill="1" applyBorder="1" applyAlignment="1" applyProtection="1">
      <alignment horizontal="right"/>
      <protection locked="0"/>
    </xf>
    <xf numFmtId="3" fontId="11" fillId="0" borderId="23" xfId="3" quotePrefix="1" applyNumberFormat="1" applyFont="1" applyFill="1" applyBorder="1" applyAlignment="1" applyProtection="1">
      <alignment horizontal="right"/>
      <protection locked="0"/>
    </xf>
    <xf numFmtId="3" fontId="11" fillId="0" borderId="3" xfId="3" quotePrefix="1" applyNumberFormat="1" applyFont="1" applyFill="1" applyBorder="1" applyAlignment="1" applyProtection="1">
      <alignment horizontal="right"/>
      <protection locked="0"/>
    </xf>
    <xf numFmtId="3" fontId="11" fillId="0" borderId="11" xfId="3" quotePrefix="1" applyNumberFormat="1" applyFont="1" applyFill="1" applyBorder="1" applyAlignment="1" applyProtection="1">
      <alignment horizontal="right"/>
      <protection locked="0"/>
    </xf>
    <xf numFmtId="3" fontId="11" fillId="0" borderId="24" xfId="3" quotePrefix="1" applyNumberFormat="1" applyFont="1" applyFill="1" applyBorder="1" applyAlignment="1" applyProtection="1">
      <alignment horizontal="right"/>
      <protection locked="0"/>
    </xf>
    <xf numFmtId="3" fontId="11" fillId="0" borderId="7" xfId="3" quotePrefix="1" applyNumberFormat="1" applyFont="1" applyFill="1" applyBorder="1" applyAlignment="1" applyProtection="1">
      <alignment horizontal="right"/>
      <protection locked="0"/>
    </xf>
    <xf numFmtId="3" fontId="11" fillId="0" borderId="12" xfId="3" quotePrefix="1" applyNumberFormat="1" applyFont="1" applyFill="1" applyBorder="1" applyAlignment="1" applyProtection="1">
      <alignment horizontal="right"/>
      <protection locked="0"/>
    </xf>
    <xf numFmtId="3" fontId="11" fillId="0" borderId="25" xfId="3" quotePrefix="1" applyNumberFormat="1" applyFont="1" applyFill="1" applyBorder="1" applyAlignment="1" applyProtection="1">
      <alignment horizontal="right"/>
      <protection locked="0"/>
    </xf>
    <xf numFmtId="3" fontId="11" fillId="0" borderId="16" xfId="3" quotePrefix="1" applyNumberFormat="1" applyFont="1" applyFill="1" applyBorder="1" applyAlignment="1" applyProtection="1">
      <alignment horizontal="right"/>
      <protection locked="0"/>
    </xf>
    <xf numFmtId="3" fontId="11" fillId="0" borderId="15" xfId="3" quotePrefix="1" applyNumberFormat="1" applyFont="1" applyFill="1" applyBorder="1" applyAlignment="1" applyProtection="1">
      <alignment horizontal="right"/>
      <protection locked="0"/>
    </xf>
    <xf numFmtId="3" fontId="11" fillId="0" borderId="26" xfId="3" quotePrefix="1" applyNumberFormat="1" applyFont="1" applyFill="1" applyBorder="1" applyAlignment="1" applyProtection="1">
      <alignment horizontal="right"/>
      <protection locked="0"/>
    </xf>
    <xf numFmtId="3" fontId="11" fillId="0" borderId="27" xfId="3" quotePrefix="1" applyNumberFormat="1" applyFont="1" applyFill="1" applyBorder="1" applyAlignment="1" applyProtection="1">
      <alignment horizontal="right"/>
      <protection locked="0"/>
    </xf>
    <xf numFmtId="3" fontId="11" fillId="0" borderId="28" xfId="3" quotePrefix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65" fontId="11" fillId="0" borderId="0" xfId="3" quotePrefix="1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3" fontId="11" fillId="0" borderId="0" xfId="3" quotePrefix="1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Border="1" applyAlignment="1" applyProtection="1">
      <alignment horizontal="center"/>
      <protection locked="0"/>
    </xf>
    <xf numFmtId="3" fontId="11" fillId="0" borderId="1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" fontId="11" fillId="2" borderId="0" xfId="0" quotePrefix="1" applyNumberFormat="1" applyFont="1" applyFill="1" applyBorder="1" applyAlignment="1" applyProtection="1">
      <alignment horizontal="center"/>
      <protection locked="0"/>
    </xf>
    <xf numFmtId="0" fontId="11" fillId="2" borderId="0" xfId="0" quotePrefix="1" applyFont="1" applyFill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3" fontId="11" fillId="0" borderId="21" xfId="0" applyNumberFormat="1" applyFont="1" applyBorder="1" applyAlignment="1" applyProtection="1">
      <alignment horizontal="center"/>
      <protection locked="0"/>
    </xf>
    <xf numFmtId="3" fontId="11" fillId="0" borderId="22" xfId="0" applyNumberFormat="1" applyFont="1" applyBorder="1" applyAlignment="1" applyProtection="1">
      <alignment horizontal="center"/>
      <protection locked="0"/>
    </xf>
    <xf numFmtId="3" fontId="11" fillId="0" borderId="2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4" fontId="18" fillId="0" borderId="0" xfId="0" applyNumberFormat="1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9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19" fillId="0" borderId="32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1" fontId="19" fillId="0" borderId="2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1" fontId="19" fillId="0" borderId="11" xfId="0" applyNumberFormat="1" applyFont="1" applyFill="1" applyBorder="1" applyAlignment="1" applyProtection="1">
      <alignment horizontal="center"/>
      <protection locked="0"/>
    </xf>
    <xf numFmtId="1" fontId="19" fillId="0" borderId="12" xfId="0" applyNumberFormat="1" applyFont="1" applyFill="1" applyBorder="1" applyAlignment="1" applyProtection="1">
      <alignment horizontal="center"/>
      <protection locked="0"/>
    </xf>
    <xf numFmtId="17" fontId="4" fillId="3" borderId="2" xfId="0" applyNumberFormat="1" applyFont="1" applyFill="1" applyBorder="1" applyAlignment="1" applyProtection="1">
      <alignment horizontal="center"/>
      <protection locked="0"/>
    </xf>
    <xf numFmtId="17" fontId="4" fillId="3" borderId="11" xfId="0" applyNumberFormat="1" applyFont="1" applyFill="1" applyBorder="1" applyAlignment="1" applyProtection="1">
      <alignment horizontal="center"/>
      <protection locked="0"/>
    </xf>
    <xf numFmtId="17" fontId="4" fillId="3" borderId="12" xfId="0" applyNumberFormat="1" applyFont="1" applyFill="1" applyBorder="1" applyAlignment="1" applyProtection="1">
      <alignment horizontal="center"/>
      <protection locked="0"/>
    </xf>
    <xf numFmtId="0" fontId="19" fillId="0" borderId="13" xfId="0" applyFont="1" applyFill="1" applyBorder="1" applyAlignment="1" applyProtection="1">
      <alignment horizontal="center" vertical="center" wrapText="1"/>
      <protection locked="0"/>
    </xf>
    <xf numFmtId="1" fontId="19" fillId="0" borderId="9" xfId="0" applyNumberFormat="1" applyFont="1" applyFill="1" applyBorder="1" applyAlignment="1" applyProtection="1">
      <alignment horizont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4" fontId="18" fillId="4" borderId="21" xfId="0" applyNumberFormat="1" applyFont="1" applyFill="1" applyBorder="1" applyAlignment="1" applyProtection="1">
      <alignment horizontal="center"/>
    </xf>
    <xf numFmtId="4" fontId="18" fillId="4" borderId="22" xfId="0" applyNumberFormat="1" applyFont="1" applyFill="1" applyBorder="1" applyAlignment="1" applyProtection="1">
      <alignment horizontal="center"/>
    </xf>
    <xf numFmtId="4" fontId="18" fillId="4" borderId="33" xfId="0" applyNumberFormat="1" applyFont="1" applyFill="1" applyBorder="1" applyAlignment="1" applyProtection="1">
      <alignment horizontal="center"/>
    </xf>
    <xf numFmtId="4" fontId="18" fillId="4" borderId="2" xfId="0" applyNumberFormat="1" applyFont="1" applyFill="1" applyBorder="1" applyAlignment="1" applyProtection="1">
      <alignment horizontal="center"/>
    </xf>
    <xf numFmtId="4" fontId="18" fillId="4" borderId="23" xfId="0" applyNumberFormat="1" applyFont="1" applyFill="1" applyBorder="1" applyAlignment="1" applyProtection="1">
      <alignment horizontal="center"/>
    </xf>
    <xf numFmtId="4" fontId="18" fillId="4" borderId="3" xfId="0" applyNumberFormat="1" applyFont="1" applyFill="1" applyBorder="1" applyAlignment="1" applyProtection="1">
      <alignment horizontal="center"/>
    </xf>
    <xf numFmtId="4" fontId="18" fillId="4" borderId="34" xfId="0" applyNumberFormat="1" applyFont="1" applyFill="1" applyBorder="1" applyAlignment="1" applyProtection="1">
      <alignment horizontal="center"/>
    </xf>
    <xf numFmtId="4" fontId="18" fillId="4" borderId="11" xfId="0" applyNumberFormat="1" applyFont="1" applyFill="1" applyBorder="1" applyAlignment="1" applyProtection="1">
      <alignment horizontal="center"/>
    </xf>
    <xf numFmtId="4" fontId="18" fillId="4" borderId="26" xfId="0" applyNumberFormat="1" applyFont="1" applyFill="1" applyBorder="1" applyAlignment="1" applyProtection="1">
      <alignment horizontal="center"/>
    </xf>
    <xf numFmtId="4" fontId="18" fillId="4" borderId="27" xfId="0" applyNumberFormat="1" applyFont="1" applyFill="1" applyBorder="1" applyAlignment="1" applyProtection="1">
      <alignment horizontal="center"/>
    </xf>
    <xf numFmtId="4" fontId="18" fillId="4" borderId="35" xfId="0" applyNumberFormat="1" applyFont="1" applyFill="1" applyBorder="1" applyAlignment="1" applyProtection="1">
      <alignment horizontal="center"/>
    </xf>
    <xf numFmtId="4" fontId="18" fillId="4" borderId="12" xfId="0" applyNumberFormat="1" applyFont="1" applyFill="1" applyBorder="1" applyAlignment="1" applyProtection="1">
      <alignment horizontal="center"/>
    </xf>
    <xf numFmtId="4" fontId="18" fillId="4" borderId="28" xfId="0" applyNumberFormat="1" applyFont="1" applyFill="1" applyBorder="1" applyAlignment="1" applyProtection="1">
      <alignment horizontal="center"/>
    </xf>
    <xf numFmtId="4" fontId="18" fillId="4" borderId="4" xfId="0" applyNumberFormat="1" applyFont="1" applyFill="1" applyBorder="1" applyAlignment="1" applyProtection="1">
      <alignment horizontal="center"/>
    </xf>
    <xf numFmtId="4" fontId="18" fillId="4" borderId="31" xfId="0" applyNumberFormat="1" applyFont="1" applyFill="1" applyBorder="1" applyAlignment="1" applyProtection="1">
      <alignment horizontal="center"/>
    </xf>
    <xf numFmtId="4" fontId="18" fillId="4" borderId="18" xfId="0" applyNumberFormat="1" applyFont="1" applyFill="1" applyBorder="1" applyAlignment="1" applyProtection="1">
      <alignment horizontal="center"/>
    </xf>
    <xf numFmtId="4" fontId="18" fillId="4" borderId="29" xfId="0" applyNumberFormat="1" applyFont="1" applyFill="1" applyBorder="1" applyAlignment="1" applyProtection="1">
      <alignment horizontal="center"/>
    </xf>
    <xf numFmtId="4" fontId="18" fillId="4" borderId="14" xfId="0" applyNumberFormat="1" applyFont="1" applyFill="1" applyBorder="1" applyAlignment="1" applyProtection="1">
      <alignment horizontal="center"/>
    </xf>
    <xf numFmtId="4" fontId="18" fillId="4" borderId="12" xfId="0" quotePrefix="1" applyNumberFormat="1" applyFont="1" applyFill="1" applyBorder="1" applyAlignment="1" applyProtection="1">
      <alignment horizontal="center"/>
    </xf>
    <xf numFmtId="4" fontId="18" fillId="4" borderId="2" xfId="3" quotePrefix="1" applyNumberFormat="1" applyFont="1" applyFill="1" applyBorder="1" applyAlignment="1" applyProtection="1">
      <alignment horizontal="right"/>
    </xf>
    <xf numFmtId="4" fontId="18" fillId="4" borderId="11" xfId="3" quotePrefix="1" applyNumberFormat="1" applyFont="1" applyFill="1" applyBorder="1" applyAlignment="1" applyProtection="1">
      <alignment horizontal="right"/>
    </xf>
    <xf numFmtId="4" fontId="18" fillId="4" borderId="12" xfId="3" quotePrefix="1" applyNumberFormat="1" applyFont="1" applyFill="1" applyBorder="1" applyAlignment="1" applyProtection="1">
      <alignment horizontal="right"/>
    </xf>
    <xf numFmtId="4" fontId="18" fillId="4" borderId="15" xfId="3" quotePrefix="1" applyNumberFormat="1" applyFont="1" applyFill="1" applyBorder="1" applyAlignment="1" applyProtection="1">
      <alignment horizontal="right"/>
    </xf>
    <xf numFmtId="4" fontId="18" fillId="4" borderId="28" xfId="3" quotePrefix="1" applyNumberFormat="1" applyFont="1" applyFill="1" applyBorder="1" applyAlignment="1" applyProtection="1">
      <alignment horizontal="right"/>
    </xf>
    <xf numFmtId="1" fontId="19" fillId="4" borderId="2" xfId="0" applyNumberFormat="1" applyFont="1" applyFill="1" applyBorder="1" applyAlignment="1" applyProtection="1">
      <alignment horizontal="center"/>
    </xf>
    <xf numFmtId="1" fontId="19" fillId="4" borderId="11" xfId="0" applyNumberFormat="1" applyFont="1" applyFill="1" applyBorder="1" applyAlignment="1" applyProtection="1">
      <alignment horizontal="center"/>
    </xf>
    <xf numFmtId="1" fontId="19" fillId="4" borderId="12" xfId="0" applyNumberFormat="1" applyFont="1" applyFill="1" applyBorder="1" applyAlignment="1" applyProtection="1">
      <alignment horizontal="center"/>
    </xf>
    <xf numFmtId="0" fontId="3" fillId="0" borderId="0" xfId="4" applyBorder="1" applyProtection="1"/>
    <xf numFmtId="2" fontId="19" fillId="4" borderId="9" xfId="0" applyNumberFormat="1" applyFont="1" applyFill="1" applyBorder="1" applyAlignment="1" applyProtection="1">
      <alignment horizontal="center"/>
    </xf>
    <xf numFmtId="0" fontId="0" fillId="0" borderId="34" xfId="0" applyBorder="1" applyProtection="1">
      <protection locked="0"/>
    </xf>
    <xf numFmtId="0" fontId="19" fillId="0" borderId="36" xfId="0" applyFont="1" applyBorder="1" applyProtection="1">
      <protection locked="0"/>
    </xf>
    <xf numFmtId="0" fontId="19" fillId="0" borderId="37" xfId="0" applyFont="1" applyBorder="1" applyProtection="1">
      <protection locked="0"/>
    </xf>
    <xf numFmtId="49" fontId="19" fillId="0" borderId="9" xfId="0" applyNumberFormat="1" applyFont="1" applyBorder="1" applyAlignment="1" applyProtection="1">
      <alignment horizontal="center"/>
      <protection locked="0"/>
    </xf>
    <xf numFmtId="0" fontId="19" fillId="0" borderId="38" xfId="0" applyFon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19" fillId="0" borderId="32" xfId="0" applyFont="1" applyBorder="1" applyProtection="1"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0" xfId="0" applyAlignment="1" applyProtection="1">
      <protection locked="0"/>
    </xf>
    <xf numFmtId="0" fontId="8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15" fillId="0" borderId="14" xfId="0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5" fillId="0" borderId="8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9" fontId="3" fillId="0" borderId="6" xfId="5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8" xfId="0" applyFont="1" applyBorder="1" applyProtection="1"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46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17" fontId="19" fillId="0" borderId="9" xfId="0" applyNumberFormat="1" applyFont="1" applyBorder="1" applyAlignment="1" applyProtection="1">
      <alignment horizontal="center"/>
      <protection locked="0"/>
    </xf>
    <xf numFmtId="3" fontId="19" fillId="0" borderId="9" xfId="0" applyNumberFormat="1" applyFont="1" applyBorder="1" applyAlignment="1" applyProtection="1">
      <alignment horizontal="center"/>
      <protection locked="0"/>
    </xf>
    <xf numFmtId="17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48" xfId="0" applyBorder="1" applyAlignment="1" applyProtection="1">
      <alignment horizontal="center"/>
      <protection locked="0"/>
    </xf>
    <xf numFmtId="17" fontId="4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14" fontId="4" fillId="0" borderId="2" xfId="0" applyNumberFormat="1" applyFont="1" applyFill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14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3" fillId="0" borderId="0" xfId="4" applyBorder="1" applyProtection="1">
      <protection locked="0"/>
    </xf>
    <xf numFmtId="0" fontId="12" fillId="0" borderId="0" xfId="4" applyFont="1" applyFill="1" applyBorder="1" applyProtection="1">
      <protection locked="0"/>
    </xf>
    <xf numFmtId="0" fontId="12" fillId="0" borderId="0" xfId="4" applyFont="1" applyBorder="1" applyProtection="1">
      <protection locked="0"/>
    </xf>
    <xf numFmtId="0" fontId="9" fillId="0" borderId="0" xfId="4" applyFont="1" applyFill="1" applyBorder="1" applyAlignment="1" applyProtection="1">
      <alignment horizontal="left"/>
      <protection locked="0"/>
    </xf>
    <xf numFmtId="0" fontId="1" fillId="0" borderId="0" xfId="4" applyFont="1" applyBorder="1" applyProtection="1">
      <protection locked="0"/>
    </xf>
    <xf numFmtId="0" fontId="1" fillId="0" borderId="2" xfId="4" applyFont="1" applyBorder="1" applyAlignment="1" applyProtection="1">
      <alignment horizontal="left"/>
      <protection locked="0"/>
    </xf>
    <xf numFmtId="0" fontId="3" fillId="0" borderId="22" xfId="4" applyBorder="1" applyAlignment="1" applyProtection="1">
      <alignment horizontal="center"/>
      <protection locked="0"/>
    </xf>
    <xf numFmtId="9" fontId="3" fillId="0" borderId="48" xfId="5" applyBorder="1" applyAlignment="1" applyProtection="1">
      <alignment horizontal="center"/>
      <protection locked="0"/>
    </xf>
    <xf numFmtId="0" fontId="3" fillId="0" borderId="2" xfId="4" applyBorder="1" applyProtection="1">
      <protection locked="0"/>
    </xf>
    <xf numFmtId="0" fontId="1" fillId="0" borderId="11" xfId="4" applyFont="1" applyBorder="1" applyProtection="1">
      <protection locked="0"/>
    </xf>
    <xf numFmtId="0" fontId="3" fillId="0" borderId="3" xfId="4" applyBorder="1" applyAlignment="1" applyProtection="1">
      <alignment horizontal="center"/>
      <protection locked="0"/>
    </xf>
    <xf numFmtId="9" fontId="3" fillId="0" borderId="5" xfId="5" applyBorder="1" applyAlignment="1" applyProtection="1">
      <alignment horizontal="center"/>
      <protection locked="0"/>
    </xf>
    <xf numFmtId="0" fontId="3" fillId="0" borderId="11" xfId="4" applyBorder="1" applyProtection="1">
      <protection locked="0"/>
    </xf>
    <xf numFmtId="0" fontId="1" fillId="0" borderId="12" xfId="4" applyFont="1" applyBorder="1" applyProtection="1">
      <protection locked="0"/>
    </xf>
    <xf numFmtId="0" fontId="3" fillId="0" borderId="7" xfId="4" applyBorder="1" applyAlignment="1" applyProtection="1">
      <alignment horizontal="center"/>
      <protection locked="0"/>
    </xf>
    <xf numFmtId="0" fontId="3" fillId="0" borderId="12" xfId="4" applyBorder="1" applyProtection="1">
      <protection locked="0"/>
    </xf>
    <xf numFmtId="0" fontId="3" fillId="0" borderId="0" xfId="4" applyBorder="1" applyAlignment="1" applyProtection="1">
      <alignment horizontal="center"/>
      <protection locked="0"/>
    </xf>
    <xf numFmtId="9" fontId="3" fillId="0" borderId="0" xfId="5" applyAlignment="1" applyProtection="1">
      <alignment horizontal="center"/>
      <protection locked="0"/>
    </xf>
    <xf numFmtId="0" fontId="1" fillId="0" borderId="9" xfId="4" applyFont="1" applyBorder="1" applyAlignment="1" applyProtection="1">
      <alignment horizontal="left"/>
      <protection locked="0"/>
    </xf>
    <xf numFmtId="0" fontId="3" fillId="0" borderId="20" xfId="4" applyBorder="1" applyAlignment="1" applyProtection="1">
      <alignment horizontal="center"/>
      <protection locked="0"/>
    </xf>
    <xf numFmtId="9" fontId="3" fillId="0" borderId="13" xfId="5" applyBorder="1" applyAlignment="1" applyProtection="1">
      <alignment horizontal="center"/>
      <protection locked="0"/>
    </xf>
    <xf numFmtId="0" fontId="3" fillId="0" borderId="21" xfId="4" applyBorder="1" applyAlignment="1" applyProtection="1">
      <alignment horizontal="center"/>
      <protection locked="0"/>
    </xf>
    <xf numFmtId="0" fontId="1" fillId="0" borderId="11" xfId="4" applyFont="1" applyBorder="1" applyAlignment="1" applyProtection="1">
      <alignment horizontal="left"/>
      <protection locked="0"/>
    </xf>
    <xf numFmtId="0" fontId="3" fillId="0" borderId="23" xfId="4" applyBorder="1" applyAlignment="1" applyProtection="1">
      <alignment horizontal="center"/>
      <protection locked="0"/>
    </xf>
    <xf numFmtId="0" fontId="3" fillId="0" borderId="24" xfId="4" applyBorder="1" applyAlignment="1" applyProtection="1">
      <alignment horizontal="center"/>
      <protection locked="0"/>
    </xf>
    <xf numFmtId="9" fontId="3" fillId="0" borderId="0" xfId="5" applyBorder="1" applyAlignment="1" applyProtection="1">
      <alignment horizontal="center"/>
      <protection locked="0"/>
    </xf>
    <xf numFmtId="0" fontId="1" fillId="0" borderId="28" xfId="4" applyFont="1" applyBorder="1" applyProtection="1">
      <protection locked="0"/>
    </xf>
    <xf numFmtId="0" fontId="3" fillId="0" borderId="26" xfId="4" applyBorder="1" applyAlignment="1" applyProtection="1">
      <alignment horizontal="center"/>
      <protection locked="0"/>
    </xf>
    <xf numFmtId="9" fontId="3" fillId="0" borderId="49" xfId="5" applyBorder="1" applyAlignment="1" applyProtection="1">
      <alignment horizontal="center"/>
      <protection locked="0"/>
    </xf>
    <xf numFmtId="0" fontId="3" fillId="0" borderId="27" xfId="4" applyBorder="1" applyAlignment="1" applyProtection="1">
      <alignment horizontal="center"/>
      <protection locked="0"/>
    </xf>
    <xf numFmtId="0" fontId="1" fillId="0" borderId="28" xfId="4" applyFont="1" applyBorder="1" applyAlignment="1" applyProtection="1">
      <alignment horizontal="left"/>
      <protection locked="0"/>
    </xf>
    <xf numFmtId="0" fontId="1" fillId="0" borderId="12" xfId="4" applyFont="1" applyBorder="1" applyAlignment="1" applyProtection="1">
      <alignment horizontal="left"/>
      <protection locked="0"/>
    </xf>
    <xf numFmtId="0" fontId="7" fillId="0" borderId="54" xfId="0" applyFont="1" applyBorder="1" applyProtection="1">
      <protection locked="0"/>
    </xf>
    <xf numFmtId="0" fontId="7" fillId="0" borderId="55" xfId="0" applyFont="1" applyBorder="1" applyProtection="1">
      <protection locked="0"/>
    </xf>
    <xf numFmtId="0" fontId="7" fillId="0" borderId="44" xfId="0" applyFont="1" applyBorder="1" applyProtection="1">
      <protection locked="0"/>
    </xf>
    <xf numFmtId="0" fontId="7" fillId="0" borderId="57" xfId="0" applyFont="1" applyBorder="1" applyProtection="1">
      <protection locked="0"/>
    </xf>
    <xf numFmtId="0" fontId="7" fillId="0" borderId="58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21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Continuous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9" fontId="1" fillId="0" borderId="39" xfId="5" applyFont="1" applyBorder="1" applyAlignment="1" applyProtection="1">
      <alignment horizontal="center"/>
      <protection locked="0"/>
    </xf>
    <xf numFmtId="9" fontId="1" fillId="0" borderId="40" xfId="5" applyFont="1" applyBorder="1" applyAlignment="1" applyProtection="1">
      <alignment horizontal="center"/>
      <protection locked="0"/>
    </xf>
    <xf numFmtId="9" fontId="3" fillId="0" borderId="0" xfId="5" applyBorder="1" applyProtection="1">
      <protection locked="0"/>
    </xf>
    <xf numFmtId="4" fontId="11" fillId="5" borderId="2" xfId="3" quotePrefix="1" applyNumberFormat="1" applyFont="1" applyFill="1" applyBorder="1" applyAlignment="1" applyProtection="1">
      <alignment horizontal="center"/>
    </xf>
    <xf numFmtId="4" fontId="11" fillId="5" borderId="11" xfId="3" quotePrefix="1" applyNumberFormat="1" applyFont="1" applyFill="1" applyBorder="1" applyAlignment="1" applyProtection="1">
      <alignment horizontal="center"/>
    </xf>
    <xf numFmtId="4" fontId="11" fillId="5" borderId="12" xfId="3" quotePrefix="1" applyNumberFormat="1" applyFont="1" applyFill="1" applyBorder="1" applyAlignment="1" applyProtection="1">
      <alignment horizontal="center"/>
    </xf>
    <xf numFmtId="4" fontId="11" fillId="5" borderId="15" xfId="3" quotePrefix="1" applyNumberFormat="1" applyFont="1" applyFill="1" applyBorder="1" applyAlignment="1" applyProtection="1">
      <alignment horizontal="center"/>
    </xf>
    <xf numFmtId="4" fontId="11" fillId="5" borderId="28" xfId="3" quotePrefix="1" applyNumberFormat="1" applyFont="1" applyFill="1" applyBorder="1" applyAlignment="1" applyProtection="1">
      <alignment horizontal="center"/>
    </xf>
    <xf numFmtId="3" fontId="11" fillId="0" borderId="11" xfId="3" applyNumberFormat="1" applyFont="1" applyFill="1" applyBorder="1" applyAlignment="1" applyProtection="1">
      <alignment horizontal="right"/>
      <protection locked="0"/>
    </xf>
    <xf numFmtId="4" fontId="11" fillId="0" borderId="11" xfId="3" quotePrefix="1" applyNumberFormat="1" applyFont="1" applyFill="1" applyBorder="1" applyAlignment="1" applyProtection="1">
      <alignment horizontal="center"/>
      <protection locked="0"/>
    </xf>
    <xf numFmtId="4" fontId="11" fillId="0" borderId="12" xfId="3" quotePrefix="1" applyNumberFormat="1" applyFont="1" applyFill="1" applyBorder="1" applyAlignment="1" applyProtection="1">
      <alignment horizontal="center"/>
      <protection locked="0"/>
    </xf>
    <xf numFmtId="4" fontId="11" fillId="0" borderId="15" xfId="3" quotePrefix="1" applyNumberFormat="1" applyFont="1" applyFill="1" applyBorder="1" applyAlignment="1" applyProtection="1">
      <alignment horizontal="center"/>
      <protection locked="0"/>
    </xf>
    <xf numFmtId="4" fontId="11" fillId="0" borderId="28" xfId="3" quotePrefix="1" applyNumberFormat="1" applyFont="1" applyFill="1" applyBorder="1" applyAlignment="1" applyProtection="1">
      <alignment horizontal="center"/>
      <protection locked="0"/>
    </xf>
    <xf numFmtId="4" fontId="11" fillId="0" borderId="2" xfId="3" quotePrefix="1" applyNumberFormat="1" applyFont="1" applyFill="1" applyBorder="1" applyAlignment="1" applyProtection="1">
      <alignment horizontal="center"/>
      <protection locked="0"/>
    </xf>
    <xf numFmtId="4" fontId="11" fillId="0" borderId="2" xfId="0" applyNumberFormat="1" applyFont="1" applyFill="1" applyBorder="1" applyAlignment="1" applyProtection="1">
      <alignment horizontal="center"/>
      <protection locked="0"/>
    </xf>
    <xf numFmtId="4" fontId="11" fillId="0" borderId="11" xfId="0" applyNumberFormat="1" applyFont="1" applyFill="1" applyBorder="1" applyAlignment="1" applyProtection="1">
      <alignment horizontal="center"/>
      <protection locked="0"/>
    </xf>
    <xf numFmtId="4" fontId="11" fillId="0" borderId="12" xfId="0" applyNumberFormat="1" applyFont="1" applyFill="1" applyBorder="1" applyAlignment="1" applyProtection="1">
      <alignment horizontal="center"/>
      <protection locked="0"/>
    </xf>
    <xf numFmtId="4" fontId="11" fillId="4" borderId="2" xfId="0" applyNumberFormat="1" applyFont="1" applyFill="1" applyBorder="1" applyAlignment="1" applyProtection="1">
      <alignment horizontal="center"/>
    </xf>
    <xf numFmtId="4" fontId="11" fillId="4" borderId="11" xfId="0" applyNumberFormat="1" applyFont="1" applyFill="1" applyBorder="1" applyAlignment="1" applyProtection="1">
      <alignment horizontal="center"/>
    </xf>
    <xf numFmtId="4" fontId="11" fillId="4" borderId="12" xfId="0" applyNumberFormat="1" applyFont="1" applyFill="1" applyBorder="1" applyAlignment="1" applyProtection="1">
      <alignment horizontal="center"/>
    </xf>
    <xf numFmtId="3" fontId="11" fillId="0" borderId="0" xfId="3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4" fontId="18" fillId="4" borderId="0" xfId="0" applyNumberFormat="1" applyFont="1" applyFill="1" applyBorder="1" applyAlignment="1" applyProtection="1">
      <alignment horizontal="center"/>
    </xf>
    <xf numFmtId="4" fontId="18" fillId="4" borderId="0" xfId="0" quotePrefix="1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35" xfId="0" applyFont="1" applyBorder="1" applyProtection="1">
      <protection locked="0"/>
    </xf>
    <xf numFmtId="2" fontId="19" fillId="4" borderId="9" xfId="0" applyNumberFormat="1" applyFont="1" applyFill="1" applyBorder="1" applyAlignment="1" applyProtection="1">
      <alignment horizontal="right"/>
    </xf>
    <xf numFmtId="2" fontId="19" fillId="4" borderId="8" xfId="0" applyNumberFormat="1" applyFont="1" applyFill="1" applyBorder="1" applyAlignment="1" applyProtection="1">
      <alignment horizontal="right"/>
    </xf>
    <xf numFmtId="2" fontId="19" fillId="4" borderId="40" xfId="0" applyNumberFormat="1" applyFont="1" applyFill="1" applyBorder="1" applyAlignment="1" applyProtection="1">
      <alignment horizontal="right"/>
    </xf>
    <xf numFmtId="0" fontId="19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21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48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/>
    <xf numFmtId="0" fontId="11" fillId="0" borderId="32" xfId="0" applyFont="1" applyBorder="1" applyProtection="1">
      <protection locked="0"/>
    </xf>
    <xf numFmtId="0" fontId="11" fillId="0" borderId="41" xfId="0" applyFont="1" applyBorder="1" applyProtection="1">
      <protection locked="0"/>
    </xf>
    <xf numFmtId="0" fontId="11" fillId="0" borderId="42" xfId="0" applyFont="1" applyBorder="1" applyProtection="1">
      <protection locked="0"/>
    </xf>
    <xf numFmtId="0" fontId="4" fillId="0" borderId="9" xfId="0" applyFont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Fill="1" applyAlignment="1" applyProtection="1"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4" fillId="3" borderId="28" xfId="0" applyNumberFormat="1" applyFont="1" applyFill="1" applyBorder="1" applyAlignment="1" applyProtection="1">
      <alignment horizontal="center"/>
      <protection locked="0"/>
    </xf>
    <xf numFmtId="1" fontId="4" fillId="0" borderId="63" xfId="0" applyNumberFormat="1" applyFont="1" applyBorder="1" applyAlignment="1" applyProtection="1">
      <alignment horizontal="center"/>
      <protection locked="0"/>
    </xf>
    <xf numFmtId="0" fontId="19" fillId="0" borderId="0" xfId="0" applyFont="1" applyFill="1" applyProtection="1">
      <protection locked="0"/>
    </xf>
    <xf numFmtId="0" fontId="22" fillId="0" borderId="0" xfId="4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32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" fillId="6" borderId="0" xfId="0" applyFont="1" applyFill="1" applyAlignment="1" applyProtection="1">
      <alignment horizontal="centerContinuous"/>
      <protection locked="0"/>
    </xf>
    <xf numFmtId="0" fontId="9" fillId="6" borderId="0" xfId="0" applyFont="1" applyFill="1" applyAlignment="1" applyProtection="1">
      <alignment horizontal="centerContinuous"/>
      <protection locked="0"/>
    </xf>
    <xf numFmtId="0" fontId="11" fillId="6" borderId="0" xfId="0" applyFont="1" applyFill="1" applyAlignment="1" applyProtection="1">
      <alignment horizontal="centerContinuous"/>
      <protection locked="0"/>
    </xf>
    <xf numFmtId="0" fontId="4" fillId="6" borderId="0" xfId="0" applyFont="1" applyFill="1" applyAlignment="1" applyProtection="1">
      <protection locked="0"/>
    </xf>
    <xf numFmtId="0" fontId="0" fillId="6" borderId="0" xfId="0" applyFill="1" applyProtection="1">
      <protection locked="0"/>
    </xf>
    <xf numFmtId="0" fontId="0" fillId="6" borderId="64" xfId="0" applyFill="1" applyBorder="1" applyProtection="1">
      <protection locked="0"/>
    </xf>
    <xf numFmtId="0" fontId="19" fillId="6" borderId="0" xfId="0" applyFont="1" applyFill="1" applyAlignment="1" applyProtection="1">
      <alignment horizontal="left"/>
      <protection locked="0"/>
    </xf>
    <xf numFmtId="0" fontId="5" fillId="6" borderId="0" xfId="0" applyFont="1" applyFill="1" applyAlignment="1" applyProtection="1">
      <alignment horizontal="centerContinuous"/>
      <protection locked="0"/>
    </xf>
    <xf numFmtId="0" fontId="9" fillId="6" borderId="0" xfId="4" applyFont="1" applyFill="1" applyBorder="1" applyAlignment="1" applyProtection="1">
      <alignment horizontal="left"/>
      <protection locked="0"/>
    </xf>
    <xf numFmtId="0" fontId="1" fillId="6" borderId="0" xfId="0" applyFont="1" applyFill="1" applyProtection="1">
      <protection locked="0"/>
    </xf>
    <xf numFmtId="0" fontId="11" fillId="6" borderId="0" xfId="0" applyFont="1" applyFill="1" applyProtection="1"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14" fontId="19" fillId="0" borderId="2" xfId="0" applyNumberFormat="1" applyFont="1" applyFill="1" applyBorder="1" applyAlignment="1" applyProtection="1">
      <alignment horizontal="center"/>
      <protection locked="0"/>
    </xf>
    <xf numFmtId="167" fontId="19" fillId="0" borderId="12" xfId="0" applyNumberFormat="1" applyFont="1" applyFill="1" applyBorder="1" applyAlignment="1" applyProtection="1">
      <alignment horizontal="center"/>
      <protection locked="0"/>
    </xf>
    <xf numFmtId="0" fontId="4" fillId="6" borderId="9" xfId="0" applyFont="1" applyFill="1" applyBorder="1" applyAlignment="1" applyProtection="1">
      <alignment horizontal="centerContinuous"/>
      <protection locked="0"/>
    </xf>
    <xf numFmtId="0" fontId="7" fillId="6" borderId="0" xfId="0" applyFont="1" applyFill="1" applyAlignment="1" applyProtection="1">
      <alignment horizontal="left"/>
      <protection locked="0"/>
    </xf>
    <xf numFmtId="0" fontId="7" fillId="6" borderId="0" xfId="0" applyFont="1" applyFill="1" applyProtection="1">
      <protection locked="0"/>
    </xf>
    <xf numFmtId="0" fontId="3" fillId="6" borderId="0" xfId="4" applyFill="1" applyBorder="1" applyProtection="1">
      <protection locked="0"/>
    </xf>
    <xf numFmtId="0" fontId="13" fillId="6" borderId="65" xfId="0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3" fillId="6" borderId="67" xfId="0" applyFont="1" applyFill="1" applyBorder="1" applyProtection="1">
      <protection locked="0"/>
    </xf>
    <xf numFmtId="0" fontId="24" fillId="0" borderId="14" xfId="0" applyFont="1" applyBorder="1" applyAlignment="1" applyProtection="1">
      <alignment horizontal="center"/>
      <protection locked="0"/>
    </xf>
    <xf numFmtId="0" fontId="25" fillId="0" borderId="14" xfId="0" applyFont="1" applyBorder="1" applyAlignment="1" applyProtection="1">
      <alignment horizontal="center"/>
      <protection locked="0"/>
    </xf>
    <xf numFmtId="0" fontId="24" fillId="0" borderId="14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6" fillId="0" borderId="0" xfId="0" applyFont="1" applyProtection="1">
      <protection locked="0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/>
      <protection locked="0"/>
    </xf>
    <xf numFmtId="0" fontId="27" fillId="6" borderId="9" xfId="0" applyFont="1" applyFill="1" applyBorder="1" applyAlignment="1" applyProtection="1">
      <alignment horizontal="center"/>
      <protection locked="0"/>
    </xf>
    <xf numFmtId="0" fontId="28" fillId="6" borderId="42" xfId="0" applyFont="1" applyFill="1" applyBorder="1" applyAlignment="1" applyProtection="1">
      <alignment horizontal="center" vertical="center" wrapText="1"/>
      <protection locked="0"/>
    </xf>
    <xf numFmtId="0" fontId="28" fillId="6" borderId="52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70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72" xfId="0" applyBorder="1" applyProtection="1"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4" applyFont="1" applyBorder="1" applyProtection="1">
      <protection locked="0"/>
    </xf>
    <xf numFmtId="0" fontId="27" fillId="0" borderId="14" xfId="4" applyFont="1" applyBorder="1" applyAlignment="1" applyProtection="1">
      <alignment horizontal="left"/>
      <protection locked="0"/>
    </xf>
    <xf numFmtId="0" fontId="27" fillId="0" borderId="14" xfId="4" applyFont="1" applyBorder="1" applyAlignment="1" applyProtection="1">
      <alignment horizontal="center"/>
      <protection locked="0"/>
    </xf>
    <xf numFmtId="0" fontId="27" fillId="0" borderId="8" xfId="4" applyFont="1" applyBorder="1" applyProtection="1">
      <protection locked="0"/>
    </xf>
    <xf numFmtId="0" fontId="27" fillId="6" borderId="8" xfId="4" applyFont="1" applyFill="1" applyBorder="1" applyAlignment="1" applyProtection="1">
      <alignment horizontal="center"/>
      <protection locked="0"/>
    </xf>
    <xf numFmtId="0" fontId="27" fillId="0" borderId="8" xfId="4" applyFont="1" applyBorder="1" applyAlignment="1" applyProtection="1">
      <alignment horizontal="center"/>
      <protection locked="0"/>
    </xf>
    <xf numFmtId="0" fontId="27" fillId="0" borderId="9" xfId="0" applyFont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27" fillId="0" borderId="14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Continuous"/>
      <protection locked="0"/>
    </xf>
    <xf numFmtId="0" fontId="27" fillId="6" borderId="32" xfId="0" applyFont="1" applyFill="1" applyBorder="1" applyAlignment="1" applyProtection="1">
      <alignment horizontal="centerContinuous"/>
      <protection locked="0"/>
    </xf>
    <xf numFmtId="17" fontId="4" fillId="0" borderId="2" xfId="0" applyNumberFormat="1" applyFont="1" applyFill="1" applyBorder="1" applyAlignment="1" applyProtection="1">
      <alignment horizontal="center"/>
      <protection locked="0"/>
    </xf>
    <xf numFmtId="17" fontId="4" fillId="0" borderId="11" xfId="0" applyNumberFormat="1" applyFont="1" applyFill="1" applyBorder="1" applyAlignment="1" applyProtection="1">
      <alignment horizontal="center"/>
      <protection locked="0"/>
    </xf>
    <xf numFmtId="17" fontId="4" fillId="0" borderId="12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2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27" fillId="0" borderId="14" xfId="0" applyFont="1" applyFill="1" applyBorder="1" applyAlignment="1" applyProtection="1">
      <alignment horizontal="center"/>
      <protection locked="0"/>
    </xf>
    <xf numFmtId="17" fontId="1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/>
      <protection locked="0"/>
    </xf>
    <xf numFmtId="17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49" xfId="0" applyFill="1" applyBorder="1" applyAlignment="1" applyProtection="1">
      <alignment horizontal="center"/>
      <protection locked="0"/>
    </xf>
    <xf numFmtId="0" fontId="0" fillId="0" borderId="33" xfId="0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17" fontId="4" fillId="0" borderId="8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17" fontId="4" fillId="0" borderId="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17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4" fontId="18" fillId="0" borderId="21" xfId="0" applyNumberFormat="1" applyFont="1" applyFill="1" applyBorder="1" applyAlignment="1" applyProtection="1">
      <alignment horizontal="center"/>
    </xf>
    <xf numFmtId="4" fontId="18" fillId="0" borderId="2" xfId="0" applyNumberFormat="1" applyFont="1" applyFill="1" applyBorder="1" applyAlignment="1" applyProtection="1">
      <alignment horizontal="center"/>
    </xf>
    <xf numFmtId="4" fontId="18" fillId="0" borderId="23" xfId="0" applyNumberFormat="1" applyFont="1" applyFill="1" applyBorder="1" applyAlignment="1" applyProtection="1">
      <alignment horizontal="center"/>
    </xf>
    <xf numFmtId="4" fontId="18" fillId="0" borderId="11" xfId="0" applyNumberFormat="1" applyFont="1" applyFill="1" applyBorder="1" applyAlignment="1" applyProtection="1">
      <alignment horizontal="center"/>
    </xf>
    <xf numFmtId="4" fontId="18" fillId="0" borderId="26" xfId="0" applyNumberFormat="1" applyFont="1" applyFill="1" applyBorder="1" applyAlignment="1" applyProtection="1">
      <alignment horizontal="center"/>
    </xf>
    <xf numFmtId="4" fontId="18" fillId="0" borderId="12" xfId="0" applyNumberFormat="1" applyFont="1" applyFill="1" applyBorder="1" applyAlignment="1" applyProtection="1">
      <alignment horizontal="center"/>
    </xf>
    <xf numFmtId="4" fontId="18" fillId="0" borderId="14" xfId="0" applyNumberFormat="1" applyFont="1" applyFill="1" applyBorder="1" applyAlignment="1" applyProtection="1">
      <alignment horizontal="center"/>
    </xf>
    <xf numFmtId="4" fontId="18" fillId="0" borderId="12" xfId="0" quotePrefix="1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0" fillId="0" borderId="0" xfId="0" applyFill="1" applyBorder="1" applyAlignment="1" applyProtection="1">
      <alignment horizontal="centerContinuous"/>
      <protection locked="0"/>
    </xf>
    <xf numFmtId="0" fontId="11" fillId="0" borderId="0" xfId="0" applyFont="1" applyFill="1" applyBorder="1" applyAlignment="1" applyProtection="1">
      <alignment horizontal="centerContinuous"/>
      <protection locked="0"/>
    </xf>
    <xf numFmtId="0" fontId="27" fillId="0" borderId="29" xfId="0" applyFont="1" applyFill="1" applyBorder="1" applyAlignment="1" applyProtection="1">
      <alignment horizontal="center"/>
      <protection locked="0"/>
    </xf>
    <xf numFmtId="1" fontId="1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Protection="1">
      <protection locked="0"/>
    </xf>
    <xf numFmtId="1" fontId="11" fillId="0" borderId="11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Fill="1" applyBorder="1" applyProtection="1">
      <protection locked="0"/>
    </xf>
    <xf numFmtId="1" fontId="11" fillId="0" borderId="12" xfId="0" applyNumberFormat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Protection="1">
      <protection locked="0"/>
    </xf>
    <xf numFmtId="17" fontId="11" fillId="0" borderId="0" xfId="0" applyNumberFormat="1" applyFont="1" applyFill="1" applyBorder="1" applyAlignment="1" applyProtection="1">
      <alignment horizontal="center"/>
      <protection locked="0"/>
    </xf>
    <xf numFmtId="17" fontId="0" fillId="0" borderId="0" xfId="0" applyNumberFormat="1" applyFill="1" applyBorder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"/>
      <protection locked="0"/>
    </xf>
    <xf numFmtId="14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alignment horizontal="center"/>
      <protection locked="0"/>
    </xf>
    <xf numFmtId="3" fontId="11" fillId="0" borderId="24" xfId="0" applyNumberFormat="1" applyFont="1" applyBorder="1" applyAlignment="1" applyProtection="1">
      <alignment horizontal="center"/>
      <protection locked="0"/>
    </xf>
    <xf numFmtId="3" fontId="11" fillId="0" borderId="7" xfId="0" applyNumberFormat="1" applyFont="1" applyBorder="1" applyAlignment="1" applyProtection="1">
      <alignment horizontal="center"/>
      <protection locked="0"/>
    </xf>
    <xf numFmtId="3" fontId="11" fillId="0" borderId="61" xfId="0" applyNumberFormat="1" applyFont="1" applyBorder="1" applyAlignment="1" applyProtection="1">
      <alignment horizontal="center"/>
      <protection locked="0"/>
    </xf>
    <xf numFmtId="3" fontId="11" fillId="0" borderId="73" xfId="0" applyNumberFormat="1" applyFont="1" applyBorder="1" applyAlignment="1" applyProtection="1">
      <alignment horizontal="center"/>
      <protection locked="0"/>
    </xf>
    <xf numFmtId="3" fontId="11" fillId="0" borderId="62" xfId="0" applyNumberFormat="1" applyFont="1" applyBorder="1" applyAlignment="1" applyProtection="1">
      <alignment horizontal="center"/>
      <protection locked="0"/>
    </xf>
    <xf numFmtId="0" fontId="11" fillId="0" borderId="50" xfId="0" applyFont="1" applyBorder="1" applyAlignment="1" applyProtection="1">
      <alignment horizontal="center"/>
      <protection locked="0"/>
    </xf>
    <xf numFmtId="0" fontId="11" fillId="0" borderId="74" xfId="0" applyFont="1" applyBorder="1" applyAlignment="1" applyProtection="1">
      <alignment horizontal="center"/>
      <protection locked="0"/>
    </xf>
    <xf numFmtId="0" fontId="11" fillId="0" borderId="75" xfId="0" applyFont="1" applyBorder="1" applyAlignment="1" applyProtection="1">
      <alignment horizontal="center"/>
      <protection locked="0"/>
    </xf>
    <xf numFmtId="4" fontId="11" fillId="5" borderId="8" xfId="3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11" fillId="0" borderId="47" xfId="0" applyFont="1" applyBorder="1" applyProtection="1"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Protection="1">
      <protection locked="0"/>
    </xf>
    <xf numFmtId="0" fontId="7" fillId="0" borderId="45" xfId="0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0" fillId="0" borderId="35" xfId="0" applyBorder="1" applyProtection="1">
      <protection locked="0"/>
    </xf>
    <xf numFmtId="17" fontId="1" fillId="0" borderId="15" xfId="0" applyNumberFormat="1" applyFont="1" applyFill="1" applyBorder="1" applyAlignment="1" applyProtection="1">
      <alignment horizontal="center" vertical="center"/>
      <protection locked="0"/>
    </xf>
    <xf numFmtId="17" fontId="4" fillId="0" borderId="15" xfId="0" applyNumberFormat="1" applyFont="1" applyFill="1" applyBorder="1" applyAlignment="1" applyProtection="1">
      <alignment horizontal="center"/>
      <protection locked="0"/>
    </xf>
    <xf numFmtId="17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Protection="1">
      <protection locked="0"/>
    </xf>
    <xf numFmtId="0" fontId="3" fillId="6" borderId="0" xfId="0" applyFont="1" applyFill="1" applyAlignment="1" applyProtection="1">
      <alignment horizontal="centerContinuous"/>
      <protection locked="0"/>
    </xf>
    <xf numFmtId="0" fontId="2" fillId="6" borderId="0" xfId="0" applyFont="1" applyFill="1" applyAlignment="1" applyProtection="1">
      <alignment horizontal="centerContinuous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6" borderId="14" xfId="0" applyFont="1" applyFill="1" applyBorder="1" applyAlignment="1" applyProtection="1">
      <alignment horizontal="center" vertical="center" wrapText="1"/>
      <protection locked="0"/>
    </xf>
    <xf numFmtId="9" fontId="3" fillId="0" borderId="9" xfId="0" applyNumberFormat="1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27" fillId="0" borderId="37" xfId="0" applyFont="1" applyFill="1" applyBorder="1" applyAlignment="1" applyProtection="1">
      <alignment horizontal="left"/>
      <protection locked="0"/>
    </xf>
    <xf numFmtId="0" fontId="27" fillId="0" borderId="52" xfId="0" applyFont="1" applyFill="1" applyBorder="1" applyAlignment="1" applyProtection="1">
      <alignment horizontal="centerContinuous"/>
      <protection locked="0"/>
    </xf>
    <xf numFmtId="0" fontId="27" fillId="0" borderId="36" xfId="0" applyFont="1" applyFill="1" applyBorder="1" applyAlignment="1" applyProtection="1">
      <alignment horizontal="left"/>
      <protection locked="0"/>
    </xf>
    <xf numFmtId="0" fontId="27" fillId="0" borderId="14" xfId="0" applyFont="1" applyFill="1" applyBorder="1" applyAlignment="1" applyProtection="1">
      <alignment horizontal="centerContinuous"/>
      <protection locked="0"/>
    </xf>
    <xf numFmtId="0" fontId="27" fillId="0" borderId="9" xfId="0" applyFont="1" applyFill="1" applyBorder="1" applyAlignment="1" applyProtection="1">
      <alignment horizontal="center" wrapText="1"/>
      <protection locked="0"/>
    </xf>
    <xf numFmtId="0" fontId="27" fillId="0" borderId="9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3" fontId="11" fillId="0" borderId="48" xfId="3" quotePrefix="1" applyNumberFormat="1" applyFont="1" applyFill="1" applyBorder="1" applyAlignment="1" applyProtection="1">
      <alignment horizontal="right"/>
      <protection locked="0"/>
    </xf>
    <xf numFmtId="3" fontId="11" fillId="0" borderId="5" xfId="3" quotePrefix="1" applyNumberFormat="1" applyFont="1" applyFill="1" applyBorder="1" applyAlignment="1" applyProtection="1">
      <alignment horizontal="right"/>
      <protection locked="0"/>
    </xf>
    <xf numFmtId="3" fontId="11" fillId="0" borderId="6" xfId="3" quotePrefix="1" applyNumberFormat="1" applyFont="1" applyFill="1" applyBorder="1" applyAlignment="1" applyProtection="1">
      <alignment horizontal="right"/>
      <protection locked="0"/>
    </xf>
    <xf numFmtId="1" fontId="4" fillId="0" borderId="8" xfId="0" applyNumberFormat="1" applyFont="1" applyFill="1" applyBorder="1" applyAlignment="1" applyProtection="1">
      <alignment horizontal="center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4" fontId="18" fillId="4" borderId="27" xfId="0" quotePrefix="1" applyNumberFormat="1" applyFont="1" applyFill="1" applyBorder="1" applyAlignment="1" applyProtection="1">
      <alignment horizontal="center"/>
    </xf>
    <xf numFmtId="4" fontId="18" fillId="4" borderId="53" xfId="0" quotePrefix="1" applyNumberFormat="1" applyFont="1" applyFill="1" applyBorder="1" applyAlignment="1" applyProtection="1">
      <alignment horizontal="center"/>
    </xf>
    <xf numFmtId="4" fontId="18" fillId="4" borderId="28" xfId="0" quotePrefix="1" applyNumberFormat="1" applyFont="1" applyFill="1" applyBorder="1" applyAlignment="1" applyProtection="1">
      <alignment horizontal="center"/>
    </xf>
    <xf numFmtId="17" fontId="4" fillId="6" borderId="15" xfId="0" applyNumberFormat="1" applyFont="1" applyFill="1" applyBorder="1" applyAlignment="1" applyProtection="1">
      <alignment horizontal="center"/>
      <protection locked="0"/>
    </xf>
    <xf numFmtId="3" fontId="11" fillId="6" borderId="15" xfId="3" quotePrefix="1" applyNumberFormat="1" applyFont="1" applyFill="1" applyBorder="1" applyAlignment="1" applyProtection="1">
      <alignment horizontal="right"/>
      <protection locked="0"/>
    </xf>
    <xf numFmtId="3" fontId="11" fillId="6" borderId="0" xfId="3" quotePrefix="1" applyNumberFormat="1" applyFont="1" applyFill="1" applyBorder="1" applyAlignment="1" applyProtection="1">
      <alignment horizontal="right"/>
      <protection locked="0"/>
    </xf>
    <xf numFmtId="3" fontId="11" fillId="6" borderId="11" xfId="3" quotePrefix="1" applyNumberFormat="1" applyFont="1" applyFill="1" applyBorder="1" applyAlignment="1" applyProtection="1">
      <alignment horizontal="right"/>
      <protection locked="0"/>
    </xf>
    <xf numFmtId="17" fontId="4" fillId="6" borderId="12" xfId="0" applyNumberFormat="1" applyFont="1" applyFill="1" applyBorder="1" applyAlignment="1" applyProtection="1">
      <alignment horizontal="center"/>
      <protection locked="0"/>
    </xf>
    <xf numFmtId="3" fontId="11" fillId="6" borderId="12" xfId="3" quotePrefix="1" applyNumberFormat="1" applyFont="1" applyFill="1" applyBorder="1" applyAlignment="1" applyProtection="1">
      <alignment horizontal="right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4" fontId="11" fillId="5" borderId="0" xfId="3" quotePrefix="1" applyNumberFormat="1" applyFont="1" applyFill="1" applyBorder="1" applyAlignment="1" applyProtection="1">
      <alignment horizontal="center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22" fillId="6" borderId="0" xfId="4" applyFont="1" applyFill="1" applyBorder="1" applyProtection="1">
      <protection locked="0"/>
    </xf>
    <xf numFmtId="0" fontId="22" fillId="6" borderId="0" xfId="4" applyFont="1" applyFill="1" applyBorder="1" applyAlignment="1" applyProtection="1">
      <alignment wrapText="1"/>
      <protection locked="0"/>
    </xf>
    <xf numFmtId="0" fontId="0" fillId="6" borderId="0" xfId="0" applyFill="1" applyBorder="1" applyAlignment="1">
      <alignment wrapText="1"/>
    </xf>
    <xf numFmtId="0" fontId="0" fillId="6" borderId="0" xfId="0" applyFill="1" applyAlignment="1">
      <alignment wrapText="1"/>
    </xf>
    <xf numFmtId="0" fontId="1" fillId="6" borderId="0" xfId="4" applyFont="1" applyFill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7" fontId="4" fillId="0" borderId="29" xfId="0" applyNumberFormat="1" applyFont="1" applyFill="1" applyBorder="1" applyAlignment="1" applyProtection="1">
      <alignment horizontal="center"/>
      <protection locked="0"/>
    </xf>
    <xf numFmtId="0" fontId="0" fillId="0" borderId="29" xfId="0" applyFill="1" applyBorder="1" applyProtection="1"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Protection="1">
      <protection locked="0"/>
    </xf>
    <xf numFmtId="0" fontId="25" fillId="0" borderId="29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11" fillId="0" borderId="15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0" fontId="11" fillId="2" borderId="37" xfId="0" applyFont="1" applyFill="1" applyBorder="1" applyAlignment="1" applyProtection="1">
      <alignment horizontal="center"/>
      <protection locked="0"/>
    </xf>
    <xf numFmtId="0" fontId="11" fillId="2" borderId="76" xfId="0" applyFont="1" applyFill="1" applyBorder="1" applyAlignment="1" applyProtection="1">
      <alignment horizontal="center"/>
      <protection locked="0"/>
    </xf>
    <xf numFmtId="3" fontId="11" fillId="0" borderId="70" xfId="0" applyNumberFormat="1" applyFont="1" applyBorder="1" applyAlignment="1" applyProtection="1">
      <alignment horizontal="center"/>
      <protection locked="0"/>
    </xf>
    <xf numFmtId="3" fontId="11" fillId="0" borderId="72" xfId="0" applyNumberFormat="1" applyFont="1" applyBorder="1" applyAlignment="1" applyProtection="1">
      <alignment horizontal="center"/>
      <protection locked="0"/>
    </xf>
    <xf numFmtId="3" fontId="11" fillId="0" borderId="7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Continuous"/>
      <protection locked="0"/>
    </xf>
    <xf numFmtId="0" fontId="29" fillId="0" borderId="37" xfId="0" applyFont="1" applyBorder="1" applyAlignment="1" applyProtection="1">
      <alignment horizontal="centerContinuous"/>
      <protection locked="0"/>
    </xf>
    <xf numFmtId="0" fontId="29" fillId="0" borderId="52" xfId="0" applyFont="1" applyBorder="1" applyAlignment="1" applyProtection="1">
      <alignment horizontal="centerContinuous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7" fillId="6" borderId="19" xfId="0" applyFont="1" applyFill="1" applyBorder="1" applyProtection="1">
      <protection locked="0"/>
    </xf>
    <xf numFmtId="0" fontId="27" fillId="6" borderId="20" xfId="0" applyFont="1" applyFill="1" applyBorder="1" applyProtection="1">
      <protection locked="0"/>
    </xf>
    <xf numFmtId="0" fontId="27" fillId="6" borderId="13" xfId="0" applyFont="1" applyFill="1" applyBorder="1" applyProtection="1"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Protection="1">
      <protection locked="0"/>
    </xf>
    <xf numFmtId="0" fontId="19" fillId="0" borderId="32" xfId="0" applyFon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21" fillId="6" borderId="0" xfId="0" applyFont="1" applyFill="1" applyAlignment="1" applyProtection="1">
      <alignment horizontal="center"/>
      <protection locked="0"/>
    </xf>
    <xf numFmtId="0" fontId="17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5" fillId="6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9" fillId="0" borderId="68" xfId="0" applyFont="1" applyBorder="1" applyAlignment="1" applyProtection="1">
      <alignment horizontal="center"/>
      <protection locked="0"/>
    </xf>
    <xf numFmtId="0" fontId="19" fillId="0" borderId="69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7" fillId="0" borderId="41" xfId="0" applyFont="1" applyBorder="1" applyAlignment="1" applyProtection="1">
      <alignment horizontal="center"/>
      <protection locked="0"/>
    </xf>
    <xf numFmtId="0" fontId="27" fillId="0" borderId="42" xfId="0" applyFont="1" applyBorder="1" applyAlignment="1" applyProtection="1">
      <alignment horizont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4" applyFont="1" applyBorder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23" fillId="0" borderId="32" xfId="4" applyFont="1" applyBorder="1" applyAlignment="1" applyProtection="1">
      <alignment horizontal="center" vertical="center" wrapText="1"/>
      <protection locked="0"/>
    </xf>
    <xf numFmtId="0" fontId="23" fillId="0" borderId="41" xfId="4" applyFont="1" applyBorder="1" applyAlignment="1" applyProtection="1">
      <alignment horizontal="center" vertical="center" wrapText="1"/>
      <protection locked="0"/>
    </xf>
    <xf numFmtId="0" fontId="23" fillId="0" borderId="42" xfId="4" applyFont="1" applyBorder="1" applyAlignment="1" applyProtection="1">
      <alignment horizontal="center" vertical="center" wrapText="1"/>
      <protection locked="0"/>
    </xf>
    <xf numFmtId="0" fontId="23" fillId="6" borderId="0" xfId="4" applyFont="1" applyFill="1" applyBorder="1" applyAlignment="1" applyProtection="1">
      <alignment wrapText="1"/>
      <protection locked="0"/>
    </xf>
    <xf numFmtId="0" fontId="4" fillId="6" borderId="0" xfId="0" applyFont="1" applyFill="1" applyBorder="1" applyAlignment="1">
      <alignment wrapText="1"/>
    </xf>
    <xf numFmtId="0" fontId="27" fillId="0" borderId="32" xfId="4" applyFont="1" applyFill="1" applyBorder="1" applyAlignment="1" applyProtection="1">
      <alignment horizontal="center"/>
      <protection locked="0"/>
    </xf>
    <xf numFmtId="0" fontId="27" fillId="0" borderId="42" xfId="4" applyFont="1" applyFill="1" applyBorder="1" applyAlignment="1" applyProtection="1">
      <alignment horizontal="center"/>
      <protection locked="0"/>
    </xf>
    <xf numFmtId="0" fontId="1" fillId="6" borderId="0" xfId="4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27" fillId="0" borderId="32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6" fillId="0" borderId="14" xfId="4" applyFont="1" applyFill="1" applyBorder="1" applyAlignment="1" applyProtection="1">
      <alignment horizontal="center" vertical="center" wrapText="1"/>
      <protection locked="0"/>
    </xf>
    <xf numFmtId="0" fontId="26" fillId="0" borderId="8" xfId="4" applyFont="1" applyFill="1" applyBorder="1" applyAlignment="1" applyProtection="1">
      <alignment horizontal="center" vertical="center" wrapText="1"/>
      <protection locked="0"/>
    </xf>
    <xf numFmtId="0" fontId="27" fillId="0" borderId="14" xfId="4" applyFont="1" applyBorder="1" applyAlignment="1" applyProtection="1">
      <alignment horizontal="center" vertical="center" wrapText="1"/>
      <protection locked="0"/>
    </xf>
    <xf numFmtId="0" fontId="27" fillId="0" borderId="8" xfId="4" applyFont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" fillId="0" borderId="0" xfId="0" applyFont="1" applyFill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/>
      <protection locked="0"/>
    </xf>
    <xf numFmtId="0" fontId="27" fillId="0" borderId="5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6">
    <cellStyle name="Euro" xfId="1"/>
    <cellStyle name="julio" xfId="2"/>
    <cellStyle name="Millares_Para cuestionario" xfId="3"/>
    <cellStyle name="Normal" xfId="0" builtinId="0"/>
    <cellStyle name="Normal_9- Costos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41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5</xdr:row>
      <xdr:rowOff>47625</xdr:rowOff>
    </xdr:to>
    <xdr:sp macro="" textlink="">
      <xdr:nvSpPr>
        <xdr:cNvPr id="2092" name="AutoShape 1"/>
        <xdr:cNvSpPr>
          <a:spLocks noChangeArrowheads="1"/>
        </xdr:cNvSpPr>
      </xdr:nvSpPr>
      <xdr:spPr bwMode="auto">
        <a:xfrm rot="1316310">
          <a:off x="5286375" y="409575"/>
          <a:ext cx="685800" cy="447675"/>
        </a:xfrm>
        <a:prstGeom prst="curvedDownArrow">
          <a:avLst>
            <a:gd name="adj1" fmla="val 30638"/>
            <a:gd name="adj2" fmla="val 61277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6</xdr:row>
      <xdr:rowOff>123825</xdr:rowOff>
    </xdr:from>
    <xdr:to>
      <xdr:col>6</xdr:col>
      <xdr:colOff>276225</xdr:colOff>
      <xdr:row>7</xdr:row>
      <xdr:rowOff>371475</xdr:rowOff>
    </xdr:to>
    <xdr:sp macro="" textlink="">
      <xdr:nvSpPr>
        <xdr:cNvPr id="1071" name="AutoShape 4"/>
        <xdr:cNvSpPr>
          <a:spLocks noChangeArrowheads="1"/>
        </xdr:cNvSpPr>
      </xdr:nvSpPr>
      <xdr:spPr bwMode="auto">
        <a:xfrm rot="1545154">
          <a:off x="5924550" y="1114425"/>
          <a:ext cx="742950" cy="419100"/>
        </a:xfrm>
        <a:prstGeom prst="curvedDownArrow">
          <a:avLst>
            <a:gd name="adj1" fmla="val 35455"/>
            <a:gd name="adj2" fmla="val 70909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os\GI-GN\Expedientes%20en%20Tramite%20C.N.C.E\Dumping\2004.042\040%20Cuestionarios\10%20Modelo%20Enviado\Productores\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os\GI-GN\Expedientes%20en%20Tramite%20C.N.C.E\Dumping\2018_TABLEROS\040%20Cuestionarios\10%20Modelo%20Enviado\Productores\Cuadro%20productores%20SALVAGUARD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os\GI-GN\020-Modelo%20para%20expedientes\Cuestionarios\Revisiones\Cuadro%20productores%20SALVAGUAR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/>
  </sheetViews>
  <sheetFormatPr baseColWidth="10" defaultRowHeight="12.75" x14ac:dyDescent="0.2"/>
  <cols>
    <col min="1" max="1" width="12.28515625" style="48" bestFit="1" customWidth="1"/>
    <col min="2" max="4" width="11.42578125" style="48"/>
    <col min="5" max="5" width="12.140625" style="48" customWidth="1"/>
    <col min="6" max="6" width="11.5703125" style="48" customWidth="1"/>
    <col min="7" max="7" width="11.42578125" style="48"/>
    <col min="8" max="8" width="12.140625" style="48" customWidth="1"/>
    <col min="9" max="16384" width="11.42578125" style="48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126" t="s">
        <v>138</v>
      </c>
      <c r="B3" s="127"/>
      <c r="C3" s="127"/>
      <c r="D3" s="127"/>
      <c r="E3" s="128" t="s">
        <v>210</v>
      </c>
    </row>
    <row r="4" spans="1:8" ht="15" customHeight="1" thickBot="1" x14ac:dyDescent="0.25">
      <c r="A4" s="129" t="s">
        <v>139</v>
      </c>
      <c r="B4" s="130"/>
      <c r="C4" s="130"/>
      <c r="D4" s="130"/>
      <c r="E4" s="131"/>
    </row>
    <row r="5" spans="1:8" ht="15" customHeight="1" thickBot="1" x14ac:dyDescent="0.25"/>
    <row r="6" spans="1:8" ht="15" customHeight="1" thickBot="1" x14ac:dyDescent="0.25">
      <c r="A6" s="132" t="s">
        <v>140</v>
      </c>
      <c r="B6" s="133"/>
      <c r="C6" s="133"/>
      <c r="D6" s="133"/>
      <c r="E6" s="134"/>
    </row>
    <row r="7" spans="1:8" ht="15" customHeight="1" thickBot="1" x14ac:dyDescent="0.25"/>
    <row r="8" spans="1:8" ht="15" customHeight="1" thickBot="1" x14ac:dyDescent="0.25">
      <c r="A8" s="132" t="s">
        <v>141</v>
      </c>
      <c r="B8" s="133"/>
      <c r="C8" s="133"/>
      <c r="D8" s="133"/>
      <c r="E8" s="133"/>
      <c r="F8" s="133"/>
      <c r="G8" s="133"/>
      <c r="H8" s="134"/>
    </row>
    <row r="9" spans="1:8" ht="15" customHeight="1" thickBot="1" x14ac:dyDescent="0.25"/>
    <row r="10" spans="1:8" ht="41.25" customHeight="1" thickBot="1" x14ac:dyDescent="0.25">
      <c r="A10" s="547" t="s">
        <v>147</v>
      </c>
      <c r="B10" s="548"/>
      <c r="C10" s="548"/>
      <c r="D10" s="548"/>
      <c r="E10" s="548"/>
      <c r="F10" s="548"/>
      <c r="G10" s="548"/>
      <c r="H10" s="549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135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6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2:F51"/>
  <sheetViews>
    <sheetView showGridLines="0" zoomScale="75" workbookViewId="0"/>
  </sheetViews>
  <sheetFormatPr baseColWidth="10" defaultRowHeight="12.75" x14ac:dyDescent="0.2"/>
  <cols>
    <col min="1" max="1" width="11.42578125" style="48"/>
    <col min="2" max="2" width="14.7109375" style="48" customWidth="1"/>
    <col min="3" max="5" width="11.42578125" style="48"/>
    <col min="6" max="6" width="13.7109375" style="48" customWidth="1"/>
    <col min="7" max="7" width="11.7109375" style="48" customWidth="1"/>
    <col min="8" max="16384" width="11.42578125" style="48"/>
  </cols>
  <sheetData>
    <row r="2" spans="1:6" x14ac:dyDescent="0.2">
      <c r="A2" s="234" t="s">
        <v>20</v>
      </c>
    </row>
    <row r="4" spans="1:6" x14ac:dyDescent="0.2">
      <c r="A4" s="235" t="s">
        <v>21</v>
      </c>
    </row>
    <row r="5" spans="1:6" x14ac:dyDescent="0.2">
      <c r="A5" s="48" t="s">
        <v>22</v>
      </c>
    </row>
    <row r="6" spans="1:6" x14ac:dyDescent="0.2">
      <c r="A6" s="48" t="s">
        <v>23</v>
      </c>
    </row>
    <row r="8" spans="1:6" x14ac:dyDescent="0.2">
      <c r="A8" s="48" t="s">
        <v>205</v>
      </c>
    </row>
    <row r="9" spans="1:6" x14ac:dyDescent="0.2">
      <c r="A9" s="48" t="s">
        <v>24</v>
      </c>
    </row>
    <row r="11" spans="1:6" x14ac:dyDescent="0.2">
      <c r="A11" s="48" t="s">
        <v>25</v>
      </c>
    </row>
    <row r="12" spans="1:6" x14ac:dyDescent="0.2">
      <c r="A12" s="48" t="s">
        <v>26</v>
      </c>
    </row>
    <row r="14" spans="1:6" ht="13.5" thickBot="1" x14ac:dyDescent="0.25">
      <c r="C14" s="236" t="s">
        <v>27</v>
      </c>
      <c r="D14" s="138"/>
    </row>
    <row r="15" spans="1:6" x14ac:dyDescent="0.2">
      <c r="A15" s="237" t="s">
        <v>28</v>
      </c>
      <c r="B15" s="238" t="s">
        <v>29</v>
      </c>
      <c r="C15" s="238" t="s">
        <v>30</v>
      </c>
      <c r="D15" s="238" t="s">
        <v>31</v>
      </c>
      <c r="E15" s="239" t="s">
        <v>32</v>
      </c>
      <c r="F15" s="240" t="s">
        <v>10</v>
      </c>
    </row>
    <row r="16" spans="1:6" ht="13.5" thickBot="1" x14ac:dyDescent="0.25">
      <c r="A16" s="183">
        <v>2010</v>
      </c>
      <c r="B16" s="184">
        <v>384</v>
      </c>
      <c r="C16" s="184">
        <v>430</v>
      </c>
      <c r="D16" s="184">
        <v>96</v>
      </c>
      <c r="E16" s="241">
        <v>50</v>
      </c>
      <c r="F16" s="166">
        <f>SUM(B16:E16)</f>
        <v>960</v>
      </c>
    </row>
    <row r="18" spans="1:5" x14ac:dyDescent="0.2">
      <c r="A18" s="48" t="s">
        <v>33</v>
      </c>
    </row>
    <row r="20" spans="1:5" ht="13.5" thickBot="1" x14ac:dyDescent="0.25">
      <c r="A20" s="48" t="s">
        <v>206</v>
      </c>
    </row>
    <row r="21" spans="1:5" x14ac:dyDescent="0.2">
      <c r="A21" s="242" t="s">
        <v>34</v>
      </c>
      <c r="B21" s="243" t="s">
        <v>29</v>
      </c>
      <c r="C21" s="243" t="s">
        <v>30</v>
      </c>
      <c r="D21" s="243" t="s">
        <v>31</v>
      </c>
      <c r="E21" s="244" t="s">
        <v>32</v>
      </c>
    </row>
    <row r="22" spans="1:5" ht="13.5" thickBot="1" x14ac:dyDescent="0.25">
      <c r="A22" s="245" t="s">
        <v>202</v>
      </c>
      <c r="B22" s="246">
        <f>+B16/$F$16</f>
        <v>0.4</v>
      </c>
      <c r="C22" s="246">
        <f>+C16/$F$16</f>
        <v>0.44791666666666669</v>
      </c>
      <c r="D22" s="246">
        <f>+D16/$F$16</f>
        <v>0.1</v>
      </c>
      <c r="E22" s="247">
        <f>+E16/$F$16</f>
        <v>5.2083333333333336E-2</v>
      </c>
    </row>
    <row r="24" spans="1:5" x14ac:dyDescent="0.2">
      <c r="A24" s="48" t="s">
        <v>35</v>
      </c>
    </row>
    <row r="26" spans="1:5" x14ac:dyDescent="0.2">
      <c r="A26" s="48" t="s">
        <v>36</v>
      </c>
    </row>
    <row r="27" spans="1:5" x14ac:dyDescent="0.2">
      <c r="A27" s="48" t="s">
        <v>37</v>
      </c>
    </row>
    <row r="28" spans="1:5" x14ac:dyDescent="0.2">
      <c r="A28" s="48" t="s">
        <v>38</v>
      </c>
    </row>
    <row r="29" spans="1:5" x14ac:dyDescent="0.2">
      <c r="A29" s="48" t="s">
        <v>39</v>
      </c>
    </row>
    <row r="31" spans="1:5" x14ac:dyDescent="0.2">
      <c r="A31" s="48" t="s">
        <v>40</v>
      </c>
    </row>
    <row r="32" spans="1:5" x14ac:dyDescent="0.2">
      <c r="A32" s="48" t="s">
        <v>41</v>
      </c>
    </row>
    <row r="34" spans="1:1" x14ac:dyDescent="0.2">
      <c r="A34" s="48" t="s">
        <v>203</v>
      </c>
    </row>
    <row r="35" spans="1:1" x14ac:dyDescent="0.2">
      <c r="A35" s="48" t="s">
        <v>204</v>
      </c>
    </row>
    <row r="36" spans="1:1" x14ac:dyDescent="0.2">
      <c r="A36" s="48" t="s">
        <v>42</v>
      </c>
    </row>
    <row r="38" spans="1:1" x14ac:dyDescent="0.2">
      <c r="A38" s="48" t="s">
        <v>43</v>
      </c>
    </row>
    <row r="39" spans="1:1" x14ac:dyDescent="0.2">
      <c r="A39" s="48" t="s">
        <v>44</v>
      </c>
    </row>
    <row r="40" spans="1:1" x14ac:dyDescent="0.2">
      <c r="A40" s="48" t="s">
        <v>45</v>
      </c>
    </row>
    <row r="41" spans="1:1" x14ac:dyDescent="0.2">
      <c r="A41" s="48" t="s">
        <v>46</v>
      </c>
    </row>
    <row r="50" spans="1:4" x14ac:dyDescent="0.2">
      <c r="A50" s="171"/>
      <c r="B50" s="248"/>
      <c r="C50" s="248"/>
      <c r="D50" s="248"/>
    </row>
    <row r="51" spans="1:4" x14ac:dyDescent="0.2">
      <c r="A51" s="171"/>
      <c r="B51" s="248"/>
      <c r="C51" s="248"/>
      <c r="D51" s="248"/>
    </row>
  </sheetData>
  <phoneticPr fontId="0" type="noConversion"/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J13"/>
  <sheetViews>
    <sheetView showGridLines="0" zoomScale="75" workbookViewId="0">
      <selection activeCell="B2" sqref="B2:J2"/>
    </sheetView>
  </sheetViews>
  <sheetFormatPr baseColWidth="10" defaultRowHeight="12.75" x14ac:dyDescent="0.2"/>
  <cols>
    <col min="1" max="1" width="6.85546875" style="48" customWidth="1"/>
    <col min="2" max="2" width="18.42578125" style="48" customWidth="1"/>
    <col min="3" max="3" width="22.42578125" style="48" customWidth="1"/>
    <col min="4" max="4" width="22.42578125" style="48" hidden="1" customWidth="1"/>
    <col min="5" max="7" width="22.42578125" style="48" customWidth="1"/>
    <col min="8" max="8" width="22.42578125" style="48" hidden="1" customWidth="1"/>
    <col min="9" max="10" width="22.42578125" style="48" customWidth="1"/>
    <col min="11" max="16384" width="11.42578125" style="48"/>
  </cols>
  <sheetData>
    <row r="1" spans="2:10" x14ac:dyDescent="0.2">
      <c r="B1" s="562" t="s">
        <v>268</v>
      </c>
      <c r="C1" s="562"/>
      <c r="D1" s="562"/>
      <c r="E1" s="562"/>
      <c r="F1" s="562"/>
      <c r="G1" s="562"/>
      <c r="H1" s="562"/>
      <c r="I1" s="562"/>
      <c r="J1" s="562"/>
    </row>
    <row r="2" spans="2:10" x14ac:dyDescent="0.2">
      <c r="B2" s="562" t="s">
        <v>129</v>
      </c>
      <c r="C2" s="562"/>
      <c r="D2" s="562"/>
      <c r="E2" s="562"/>
      <c r="F2" s="562"/>
      <c r="G2" s="562"/>
      <c r="H2" s="562"/>
      <c r="I2" s="562"/>
      <c r="J2" s="562"/>
    </row>
    <row r="3" spans="2:10" x14ac:dyDescent="0.2">
      <c r="C3" s="229"/>
      <c r="D3" s="229"/>
      <c r="E3" s="569" t="s">
        <v>230</v>
      </c>
      <c r="F3" s="569"/>
      <c r="G3" s="569"/>
      <c r="H3" s="345"/>
    </row>
    <row r="4" spans="2:10" ht="13.5" thickBot="1" x14ac:dyDescent="0.25">
      <c r="B4" s="137"/>
      <c r="C4" s="229"/>
      <c r="D4" s="229"/>
      <c r="E4" s="229"/>
      <c r="F4" s="229"/>
      <c r="G4" s="229"/>
      <c r="H4" s="229"/>
    </row>
    <row r="5" spans="2:10" ht="13.5" thickBot="1" x14ac:dyDescent="0.25">
      <c r="B5" s="565" t="s">
        <v>9</v>
      </c>
      <c r="C5" s="568" t="s">
        <v>128</v>
      </c>
      <c r="D5" s="563"/>
      <c r="E5" s="563"/>
      <c r="F5" s="564"/>
      <c r="G5" s="568" t="s">
        <v>229</v>
      </c>
      <c r="H5" s="563"/>
      <c r="I5" s="563"/>
      <c r="J5" s="564"/>
    </row>
    <row r="6" spans="2:10" ht="15.75" customHeight="1" thickBot="1" x14ac:dyDescent="0.25">
      <c r="B6" s="566"/>
      <c r="C6" s="563" t="s">
        <v>130</v>
      </c>
      <c r="D6" s="563"/>
      <c r="E6" s="563"/>
      <c r="F6" s="564"/>
      <c r="G6" s="563" t="s">
        <v>130</v>
      </c>
      <c r="H6" s="563"/>
      <c r="I6" s="563"/>
      <c r="J6" s="564"/>
    </row>
    <row r="7" spans="2:10" ht="31.5" customHeight="1" thickBot="1" x14ac:dyDescent="0.25">
      <c r="B7" s="567"/>
      <c r="C7" s="362" t="str">
        <f>+'1 modelos'!A3</f>
        <v>Hornos Eléctricos</v>
      </c>
      <c r="D7" s="362"/>
      <c r="E7" s="357" t="s">
        <v>217</v>
      </c>
      <c r="F7" s="357" t="s">
        <v>218</v>
      </c>
      <c r="G7" s="363" t="str">
        <f>+'1 modelos'!A3</f>
        <v>Hornos Eléctricos</v>
      </c>
      <c r="H7" s="362"/>
      <c r="I7" s="364" t="s">
        <v>217</v>
      </c>
      <c r="J7" s="364" t="s">
        <v>218</v>
      </c>
    </row>
    <row r="8" spans="2:10" x14ac:dyDescent="0.2">
      <c r="B8" s="311">
        <f>'3 vol.'!C52</f>
        <v>2016</v>
      </c>
      <c r="C8" s="230"/>
      <c r="D8" s="365"/>
      <c r="E8" s="283"/>
      <c r="F8" s="231"/>
      <c r="G8" s="230"/>
      <c r="H8" s="365"/>
      <c r="I8" s="283"/>
      <c r="J8" s="231"/>
    </row>
    <row r="9" spans="2:10" x14ac:dyDescent="0.2">
      <c r="B9" s="151">
        <f>'3 vol.'!C53</f>
        <v>2017</v>
      </c>
      <c r="C9" s="232"/>
      <c r="D9" s="366"/>
      <c r="E9" s="282"/>
      <c r="F9" s="142"/>
      <c r="G9" s="232"/>
      <c r="H9" s="366"/>
      <c r="I9" s="282"/>
      <c r="J9" s="142"/>
    </row>
    <row r="10" spans="2:10" ht="13.5" thickBot="1" x14ac:dyDescent="0.25">
      <c r="B10" s="446">
        <f>'3 vol.'!C54</f>
        <v>2018</v>
      </c>
      <c r="C10" s="233"/>
      <c r="D10" s="367"/>
      <c r="E10" s="284"/>
      <c r="F10" s="143"/>
      <c r="G10" s="233"/>
      <c r="H10" s="367"/>
      <c r="I10" s="284"/>
      <c r="J10" s="143"/>
    </row>
    <row r="11" spans="2:10" ht="13.5" thickBot="1" x14ac:dyDescent="0.25"/>
    <row r="12" spans="2:10" x14ac:dyDescent="0.2">
      <c r="B12" s="480" t="s">
        <v>247</v>
      </c>
      <c r="C12" s="230"/>
      <c r="D12" s="365"/>
      <c r="E12" s="283"/>
      <c r="F12" s="231"/>
      <c r="G12" s="230"/>
      <c r="H12" s="365"/>
      <c r="I12" s="283"/>
      <c r="J12" s="231"/>
    </row>
    <row r="13" spans="2:10" ht="13.5" thickBot="1" x14ac:dyDescent="0.25">
      <c r="B13" s="481" t="s">
        <v>248</v>
      </c>
      <c r="C13" s="233"/>
      <c r="D13" s="367"/>
      <c r="E13" s="284"/>
      <c r="F13" s="143"/>
      <c r="G13" s="233"/>
      <c r="H13" s="367"/>
      <c r="I13" s="284"/>
      <c r="J13" s="143"/>
    </row>
  </sheetData>
  <mergeCells count="8">
    <mergeCell ref="B1:J1"/>
    <mergeCell ref="B2:J2"/>
    <mergeCell ref="C6:F6"/>
    <mergeCell ref="B5:B7"/>
    <mergeCell ref="C5:F5"/>
    <mergeCell ref="G6:J6"/>
    <mergeCell ref="G5:J5"/>
    <mergeCell ref="E3:G3"/>
  </mergeCells>
  <phoneticPr fontId="0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93" orientation="landscape" verticalDpi="300" r:id="rId1"/>
  <headerFooter alignWithMargins="0">
    <oddHeader>&amp;R2019 - Año de la Exportación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E56"/>
  <sheetViews>
    <sheetView workbookViewId="0">
      <selection activeCell="F9" sqref="F9"/>
    </sheetView>
  </sheetViews>
  <sheetFormatPr baseColWidth="10" defaultRowHeight="12.75" x14ac:dyDescent="0.2"/>
  <cols>
    <col min="1" max="1" width="38.28515625" style="48" customWidth="1"/>
    <col min="2" max="3" width="13.85546875" style="48" customWidth="1"/>
    <col min="4" max="4" width="13.85546875" style="51" customWidth="1"/>
    <col min="5" max="5" width="16.140625" style="51" customWidth="1"/>
    <col min="6" max="16384" width="11.42578125" style="48"/>
  </cols>
  <sheetData>
    <row r="1" spans="1:5" x14ac:dyDescent="0.2">
      <c r="A1" s="570" t="s">
        <v>156</v>
      </c>
      <c r="B1" s="570"/>
      <c r="C1" s="570"/>
      <c r="D1" s="570"/>
      <c r="E1" s="570"/>
    </row>
    <row r="2" spans="1:5" s="51" customFormat="1" x14ac:dyDescent="0.2">
      <c r="A2" s="562" t="s">
        <v>179</v>
      </c>
      <c r="B2" s="562"/>
      <c r="C2" s="562"/>
      <c r="D2" s="562"/>
      <c r="E2" s="562"/>
    </row>
    <row r="3" spans="1:5" s="51" customFormat="1" x14ac:dyDescent="0.2">
      <c r="A3" s="571" t="str">
        <f>+'1 modelos'!A3</f>
        <v>Hornos Eléctricos</v>
      </c>
      <c r="B3" s="571"/>
      <c r="C3" s="571"/>
      <c r="D3" s="571"/>
      <c r="E3" s="571"/>
    </row>
    <row r="4" spans="1:5" s="51" customFormat="1" x14ac:dyDescent="0.2">
      <c r="A4" s="572" t="s">
        <v>201</v>
      </c>
      <c r="B4" s="572"/>
      <c r="C4" s="572"/>
      <c r="D4" s="572"/>
      <c r="E4" s="572"/>
    </row>
    <row r="5" spans="1:5" s="50" customFormat="1" x14ac:dyDescent="0.2">
      <c r="A5" s="559" t="s">
        <v>163</v>
      </c>
      <c r="B5" s="559"/>
      <c r="C5" s="559"/>
      <c r="D5" s="559"/>
      <c r="E5" s="559"/>
    </row>
    <row r="6" spans="1:5" ht="22.5" customHeight="1" thickBot="1" x14ac:dyDescent="0.25"/>
    <row r="7" spans="1:5" ht="24.75" customHeight="1" thickBot="1" x14ac:dyDescent="0.25">
      <c r="A7" s="574" t="s">
        <v>49</v>
      </c>
      <c r="B7" s="368">
        <v>2016</v>
      </c>
      <c r="C7" s="368">
        <v>2017</v>
      </c>
      <c r="D7" s="458">
        <v>2018</v>
      </c>
      <c r="E7" s="502" t="s">
        <v>248</v>
      </c>
    </row>
    <row r="8" spans="1:5" ht="25.5" customHeight="1" x14ac:dyDescent="0.2">
      <c r="A8" s="575"/>
      <c r="B8" s="574" t="s">
        <v>155</v>
      </c>
      <c r="C8" s="574" t="s">
        <v>155</v>
      </c>
      <c r="D8" s="574" t="s">
        <v>155</v>
      </c>
      <c r="E8" s="576" t="str">
        <f>+D8</f>
        <v xml:space="preserve">TOTAL </v>
      </c>
    </row>
    <row r="9" spans="1:5" ht="28.5" customHeight="1" thickBot="1" x14ac:dyDescent="0.25">
      <c r="A9" s="575"/>
      <c r="B9" s="575"/>
      <c r="C9" s="575"/>
      <c r="D9" s="575"/>
      <c r="E9" s="577"/>
    </row>
    <row r="10" spans="1:5" x14ac:dyDescent="0.2">
      <c r="A10" s="274" t="s">
        <v>152</v>
      </c>
      <c r="B10" s="159"/>
      <c r="C10" s="159"/>
      <c r="D10" s="159"/>
      <c r="E10" s="387"/>
    </row>
    <row r="11" spans="1:5" x14ac:dyDescent="0.2">
      <c r="A11" s="275" t="s">
        <v>151</v>
      </c>
      <c r="B11" s="163"/>
      <c r="C11" s="163"/>
      <c r="D11" s="163"/>
      <c r="E11" s="388"/>
    </row>
    <row r="12" spans="1:5" x14ac:dyDescent="0.2">
      <c r="A12" s="275" t="s">
        <v>172</v>
      </c>
      <c r="B12" s="163"/>
      <c r="C12" s="163"/>
      <c r="D12" s="163"/>
      <c r="E12" s="388"/>
    </row>
    <row r="13" spans="1:5" x14ac:dyDescent="0.2">
      <c r="A13" s="275" t="s">
        <v>173</v>
      </c>
      <c r="B13" s="163"/>
      <c r="C13" s="163"/>
      <c r="D13" s="163"/>
      <c r="E13" s="388"/>
    </row>
    <row r="14" spans="1:5" x14ac:dyDescent="0.2">
      <c r="A14" s="275" t="s">
        <v>174</v>
      </c>
      <c r="B14" s="163"/>
      <c r="C14" s="163"/>
      <c r="D14" s="163"/>
      <c r="E14" s="388"/>
    </row>
    <row r="15" spans="1:5" x14ac:dyDescent="0.2">
      <c r="A15" s="275" t="s">
        <v>175</v>
      </c>
      <c r="B15" s="163"/>
      <c r="C15" s="163"/>
      <c r="D15" s="163"/>
      <c r="E15" s="388"/>
    </row>
    <row r="16" spans="1:5" ht="13.5" thickBot="1" x14ac:dyDescent="0.25">
      <c r="A16" s="276" t="s">
        <v>176</v>
      </c>
      <c r="B16" s="170"/>
      <c r="C16" s="170"/>
      <c r="D16" s="170"/>
      <c r="E16" s="389"/>
    </row>
    <row r="17" spans="1:5" ht="13.5" thickBot="1" x14ac:dyDescent="0.25">
      <c r="A17" s="150" t="s">
        <v>106</v>
      </c>
      <c r="B17" s="309"/>
      <c r="C17" s="309"/>
      <c r="D17" s="309"/>
      <c r="E17" s="503"/>
    </row>
    <row r="18" spans="1:5" ht="13.5" thickBot="1" x14ac:dyDescent="0.25">
      <c r="A18" s="64"/>
      <c r="B18" s="172"/>
      <c r="C18" s="172"/>
      <c r="D18" s="172"/>
      <c r="E18" s="390"/>
    </row>
    <row r="19" spans="1:5" ht="13.5" thickBot="1" x14ac:dyDescent="0.25">
      <c r="A19" s="301" t="s">
        <v>187</v>
      </c>
      <c r="B19" s="309"/>
      <c r="C19" s="309"/>
      <c r="D19" s="309"/>
      <c r="E19" s="503"/>
    </row>
    <row r="20" spans="1:5" x14ac:dyDescent="0.2">
      <c r="A20" s="64"/>
      <c r="B20" s="171"/>
      <c r="D20" s="185"/>
      <c r="E20" s="171"/>
    </row>
    <row r="21" spans="1:5" ht="27.75" customHeight="1" x14ac:dyDescent="0.2">
      <c r="A21" s="573" t="s">
        <v>235</v>
      </c>
      <c r="B21" s="573"/>
      <c r="C21" s="573"/>
      <c r="D21" s="573"/>
      <c r="E21" s="573"/>
    </row>
    <row r="22" spans="1:5" ht="12.75" customHeight="1" x14ac:dyDescent="0.2">
      <c r="A22" s="55" t="s">
        <v>177</v>
      </c>
    </row>
    <row r="23" spans="1:5" ht="12.75" customHeight="1" x14ac:dyDescent="0.2">
      <c r="A23" s="55"/>
    </row>
    <row r="24" spans="1:5" ht="12.75" customHeight="1" thickBot="1" x14ac:dyDescent="0.25">
      <c r="A24" s="369"/>
      <c r="B24" s="358"/>
      <c r="C24" s="358"/>
      <c r="D24" s="370"/>
      <c r="E24" s="370"/>
    </row>
    <row r="25" spans="1:5" ht="12.75" customHeight="1" thickBot="1" x14ac:dyDescent="0.25">
      <c r="A25" s="360" t="s">
        <v>49</v>
      </c>
      <c r="B25" s="568" t="s">
        <v>178</v>
      </c>
      <c r="C25" s="563"/>
      <c r="D25" s="563"/>
      <c r="E25" s="564"/>
    </row>
    <row r="26" spans="1:5" ht="12.75" customHeight="1" x14ac:dyDescent="0.2">
      <c r="A26" s="578"/>
      <c r="B26" s="581"/>
      <c r="C26" s="582"/>
      <c r="D26" s="582"/>
      <c r="E26" s="583"/>
    </row>
    <row r="27" spans="1:5" ht="12.75" customHeight="1" x14ac:dyDescent="0.2">
      <c r="A27" s="579"/>
      <c r="B27" s="584"/>
      <c r="C27" s="585"/>
      <c r="D27" s="585"/>
      <c r="E27" s="586"/>
    </row>
    <row r="28" spans="1:5" ht="12.75" customHeight="1" x14ac:dyDescent="0.2">
      <c r="A28" s="579"/>
      <c r="B28" s="584"/>
      <c r="C28" s="585"/>
      <c r="D28" s="585"/>
      <c r="E28" s="586"/>
    </row>
    <row r="29" spans="1:5" ht="12.75" customHeight="1" thickBot="1" x14ac:dyDescent="0.25">
      <c r="A29" s="580"/>
      <c r="B29" s="587"/>
      <c r="C29" s="588"/>
      <c r="D29" s="588"/>
      <c r="E29" s="589"/>
    </row>
    <row r="30" spans="1:5" ht="12.75" customHeight="1" x14ac:dyDescent="0.2">
      <c r="A30" s="578"/>
      <c r="B30" s="581"/>
      <c r="C30" s="582"/>
      <c r="D30" s="582"/>
      <c r="E30" s="583"/>
    </row>
    <row r="31" spans="1:5" ht="12.75" customHeight="1" x14ac:dyDescent="0.2">
      <c r="A31" s="579"/>
      <c r="B31" s="584"/>
      <c r="C31" s="585"/>
      <c r="D31" s="585"/>
      <c r="E31" s="586"/>
    </row>
    <row r="32" spans="1:5" ht="12.75" customHeight="1" x14ac:dyDescent="0.2">
      <c r="A32" s="579"/>
      <c r="B32" s="584"/>
      <c r="C32" s="585"/>
      <c r="D32" s="585"/>
      <c r="E32" s="586"/>
    </row>
    <row r="33" spans="1:5" ht="12.75" customHeight="1" thickBot="1" x14ac:dyDescent="0.25">
      <c r="A33" s="580"/>
      <c r="B33" s="587"/>
      <c r="C33" s="588"/>
      <c r="D33" s="588"/>
      <c r="E33" s="589"/>
    </row>
    <row r="34" spans="1:5" ht="12.75" customHeight="1" x14ac:dyDescent="0.2">
      <c r="A34" s="578"/>
      <c r="B34" s="581"/>
      <c r="C34" s="582"/>
      <c r="D34" s="582"/>
      <c r="E34" s="583"/>
    </row>
    <row r="35" spans="1:5" ht="12.75" customHeight="1" x14ac:dyDescent="0.2">
      <c r="A35" s="579"/>
      <c r="B35" s="584"/>
      <c r="C35" s="585"/>
      <c r="D35" s="585"/>
      <c r="E35" s="586"/>
    </row>
    <row r="36" spans="1:5" ht="12.75" customHeight="1" x14ac:dyDescent="0.2">
      <c r="A36" s="579"/>
      <c r="B36" s="584"/>
      <c r="C36" s="585"/>
      <c r="D36" s="585"/>
      <c r="E36" s="586"/>
    </row>
    <row r="37" spans="1:5" ht="12.75" customHeight="1" thickBot="1" x14ac:dyDescent="0.25">
      <c r="A37" s="580"/>
      <c r="B37" s="587"/>
      <c r="C37" s="588"/>
      <c r="D37" s="588"/>
      <c r="E37" s="589"/>
    </row>
    <row r="38" spans="1:5" ht="12.75" customHeight="1" x14ac:dyDescent="0.2">
      <c r="A38" s="578"/>
      <c r="B38" s="581"/>
      <c r="C38" s="582"/>
      <c r="D38" s="582"/>
      <c r="E38" s="583"/>
    </row>
    <row r="39" spans="1:5" ht="12.75" customHeight="1" x14ac:dyDescent="0.2">
      <c r="A39" s="579"/>
      <c r="B39" s="584"/>
      <c r="C39" s="585"/>
      <c r="D39" s="585"/>
      <c r="E39" s="586"/>
    </row>
    <row r="40" spans="1:5" ht="12.75" customHeight="1" x14ac:dyDescent="0.2">
      <c r="A40" s="579"/>
      <c r="B40" s="584"/>
      <c r="C40" s="585"/>
      <c r="D40" s="585"/>
      <c r="E40" s="586"/>
    </row>
    <row r="41" spans="1:5" ht="12.75" customHeight="1" thickBot="1" x14ac:dyDescent="0.25">
      <c r="A41" s="580"/>
      <c r="B41" s="587"/>
      <c r="C41" s="588"/>
      <c r="D41" s="588"/>
      <c r="E41" s="589"/>
    </row>
    <row r="42" spans="1:5" ht="12.75" customHeight="1" x14ac:dyDescent="0.2">
      <c r="A42" s="578"/>
      <c r="B42" s="581"/>
      <c r="C42" s="582"/>
      <c r="D42" s="582"/>
      <c r="E42" s="583"/>
    </row>
    <row r="43" spans="1:5" ht="12.75" customHeight="1" x14ac:dyDescent="0.2">
      <c r="A43" s="579"/>
      <c r="B43" s="584"/>
      <c r="C43" s="585"/>
      <c r="D43" s="585"/>
      <c r="E43" s="586"/>
    </row>
    <row r="44" spans="1:5" ht="12.75" customHeight="1" x14ac:dyDescent="0.2">
      <c r="A44" s="579"/>
      <c r="B44" s="584"/>
      <c r="C44" s="585"/>
      <c r="D44" s="585"/>
      <c r="E44" s="586"/>
    </row>
    <row r="45" spans="1:5" ht="12.75" customHeight="1" thickBot="1" x14ac:dyDescent="0.25">
      <c r="A45" s="580"/>
      <c r="B45" s="587"/>
      <c r="C45" s="588"/>
      <c r="D45" s="588"/>
      <c r="E45" s="589"/>
    </row>
    <row r="46" spans="1:5" ht="12.75" customHeight="1" x14ac:dyDescent="0.2">
      <c r="A46" s="55"/>
    </row>
    <row r="47" spans="1:5" ht="12.75" customHeight="1" x14ac:dyDescent="0.2">
      <c r="A47" s="55"/>
    </row>
    <row r="49" spans="1:5" ht="13.5" hidden="1" thickBot="1" x14ac:dyDescent="0.25">
      <c r="A49" s="79"/>
    </row>
    <row r="50" spans="1:5" ht="13.5" hidden="1" thickBot="1" x14ac:dyDescent="0.25">
      <c r="B50" s="280">
        <f>+B7</f>
        <v>2016</v>
      </c>
      <c r="D50" s="280">
        <f>+B50</f>
        <v>2016</v>
      </c>
      <c r="E50" s="280">
        <f>+C7</f>
        <v>2017</v>
      </c>
    </row>
    <row r="51" spans="1:5" ht="13.5" hidden="1" thickBot="1" x14ac:dyDescent="0.25">
      <c r="B51" s="145" t="s">
        <v>161</v>
      </c>
      <c r="C51" s="272"/>
      <c r="D51" s="145" t="s">
        <v>162</v>
      </c>
      <c r="E51" s="145" t="s">
        <v>161</v>
      </c>
    </row>
    <row r="52" spans="1:5" ht="13.5" hidden="1" thickBot="1" x14ac:dyDescent="0.25">
      <c r="A52" s="79" t="s">
        <v>159</v>
      </c>
      <c r="B52" s="278">
        <f>+B17-SUM(B10:B16)</f>
        <v>0</v>
      </c>
      <c r="D52" s="277" t="e">
        <f>+#REF!-SUM(#REF!)</f>
        <v>#REF!</v>
      </c>
      <c r="E52" s="277">
        <f>+C17-SUM(C10:C16)</f>
        <v>0</v>
      </c>
    </row>
    <row r="53" spans="1:5" hidden="1" x14ac:dyDescent="0.2">
      <c r="A53" s="79"/>
    </row>
    <row r="54" spans="1:5" hidden="1" x14ac:dyDescent="0.2">
      <c r="A54" s="79"/>
    </row>
    <row r="55" spans="1:5" hidden="1" x14ac:dyDescent="0.2">
      <c r="A55" s="79"/>
    </row>
    <row r="56" spans="1:5" x14ac:dyDescent="0.2">
      <c r="A56" s="79"/>
    </row>
  </sheetData>
  <mergeCells count="37">
    <mergeCell ref="A38:A41"/>
    <mergeCell ref="B38:E38"/>
    <mergeCell ref="B39:E39"/>
    <mergeCell ref="B40:E40"/>
    <mergeCell ref="A42:A45"/>
    <mergeCell ref="B42:E42"/>
    <mergeCell ref="B43:E43"/>
    <mergeCell ref="B44:E44"/>
    <mergeCell ref="B45:E45"/>
    <mergeCell ref="B41:E41"/>
    <mergeCell ref="A34:A37"/>
    <mergeCell ref="B34:E34"/>
    <mergeCell ref="B35:E35"/>
    <mergeCell ref="B36:E36"/>
    <mergeCell ref="B37:E37"/>
    <mergeCell ref="A30:A33"/>
    <mergeCell ref="B30:E30"/>
    <mergeCell ref="B31:E31"/>
    <mergeCell ref="B32:E32"/>
    <mergeCell ref="B33:E33"/>
    <mergeCell ref="A21:E21"/>
    <mergeCell ref="D8:D9"/>
    <mergeCell ref="E8:E9"/>
    <mergeCell ref="A26:A29"/>
    <mergeCell ref="B25:E25"/>
    <mergeCell ref="B26:E26"/>
    <mergeCell ref="B27:E27"/>
    <mergeCell ref="B28:E28"/>
    <mergeCell ref="B29:E29"/>
    <mergeCell ref="A7:A9"/>
    <mergeCell ref="B8:B9"/>
    <mergeCell ref="C8:C9"/>
    <mergeCell ref="A1:E1"/>
    <mergeCell ref="A2:E2"/>
    <mergeCell ref="A3:E3"/>
    <mergeCell ref="A4:E4"/>
    <mergeCell ref="A5:E5"/>
  </mergeCells>
  <phoneticPr fontId="16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E31"/>
  <sheetViews>
    <sheetView workbookViewId="0">
      <selection activeCell="E7" sqref="E7"/>
    </sheetView>
  </sheetViews>
  <sheetFormatPr baseColWidth="10" defaultRowHeight="12.75" x14ac:dyDescent="0.2"/>
  <cols>
    <col min="1" max="1" width="35.28515625" style="48" customWidth="1"/>
    <col min="2" max="2" width="14.140625" style="48" customWidth="1"/>
    <col min="3" max="4" width="14.140625" style="51" customWidth="1"/>
    <col min="5" max="5" width="14.140625" style="48" customWidth="1"/>
    <col min="6" max="16384" width="11.42578125" style="48"/>
  </cols>
  <sheetData>
    <row r="1" spans="1:5" x14ac:dyDescent="0.2">
      <c r="A1" s="590" t="s">
        <v>156</v>
      </c>
      <c r="B1" s="590"/>
      <c r="C1" s="312" t="s">
        <v>193</v>
      </c>
    </row>
    <row r="2" spans="1:5" s="51" customFormat="1" x14ac:dyDescent="0.2">
      <c r="A2" s="591" t="s">
        <v>171</v>
      </c>
      <c r="B2" s="591"/>
    </row>
    <row r="3" spans="1:5" s="51" customFormat="1" x14ac:dyDescent="0.2">
      <c r="A3" s="592" t="s">
        <v>207</v>
      </c>
      <c r="B3" s="593"/>
    </row>
    <row r="4" spans="1:5" s="51" customFormat="1" x14ac:dyDescent="0.2">
      <c r="A4" s="317" t="s">
        <v>201</v>
      </c>
      <c r="B4" s="318"/>
    </row>
    <row r="5" spans="1:5" s="50" customFormat="1" x14ac:dyDescent="0.2">
      <c r="A5" s="281" t="s">
        <v>163</v>
      </c>
      <c r="B5" s="281"/>
    </row>
    <row r="6" spans="1:5" ht="22.5" customHeight="1" thickBot="1" x14ac:dyDescent="0.25"/>
    <row r="7" spans="1:5" ht="24.75" customHeight="1" thickBot="1" x14ac:dyDescent="0.25">
      <c r="A7" s="594" t="s">
        <v>49</v>
      </c>
      <c r="B7" s="316">
        <f>'7 costos totales '!B7</f>
        <v>2016</v>
      </c>
      <c r="C7" s="316">
        <f>'7 costos totales '!C7</f>
        <v>2017</v>
      </c>
      <c r="D7" s="316">
        <f>'7 costos totales '!D7</f>
        <v>2018</v>
      </c>
      <c r="E7" s="330" t="str">
        <f>'7 costos totales '!E7</f>
        <v>ene-mayo 2019</v>
      </c>
    </row>
    <row r="8" spans="1:5" ht="25.5" customHeight="1" x14ac:dyDescent="0.2">
      <c r="A8" s="595"/>
      <c r="B8" s="594" t="s">
        <v>155</v>
      </c>
      <c r="C8" s="594" t="s">
        <v>155</v>
      </c>
      <c r="D8" s="594" t="s">
        <v>155</v>
      </c>
      <c r="E8" s="594" t="s">
        <v>155</v>
      </c>
    </row>
    <row r="9" spans="1:5" ht="28.5" customHeight="1" thickBot="1" x14ac:dyDescent="0.25">
      <c r="A9" s="595"/>
      <c r="B9" s="595"/>
      <c r="C9" s="595"/>
      <c r="D9" s="595"/>
      <c r="E9" s="595"/>
    </row>
    <row r="10" spans="1:5" x14ac:dyDescent="0.2">
      <c r="A10" s="274" t="s">
        <v>152</v>
      </c>
      <c r="B10" s="160"/>
      <c r="C10" s="160"/>
      <c r="D10" s="160"/>
      <c r="E10" s="160"/>
    </row>
    <row r="11" spans="1:5" x14ac:dyDescent="0.2">
      <c r="A11" s="275" t="s">
        <v>151</v>
      </c>
      <c r="B11" s="146"/>
      <c r="C11" s="146"/>
      <c r="D11" s="146"/>
      <c r="E11" s="146"/>
    </row>
    <row r="12" spans="1:5" x14ac:dyDescent="0.2">
      <c r="A12" s="275" t="s">
        <v>153</v>
      </c>
      <c r="B12" s="146"/>
      <c r="C12" s="146"/>
      <c r="D12" s="146"/>
      <c r="E12" s="146"/>
    </row>
    <row r="13" spans="1:5" x14ac:dyDescent="0.2">
      <c r="A13" s="275" t="s">
        <v>158</v>
      </c>
      <c r="B13" s="146"/>
      <c r="C13" s="146"/>
      <c r="D13" s="146"/>
      <c r="E13" s="146"/>
    </row>
    <row r="14" spans="1:5" x14ac:dyDescent="0.2">
      <c r="A14" s="275" t="s">
        <v>96</v>
      </c>
      <c r="B14" s="146"/>
      <c r="C14" s="146"/>
      <c r="D14" s="146"/>
      <c r="E14" s="146"/>
    </row>
    <row r="15" spans="1:5" x14ac:dyDescent="0.2">
      <c r="A15" s="275" t="s">
        <v>157</v>
      </c>
      <c r="B15" s="146"/>
      <c r="C15" s="146"/>
      <c r="D15" s="146"/>
      <c r="E15" s="146"/>
    </row>
    <row r="16" spans="1:5" ht="13.5" thickBot="1" x14ac:dyDescent="0.25">
      <c r="A16" s="276" t="s">
        <v>154</v>
      </c>
      <c r="B16" s="165"/>
      <c r="C16" s="165"/>
      <c r="D16" s="165"/>
      <c r="E16" s="165"/>
    </row>
    <row r="17" spans="1:5" ht="13.5" thickBot="1" x14ac:dyDescent="0.25">
      <c r="A17" s="150" t="s">
        <v>106</v>
      </c>
      <c r="B17" s="273"/>
      <c r="C17" s="273"/>
      <c r="D17" s="273"/>
      <c r="E17" s="273"/>
    </row>
    <row r="18" spans="1:5" ht="13.5" customHeight="1" thickBot="1" x14ac:dyDescent="0.25">
      <c r="A18" s="64"/>
      <c r="B18" s="171"/>
      <c r="C18" s="171"/>
      <c r="D18" s="171"/>
      <c r="E18" s="171"/>
    </row>
    <row r="19" spans="1:5" ht="13.5" customHeight="1" thickBot="1" x14ac:dyDescent="0.25">
      <c r="A19" s="301" t="s">
        <v>187</v>
      </c>
      <c r="B19" s="273"/>
      <c r="C19" s="273"/>
      <c r="D19" s="273"/>
      <c r="E19" s="273"/>
    </row>
    <row r="20" spans="1:5" ht="13.5" customHeight="1" x14ac:dyDescent="0.2">
      <c r="A20" s="64"/>
      <c r="B20" s="171"/>
      <c r="C20" s="171"/>
      <c r="D20" s="171"/>
      <c r="E20" s="171"/>
    </row>
    <row r="21" spans="1:5" ht="25.5" customHeight="1" x14ac:dyDescent="0.2">
      <c r="A21" s="573" t="s">
        <v>160</v>
      </c>
      <c r="B21" s="573"/>
      <c r="C21" s="573"/>
      <c r="D21" s="573"/>
      <c r="E21" s="573"/>
    </row>
    <row r="22" spans="1:5" ht="12.75" customHeight="1" x14ac:dyDescent="0.2"/>
    <row r="24" spans="1:5" ht="13.5" thickBot="1" x14ac:dyDescent="0.25">
      <c r="A24" s="79"/>
    </row>
    <row r="25" spans="1:5" ht="13.5" thickBot="1" x14ac:dyDescent="0.25">
      <c r="B25" s="280">
        <f>+B7</f>
        <v>2016</v>
      </c>
      <c r="C25" s="280">
        <f>+C7</f>
        <v>2017</v>
      </c>
      <c r="D25" s="280">
        <f>+D7</f>
        <v>2018</v>
      </c>
      <c r="E25" s="280" t="str">
        <f>+E7</f>
        <v>ene-mayo 2019</v>
      </c>
    </row>
    <row r="26" spans="1:5" ht="13.5" thickBot="1" x14ac:dyDescent="0.25">
      <c r="B26" s="145" t="s">
        <v>161</v>
      </c>
      <c r="C26" s="145" t="s">
        <v>161</v>
      </c>
      <c r="D26" s="145" t="s">
        <v>161</v>
      </c>
      <c r="E26" s="145" t="s">
        <v>161</v>
      </c>
    </row>
    <row r="27" spans="1:5" ht="13.5" thickBot="1" x14ac:dyDescent="0.25">
      <c r="A27" s="79" t="s">
        <v>159</v>
      </c>
      <c r="B27" s="278">
        <f>+B17-SUM(B10:B16)</f>
        <v>0</v>
      </c>
      <c r="C27" s="277">
        <f>+C17-SUM(C10:C16)</f>
        <v>0</v>
      </c>
      <c r="D27" s="279">
        <f>+D17-SUM(D10:D16)</f>
        <v>0</v>
      </c>
      <c r="E27" s="278">
        <f>+E17-SUM(E10:E16)</f>
        <v>0</v>
      </c>
    </row>
    <row r="28" spans="1:5" x14ac:dyDescent="0.2">
      <c r="A28" s="79"/>
    </row>
    <row r="29" spans="1:5" x14ac:dyDescent="0.2">
      <c r="A29" s="79"/>
    </row>
    <row r="30" spans="1:5" x14ac:dyDescent="0.2">
      <c r="A30" s="79"/>
    </row>
    <row r="31" spans="1:5" x14ac:dyDescent="0.2">
      <c r="A31" s="79"/>
    </row>
  </sheetData>
  <mergeCells count="9">
    <mergeCell ref="A1:B1"/>
    <mergeCell ref="A2:B2"/>
    <mergeCell ref="A3:B3"/>
    <mergeCell ref="A7:A9"/>
    <mergeCell ref="A21:E21"/>
    <mergeCell ref="D8:D9"/>
    <mergeCell ref="E8:E9"/>
    <mergeCell ref="B8:B9"/>
    <mergeCell ref="C8:C9"/>
  </mergeCells>
  <phoneticPr fontId="16" type="noConversion"/>
  <printOptions horizontalCentered="1" verticalCentered="1"/>
  <pageMargins left="0.26" right="0.34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2:I74"/>
  <sheetViews>
    <sheetView showGridLines="0" topLeftCell="A37" zoomScaleNormal="100" workbookViewId="0">
      <selection activeCell="A4" sqref="A4"/>
    </sheetView>
  </sheetViews>
  <sheetFormatPr baseColWidth="10" defaultRowHeight="12.75" x14ac:dyDescent="0.2"/>
  <cols>
    <col min="1" max="1" width="38.28515625" style="189" customWidth="1"/>
    <col min="2" max="2" width="23.140625" style="189" customWidth="1"/>
    <col min="3" max="3" width="14" style="189" customWidth="1"/>
    <col min="4" max="4" width="23.140625" style="189" customWidth="1"/>
    <col min="5" max="5" width="11.42578125" style="189"/>
    <col min="6" max="6" width="23.140625" style="189" customWidth="1"/>
    <col min="7" max="7" width="11.42578125" style="189"/>
    <col min="8" max="8" width="16.85546875" style="189" customWidth="1"/>
    <col min="9" max="9" width="16.28515625" style="48" customWidth="1"/>
    <col min="10" max="16384" width="11.42578125" style="189"/>
  </cols>
  <sheetData>
    <row r="2" spans="1:9" x14ac:dyDescent="0.2">
      <c r="A2" s="188" t="s">
        <v>226</v>
      </c>
    </row>
    <row r="3" spans="1:9" x14ac:dyDescent="0.2">
      <c r="A3" s="188" t="s">
        <v>131</v>
      </c>
    </row>
    <row r="4" spans="1:9" x14ac:dyDescent="0.2">
      <c r="A4" s="508" t="s">
        <v>259</v>
      </c>
      <c r="B4" s="336"/>
      <c r="C4" s="336"/>
      <c r="D4" s="336"/>
      <c r="E4" s="336"/>
      <c r="F4" s="336"/>
      <c r="G4" s="336"/>
      <c r="H4" s="336"/>
    </row>
    <row r="5" spans="1:9" s="191" customFormat="1" x14ac:dyDescent="0.2">
      <c r="A5" s="327" t="s">
        <v>234</v>
      </c>
      <c r="B5" s="190"/>
      <c r="C5" s="190"/>
    </row>
    <row r="6" spans="1:9" s="191" customFormat="1" x14ac:dyDescent="0.2">
      <c r="A6" s="192"/>
      <c r="B6" s="190"/>
      <c r="C6" s="190"/>
    </row>
    <row r="7" spans="1:9" s="191" customFormat="1" x14ac:dyDescent="0.2">
      <c r="A7" s="192"/>
      <c r="B7" s="190"/>
      <c r="C7" s="190"/>
    </row>
    <row r="8" spans="1:9" s="191" customFormat="1" ht="13.5" thickBot="1" x14ac:dyDescent="0.25">
      <c r="A8" s="192"/>
      <c r="B8" s="190"/>
      <c r="C8" s="190"/>
    </row>
    <row r="9" spans="1:9" ht="13.5" thickBot="1" x14ac:dyDescent="0.25">
      <c r="A9" s="371"/>
      <c r="B9" s="601" t="s">
        <v>208</v>
      </c>
      <c r="C9" s="602"/>
      <c r="D9" s="601" t="s">
        <v>209</v>
      </c>
      <c r="E9" s="602"/>
      <c r="F9" s="601" t="s">
        <v>224</v>
      </c>
      <c r="G9" s="602"/>
      <c r="H9" s="601" t="s">
        <v>258</v>
      </c>
      <c r="I9" s="602"/>
    </row>
    <row r="10" spans="1:9" x14ac:dyDescent="0.2">
      <c r="A10" s="372" t="s">
        <v>49</v>
      </c>
      <c r="B10" s="373" t="s">
        <v>50</v>
      </c>
      <c r="C10" s="373" t="s">
        <v>51</v>
      </c>
      <c r="D10" s="373" t="s">
        <v>50</v>
      </c>
      <c r="E10" s="373" t="s">
        <v>51</v>
      </c>
      <c r="F10" s="373" t="s">
        <v>50</v>
      </c>
      <c r="G10" s="373" t="s">
        <v>51</v>
      </c>
      <c r="H10" s="373" t="s">
        <v>50</v>
      </c>
      <c r="I10" s="373" t="s">
        <v>51</v>
      </c>
    </row>
    <row r="11" spans="1:9" ht="13.5" thickBot="1" x14ac:dyDescent="0.25">
      <c r="A11" s="374"/>
      <c r="B11" s="375" t="s">
        <v>238</v>
      </c>
      <c r="C11" s="376" t="s">
        <v>52</v>
      </c>
      <c r="D11" s="375" t="s">
        <v>238</v>
      </c>
      <c r="E11" s="376" t="s">
        <v>52</v>
      </c>
      <c r="F11" s="375" t="s">
        <v>238</v>
      </c>
      <c r="G11" s="376" t="s">
        <v>52</v>
      </c>
      <c r="H11" s="375" t="s">
        <v>238</v>
      </c>
      <c r="I11" s="376" t="s">
        <v>52</v>
      </c>
    </row>
    <row r="12" spans="1:9" ht="13.5" thickBot="1" x14ac:dyDescent="0.25">
      <c r="A12" s="193"/>
      <c r="I12" s="189"/>
    </row>
    <row r="13" spans="1:9" x14ac:dyDescent="0.2">
      <c r="A13" s="194" t="s">
        <v>53</v>
      </c>
      <c r="B13" s="195"/>
      <c r="C13" s="196"/>
      <c r="D13" s="195"/>
      <c r="E13" s="196"/>
      <c r="F13" s="195"/>
      <c r="G13" s="196"/>
      <c r="H13" s="195"/>
      <c r="I13" s="196"/>
    </row>
    <row r="14" spans="1:9" x14ac:dyDescent="0.2">
      <c r="A14" s="198" t="s">
        <v>198</v>
      </c>
      <c r="B14" s="199"/>
      <c r="C14" s="200"/>
      <c r="D14" s="199"/>
      <c r="E14" s="200"/>
      <c r="F14" s="199"/>
      <c r="G14" s="200"/>
      <c r="H14" s="199"/>
      <c r="I14" s="200"/>
    </row>
    <row r="15" spans="1:9" x14ac:dyDescent="0.2">
      <c r="A15" s="198" t="s">
        <v>197</v>
      </c>
      <c r="B15" s="199"/>
      <c r="C15" s="200"/>
      <c r="D15" s="199"/>
      <c r="E15" s="200"/>
      <c r="F15" s="199"/>
      <c r="G15" s="200"/>
      <c r="H15" s="199"/>
      <c r="I15" s="200"/>
    </row>
    <row r="16" spans="1:9" x14ac:dyDescent="0.2">
      <c r="A16" s="198" t="s">
        <v>195</v>
      </c>
      <c r="B16" s="199"/>
      <c r="C16" s="200"/>
      <c r="D16" s="199"/>
      <c r="E16" s="200"/>
      <c r="F16" s="199"/>
      <c r="G16" s="200"/>
      <c r="H16" s="199"/>
      <c r="I16" s="200"/>
    </row>
    <row r="17" spans="1:9" x14ac:dyDescent="0.2">
      <c r="A17" s="198" t="s">
        <v>196</v>
      </c>
      <c r="B17" s="199"/>
      <c r="C17" s="200"/>
      <c r="D17" s="199"/>
      <c r="E17" s="200"/>
      <c r="F17" s="199"/>
      <c r="G17" s="200"/>
      <c r="H17" s="199"/>
      <c r="I17" s="200"/>
    </row>
    <row r="18" spans="1:9" ht="13.5" thickBot="1" x14ac:dyDescent="0.25">
      <c r="A18" s="202"/>
      <c r="B18" s="203"/>
      <c r="C18" s="148"/>
      <c r="D18" s="203"/>
      <c r="E18" s="148"/>
      <c r="F18" s="203"/>
      <c r="G18" s="148"/>
      <c r="H18" s="203"/>
      <c r="I18" s="148"/>
    </row>
    <row r="19" spans="1:9" ht="13.5" thickBot="1" x14ac:dyDescent="0.25">
      <c r="A19" s="193"/>
      <c r="B19" s="205"/>
      <c r="C19" s="206"/>
      <c r="D19" s="205"/>
      <c r="E19" s="206"/>
      <c r="F19" s="205"/>
      <c r="G19" s="206"/>
      <c r="H19" s="205"/>
      <c r="I19" s="206"/>
    </row>
    <row r="20" spans="1:9" x14ac:dyDescent="0.2">
      <c r="A20" s="194" t="s">
        <v>54</v>
      </c>
      <c r="B20" s="195"/>
      <c r="C20" s="196"/>
      <c r="D20" s="195"/>
      <c r="E20" s="196"/>
      <c r="F20" s="195"/>
      <c r="G20" s="196"/>
      <c r="H20" s="195"/>
      <c r="I20" s="196"/>
    </row>
    <row r="21" spans="1:9" x14ac:dyDescent="0.2">
      <c r="A21" s="198" t="s">
        <v>198</v>
      </c>
      <c r="B21" s="199"/>
      <c r="C21" s="200"/>
      <c r="D21" s="199"/>
      <c r="E21" s="200"/>
      <c r="F21" s="199"/>
      <c r="G21" s="200"/>
      <c r="H21" s="199"/>
      <c r="I21" s="200"/>
    </row>
    <row r="22" spans="1:9" x14ac:dyDescent="0.2">
      <c r="A22" s="198" t="s">
        <v>197</v>
      </c>
      <c r="B22" s="199"/>
      <c r="C22" s="200"/>
      <c r="D22" s="199"/>
      <c r="E22" s="200"/>
      <c r="F22" s="199"/>
      <c r="G22" s="200"/>
      <c r="H22" s="199"/>
      <c r="I22" s="200"/>
    </row>
    <row r="23" spans="1:9" x14ac:dyDescent="0.2">
      <c r="A23" s="198" t="s">
        <v>195</v>
      </c>
      <c r="B23" s="199"/>
      <c r="C23" s="200"/>
      <c r="D23" s="199"/>
      <c r="E23" s="200"/>
      <c r="F23" s="199"/>
      <c r="G23" s="200"/>
      <c r="H23" s="199"/>
      <c r="I23" s="200"/>
    </row>
    <row r="24" spans="1:9" x14ac:dyDescent="0.2">
      <c r="A24" s="198" t="s">
        <v>196</v>
      </c>
      <c r="B24" s="199"/>
      <c r="C24" s="200"/>
      <c r="D24" s="199"/>
      <c r="E24" s="200"/>
      <c r="F24" s="199"/>
      <c r="G24" s="200"/>
      <c r="H24" s="199"/>
      <c r="I24" s="200"/>
    </row>
    <row r="25" spans="1:9" ht="13.5" thickBot="1" x14ac:dyDescent="0.25">
      <c r="A25" s="202"/>
      <c r="B25" s="203"/>
      <c r="C25" s="148"/>
      <c r="D25" s="203"/>
      <c r="E25" s="148"/>
      <c r="F25" s="203"/>
      <c r="G25" s="148"/>
      <c r="H25" s="203"/>
      <c r="I25" s="148"/>
    </row>
    <row r="26" spans="1:9" ht="13.5" thickBot="1" x14ac:dyDescent="0.25">
      <c r="A26" s="193"/>
      <c r="B26" s="205"/>
      <c r="C26" s="206"/>
      <c r="D26" s="205"/>
      <c r="E26" s="206"/>
      <c r="F26" s="205"/>
      <c r="G26" s="206"/>
      <c r="H26" s="205"/>
      <c r="I26" s="206"/>
    </row>
    <row r="27" spans="1:9" ht="13.5" thickBot="1" x14ac:dyDescent="0.25">
      <c r="A27" s="207" t="s">
        <v>55</v>
      </c>
      <c r="B27" s="208"/>
      <c r="C27" s="209"/>
      <c r="D27" s="208"/>
      <c r="E27" s="209"/>
      <c r="F27" s="208"/>
      <c r="G27" s="209"/>
      <c r="H27" s="208"/>
      <c r="I27" s="209"/>
    </row>
    <row r="28" spans="1:9" ht="13.5" thickBot="1" x14ac:dyDescent="0.25">
      <c r="A28" s="193"/>
      <c r="B28" s="205"/>
      <c r="C28" s="206"/>
      <c r="D28" s="205"/>
      <c r="E28" s="206"/>
      <c r="F28" s="205"/>
      <c r="G28" s="206"/>
      <c r="H28" s="205"/>
      <c r="I28" s="206"/>
    </row>
    <row r="29" spans="1:9" x14ac:dyDescent="0.2">
      <c r="A29" s="194" t="s">
        <v>56</v>
      </c>
      <c r="B29" s="210"/>
      <c r="C29" s="196"/>
      <c r="D29" s="210"/>
      <c r="E29" s="196"/>
      <c r="F29" s="210"/>
      <c r="G29" s="196"/>
      <c r="H29" s="210"/>
      <c r="I29" s="196"/>
    </row>
    <row r="30" spans="1:9" x14ac:dyDescent="0.2">
      <c r="A30" s="211" t="s">
        <v>57</v>
      </c>
      <c r="B30" s="212"/>
      <c r="C30" s="200"/>
      <c r="D30" s="212"/>
      <c r="E30" s="200"/>
      <c r="F30" s="212"/>
      <c r="G30" s="200"/>
      <c r="H30" s="212"/>
      <c r="I30" s="200"/>
    </row>
    <row r="31" spans="1:9" x14ac:dyDescent="0.2">
      <c r="A31" s="211" t="s">
        <v>58</v>
      </c>
      <c r="B31" s="212"/>
      <c r="C31" s="200"/>
      <c r="D31" s="212"/>
      <c r="E31" s="200"/>
      <c r="F31" s="212"/>
      <c r="G31" s="200"/>
      <c r="H31" s="212"/>
      <c r="I31" s="200"/>
    </row>
    <row r="32" spans="1:9" x14ac:dyDescent="0.2">
      <c r="A32" s="211" t="s">
        <v>59</v>
      </c>
      <c r="B32" s="212"/>
      <c r="C32" s="200"/>
      <c r="D32" s="212"/>
      <c r="E32" s="200"/>
      <c r="F32" s="212"/>
      <c r="G32" s="200"/>
      <c r="H32" s="212"/>
      <c r="I32" s="200"/>
    </row>
    <row r="33" spans="1:9" ht="13.5" thickBot="1" x14ac:dyDescent="0.25">
      <c r="A33" s="202" t="s">
        <v>60</v>
      </c>
      <c r="B33" s="213"/>
      <c r="C33" s="148"/>
      <c r="D33" s="213"/>
      <c r="E33" s="148"/>
      <c r="F33" s="213"/>
      <c r="G33" s="148"/>
      <c r="H33" s="213"/>
      <c r="I33" s="148"/>
    </row>
    <row r="34" spans="1:9" ht="13.5" thickBot="1" x14ac:dyDescent="0.25">
      <c r="A34" s="188"/>
      <c r="B34" s="205"/>
      <c r="C34" s="214"/>
      <c r="D34" s="205"/>
      <c r="E34" s="214"/>
      <c r="F34" s="205"/>
      <c r="G34" s="214"/>
      <c r="H34" s="205"/>
      <c r="I34" s="214"/>
    </row>
    <row r="35" spans="1:9" x14ac:dyDescent="0.2">
      <c r="A35" s="194" t="s">
        <v>61</v>
      </c>
      <c r="B35" s="210"/>
      <c r="C35" s="196"/>
      <c r="D35" s="210"/>
      <c r="E35" s="196"/>
      <c r="F35" s="210"/>
      <c r="G35" s="196"/>
      <c r="H35" s="210"/>
      <c r="I35" s="196"/>
    </row>
    <row r="36" spans="1:9" x14ac:dyDescent="0.2">
      <c r="A36" s="198" t="s">
        <v>62</v>
      </c>
      <c r="B36" s="212"/>
      <c r="C36" s="200"/>
      <c r="D36" s="212"/>
      <c r="E36" s="200"/>
      <c r="F36" s="212"/>
      <c r="G36" s="200"/>
      <c r="H36" s="212"/>
      <c r="I36" s="200"/>
    </row>
    <row r="37" spans="1:9" x14ac:dyDescent="0.2">
      <c r="A37" s="215" t="s">
        <v>96</v>
      </c>
      <c r="B37" s="216"/>
      <c r="C37" s="217"/>
      <c r="D37" s="216"/>
      <c r="E37" s="217"/>
      <c r="F37" s="216"/>
      <c r="G37" s="217"/>
      <c r="H37" s="216"/>
      <c r="I37" s="217"/>
    </row>
    <row r="38" spans="1:9" ht="13.5" thickBot="1" x14ac:dyDescent="0.25">
      <c r="A38" s="202" t="s">
        <v>83</v>
      </c>
      <c r="B38" s="213"/>
      <c r="C38" s="148"/>
      <c r="D38" s="213"/>
      <c r="E38" s="148"/>
      <c r="F38" s="213"/>
      <c r="G38" s="148"/>
      <c r="H38" s="213"/>
      <c r="I38" s="148"/>
    </row>
    <row r="39" spans="1:9" ht="13.5" thickBot="1" x14ac:dyDescent="0.25">
      <c r="A39" s="193"/>
      <c r="B39" s="205"/>
      <c r="C39" s="206"/>
      <c r="D39" s="205"/>
      <c r="E39" s="206"/>
      <c r="F39" s="205"/>
      <c r="G39" s="206"/>
      <c r="H39" s="205"/>
      <c r="I39" s="206"/>
    </row>
    <row r="40" spans="1:9" x14ac:dyDescent="0.2">
      <c r="A40" s="194" t="s">
        <v>63</v>
      </c>
      <c r="B40" s="195"/>
      <c r="C40" s="196"/>
      <c r="D40" s="195"/>
      <c r="E40" s="196"/>
      <c r="F40" s="195"/>
      <c r="G40" s="196"/>
      <c r="H40" s="195"/>
      <c r="I40" s="196"/>
    </row>
    <row r="41" spans="1:9" x14ac:dyDescent="0.2">
      <c r="A41" s="211" t="s">
        <v>64</v>
      </c>
      <c r="B41" s="199"/>
      <c r="C41" s="200"/>
      <c r="D41" s="199"/>
      <c r="E41" s="200"/>
      <c r="F41" s="199"/>
      <c r="G41" s="200"/>
      <c r="H41" s="199"/>
      <c r="I41" s="200"/>
    </row>
    <row r="42" spans="1:9" x14ac:dyDescent="0.2">
      <c r="A42" s="211" t="s">
        <v>65</v>
      </c>
      <c r="B42" s="199"/>
      <c r="C42" s="200"/>
      <c r="D42" s="199"/>
      <c r="E42" s="200"/>
      <c r="F42" s="199"/>
      <c r="G42" s="200"/>
      <c r="H42" s="199"/>
      <c r="I42" s="200"/>
    </row>
    <row r="43" spans="1:9" x14ac:dyDescent="0.2">
      <c r="A43" s="211" t="s">
        <v>66</v>
      </c>
      <c r="B43" s="199"/>
      <c r="C43" s="200"/>
      <c r="D43" s="199"/>
      <c r="E43" s="200"/>
      <c r="F43" s="199"/>
      <c r="G43" s="200"/>
      <c r="H43" s="199"/>
      <c r="I43" s="200"/>
    </row>
    <row r="44" spans="1:9" x14ac:dyDescent="0.2">
      <c r="A44" s="198" t="s">
        <v>67</v>
      </c>
      <c r="B44" s="218"/>
      <c r="C44" s="217"/>
      <c r="D44" s="218"/>
      <c r="E44" s="217"/>
      <c r="F44" s="218"/>
      <c r="G44" s="217"/>
      <c r="H44" s="218"/>
      <c r="I44" s="217"/>
    </row>
    <row r="45" spans="1:9" x14ac:dyDescent="0.2">
      <c r="A45" s="219"/>
      <c r="B45" s="218"/>
      <c r="C45" s="217"/>
      <c r="D45" s="218"/>
      <c r="E45" s="217"/>
      <c r="F45" s="218"/>
      <c r="G45" s="217"/>
      <c r="H45" s="218"/>
      <c r="I45" s="217"/>
    </row>
    <row r="46" spans="1:9" ht="13.5" thickBot="1" x14ac:dyDescent="0.25">
      <c r="A46" s="220"/>
      <c r="B46" s="203"/>
      <c r="C46" s="148"/>
      <c r="D46" s="203"/>
      <c r="E46" s="148"/>
      <c r="F46" s="203"/>
      <c r="G46" s="148"/>
      <c r="H46" s="203"/>
      <c r="I46" s="148"/>
    </row>
    <row r="47" spans="1:9" ht="13.5" thickBot="1" x14ac:dyDescent="0.25">
      <c r="A47" s="193"/>
      <c r="B47" s="205"/>
      <c r="C47" s="214"/>
      <c r="D47" s="205"/>
      <c r="E47" s="214"/>
      <c r="F47" s="205"/>
      <c r="G47" s="214"/>
      <c r="H47" s="205"/>
      <c r="I47" s="214"/>
    </row>
    <row r="48" spans="1:9" x14ac:dyDescent="0.2">
      <c r="A48" s="194" t="s">
        <v>68</v>
      </c>
      <c r="B48" s="195"/>
      <c r="C48" s="196"/>
      <c r="D48" s="195"/>
      <c r="E48" s="196"/>
      <c r="F48" s="195"/>
      <c r="G48" s="196"/>
      <c r="H48" s="195"/>
      <c r="I48" s="196"/>
    </row>
    <row r="49" spans="1:9" x14ac:dyDescent="0.2">
      <c r="A49" s="211" t="s">
        <v>97</v>
      </c>
      <c r="B49" s="199"/>
      <c r="C49" s="200"/>
      <c r="D49" s="199"/>
      <c r="E49" s="200"/>
      <c r="F49" s="199"/>
      <c r="G49" s="200"/>
      <c r="H49" s="199"/>
      <c r="I49" s="200"/>
    </row>
    <row r="50" spans="1:9" x14ac:dyDescent="0.2">
      <c r="A50" s="211" t="s">
        <v>69</v>
      </c>
      <c r="B50" s="199"/>
      <c r="C50" s="200"/>
      <c r="D50" s="199"/>
      <c r="E50" s="200"/>
      <c r="F50" s="199"/>
      <c r="G50" s="200"/>
      <c r="H50" s="199"/>
      <c r="I50" s="200"/>
    </row>
    <row r="51" spans="1:9" x14ac:dyDescent="0.2">
      <c r="A51" s="211" t="s">
        <v>98</v>
      </c>
      <c r="B51" s="199"/>
      <c r="C51" s="200"/>
      <c r="D51" s="199"/>
      <c r="E51" s="200"/>
      <c r="F51" s="199"/>
      <c r="G51" s="200"/>
      <c r="H51" s="199"/>
      <c r="I51" s="200"/>
    </row>
    <row r="52" spans="1:9" ht="13.5" thickBot="1" x14ac:dyDescent="0.25">
      <c r="A52" s="202" t="s">
        <v>70</v>
      </c>
      <c r="B52" s="203"/>
      <c r="C52" s="148"/>
      <c r="D52" s="203"/>
      <c r="E52" s="148"/>
      <c r="F52" s="203"/>
      <c r="G52" s="148"/>
      <c r="H52" s="203"/>
      <c r="I52" s="148"/>
    </row>
    <row r="53" spans="1:9" ht="13.5" thickBot="1" x14ac:dyDescent="0.25">
      <c r="A53" s="193"/>
      <c r="B53" s="205"/>
      <c r="C53" s="206"/>
      <c r="D53" s="205"/>
      <c r="E53" s="206"/>
      <c r="F53" s="205"/>
      <c r="G53" s="206"/>
      <c r="H53" s="205"/>
      <c r="I53" s="206"/>
    </row>
    <row r="54" spans="1:9" ht="13.5" thickBot="1" x14ac:dyDescent="0.25">
      <c r="A54" s="207" t="s">
        <v>71</v>
      </c>
      <c r="B54" s="208"/>
      <c r="C54" s="209">
        <v>1</v>
      </c>
      <c r="D54" s="208"/>
      <c r="E54" s="209">
        <v>1</v>
      </c>
      <c r="F54" s="208"/>
      <c r="G54" s="209">
        <v>1</v>
      </c>
      <c r="H54" s="208"/>
      <c r="I54" s="209">
        <v>1</v>
      </c>
    </row>
    <row r="55" spans="1:9" ht="13.5" thickBot="1" x14ac:dyDescent="0.25">
      <c r="A55" s="193"/>
      <c r="I55" s="189"/>
    </row>
    <row r="56" spans="1:9" ht="13.5" thickBot="1" x14ac:dyDescent="0.25">
      <c r="A56" s="301" t="s">
        <v>187</v>
      </c>
      <c r="B56" s="273"/>
      <c r="C56" s="273"/>
      <c r="D56" s="273"/>
      <c r="E56" s="273"/>
      <c r="F56" s="273"/>
      <c r="G56" s="273"/>
      <c r="H56" s="273"/>
      <c r="I56" s="273"/>
    </row>
    <row r="57" spans="1:9" ht="13.5" thickBot="1" x14ac:dyDescent="0.25">
      <c r="A57" s="193"/>
      <c r="I57" s="189"/>
    </row>
    <row r="58" spans="1:9" ht="13.5" thickBot="1" x14ac:dyDescent="0.25">
      <c r="A58" s="207" t="s">
        <v>84</v>
      </c>
      <c r="B58" s="205"/>
      <c r="C58" s="214"/>
      <c r="D58" s="205"/>
      <c r="E58" s="214"/>
      <c r="F58" s="205"/>
      <c r="G58" s="214"/>
      <c r="H58" s="205"/>
      <c r="I58" s="214"/>
    </row>
    <row r="59" spans="1:9" x14ac:dyDescent="0.2">
      <c r="A59" s="337" t="s">
        <v>92</v>
      </c>
      <c r="B59" s="221"/>
      <c r="C59" s="222"/>
      <c r="D59" s="222"/>
      <c r="E59" s="222"/>
      <c r="F59" s="222"/>
      <c r="G59" s="459"/>
      <c r="H59" s="222"/>
      <c r="I59" s="459"/>
    </row>
    <row r="60" spans="1:9" x14ac:dyDescent="0.2">
      <c r="A60" s="338" t="s">
        <v>93</v>
      </c>
      <c r="B60" s="223"/>
      <c r="C60" s="224"/>
      <c r="D60" s="224"/>
      <c r="E60" s="224"/>
      <c r="F60" s="224"/>
      <c r="G60" s="460"/>
      <c r="H60" s="224"/>
      <c r="I60" s="460"/>
    </row>
    <row r="61" spans="1:9" ht="13.5" thickBot="1" x14ac:dyDescent="0.25">
      <c r="A61" s="339" t="s">
        <v>94</v>
      </c>
      <c r="B61" s="225"/>
      <c r="C61" s="226"/>
      <c r="D61" s="226"/>
      <c r="E61" s="226"/>
      <c r="F61" s="226"/>
      <c r="G61" s="461"/>
      <c r="H61" s="226"/>
      <c r="I61" s="461"/>
    </row>
    <row r="62" spans="1:9" hidden="1" x14ac:dyDescent="0.2">
      <c r="A62" s="227"/>
      <c r="B62" s="48"/>
      <c r="C62" s="228"/>
      <c r="D62" s="228"/>
      <c r="E62" s="228"/>
      <c r="F62" s="228"/>
      <c r="G62" s="228"/>
    </row>
    <row r="63" spans="1:9" s="336" customFormat="1" hidden="1" x14ac:dyDescent="0.2">
      <c r="A63" s="334"/>
      <c r="B63" s="335"/>
      <c r="C63" s="335"/>
      <c r="D63" s="335"/>
      <c r="E63" s="335"/>
      <c r="F63" s="335"/>
      <c r="G63" s="335"/>
      <c r="I63" s="323"/>
    </row>
    <row r="64" spans="1:9" hidden="1" x14ac:dyDescent="0.2"/>
    <row r="65" spans="1:8" ht="14.25" x14ac:dyDescent="0.2">
      <c r="A65" s="504"/>
      <c r="B65" s="336"/>
      <c r="C65" s="336"/>
      <c r="D65" s="336"/>
      <c r="E65" s="336"/>
      <c r="F65" s="336"/>
      <c r="G65" s="336"/>
      <c r="H65" s="336"/>
    </row>
    <row r="66" spans="1:8" ht="14.25" x14ac:dyDescent="0.2">
      <c r="A66" s="504" t="s">
        <v>222</v>
      </c>
      <c r="B66" s="336"/>
      <c r="C66" s="336"/>
      <c r="D66" s="336"/>
      <c r="E66" s="336"/>
      <c r="F66" s="336"/>
      <c r="G66" s="336"/>
      <c r="H66" s="336"/>
    </row>
    <row r="67" spans="1:8" ht="4.5" customHeight="1" x14ac:dyDescent="0.25">
      <c r="A67" s="599"/>
      <c r="B67" s="600"/>
      <c r="C67" s="600"/>
      <c r="D67" s="600"/>
      <c r="E67" s="600"/>
      <c r="F67" s="600"/>
      <c r="G67" s="600"/>
      <c r="H67" s="600"/>
    </row>
    <row r="68" spans="1:8" ht="9.75" customHeight="1" thickBot="1" x14ac:dyDescent="0.25">
      <c r="A68" s="505"/>
      <c r="B68" s="506"/>
      <c r="C68" s="506"/>
      <c r="D68" s="506"/>
      <c r="E68" s="506"/>
      <c r="F68" s="506"/>
      <c r="G68" s="506"/>
      <c r="H68" s="507"/>
    </row>
    <row r="69" spans="1:8" ht="29.25" customHeight="1" thickBot="1" x14ac:dyDescent="0.25">
      <c r="A69" s="596" t="s">
        <v>199</v>
      </c>
      <c r="B69" s="597"/>
      <c r="C69" s="597"/>
      <c r="D69" s="597"/>
      <c r="E69" s="597"/>
      <c r="F69" s="597"/>
      <c r="G69" s="598"/>
      <c r="H69" s="314"/>
    </row>
    <row r="71" spans="1:8" hidden="1" x14ac:dyDescent="0.2">
      <c r="A71" s="73" t="s">
        <v>143</v>
      </c>
    </row>
    <row r="72" spans="1:8" hidden="1" x14ac:dyDescent="0.2">
      <c r="A72" s="78" t="s">
        <v>7</v>
      </c>
      <c r="B72" s="78" t="str">
        <f>+B9</f>
        <v>promedio 2016</v>
      </c>
      <c r="D72" s="78" t="str">
        <f>+D9</f>
        <v>promedio 2017</v>
      </c>
      <c r="F72" s="78" t="str">
        <f>+F9</f>
        <v>promedio 2018</v>
      </c>
    </row>
    <row r="73" spans="1:8" ht="13.5" hidden="1" thickBot="1" x14ac:dyDescent="0.25">
      <c r="A73" s="94" t="s">
        <v>135</v>
      </c>
      <c r="B73" s="124">
        <f>+B54-SUM(B48:B52,B40:B46,B35:B38,B29:B33,B27,B20:B25,B13:B18)</f>
        <v>0</v>
      </c>
      <c r="C73" s="123"/>
      <c r="D73" s="124">
        <f>+D54-SUM(D48:D52,D40:D46,D35:D38,D29:D33,D27,D20:D25,D13:D18)</f>
        <v>0</v>
      </c>
      <c r="E73" s="123"/>
      <c r="F73" s="124">
        <f>+F54-SUM(F48:F52,F40:F46,F35:F38,F29:F33,F27,F20:F25,F13:F18)</f>
        <v>0</v>
      </c>
      <c r="G73" s="123"/>
    </row>
    <row r="74" spans="1:8" hidden="1" x14ac:dyDescent="0.2"/>
  </sheetData>
  <sheetProtection formatCells="0" formatColumns="0" formatRows="0"/>
  <mergeCells count="6">
    <mergeCell ref="A69:G69"/>
    <mergeCell ref="A67:H67"/>
    <mergeCell ref="B9:C9"/>
    <mergeCell ref="D9:E9"/>
    <mergeCell ref="F9:G9"/>
    <mergeCell ref="H9:I9"/>
  </mergeCells>
  <phoneticPr fontId="0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57" orientation="landscape" r:id="rId1"/>
  <headerFooter alignWithMargins="0">
    <oddHeader>&amp;R2019 - Año de la Exportación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showGridLines="0" topLeftCell="A40" zoomScaleNormal="100" workbookViewId="0">
      <selection activeCell="A4" sqref="A4"/>
    </sheetView>
  </sheetViews>
  <sheetFormatPr baseColWidth="10" defaultRowHeight="12.75" x14ac:dyDescent="0.2"/>
  <cols>
    <col min="1" max="1" width="38.28515625" style="189" customWidth="1"/>
    <col min="2" max="2" width="23.140625" style="189" customWidth="1"/>
    <col min="3" max="3" width="14" style="189" customWidth="1"/>
    <col min="4" max="4" width="23.140625" style="189" customWidth="1"/>
    <col min="5" max="5" width="11.42578125" style="189"/>
    <col min="6" max="6" width="22.85546875" style="189" customWidth="1"/>
    <col min="7" max="7" width="11.42578125" style="189"/>
    <col min="8" max="8" width="21.5703125" style="189" customWidth="1"/>
    <col min="9" max="9" width="11.42578125" style="48"/>
    <col min="10" max="16384" width="11.42578125" style="189"/>
  </cols>
  <sheetData>
    <row r="2" spans="1:9" x14ac:dyDescent="0.2">
      <c r="A2" s="473" t="s">
        <v>244</v>
      </c>
    </row>
    <row r="3" spans="1:9" x14ac:dyDescent="0.2">
      <c r="A3" s="473" t="s">
        <v>131</v>
      </c>
    </row>
    <row r="4" spans="1:9" x14ac:dyDescent="0.2">
      <c r="A4" s="508" t="s">
        <v>260</v>
      </c>
      <c r="B4" s="336"/>
      <c r="C4" s="336"/>
      <c r="D4" s="336"/>
      <c r="E4" s="336"/>
    </row>
    <row r="5" spans="1:9" s="191" customFormat="1" x14ac:dyDescent="0.2">
      <c r="A5" s="327" t="s">
        <v>234</v>
      </c>
      <c r="B5" s="190"/>
      <c r="C5" s="190"/>
    </row>
    <row r="6" spans="1:9" s="191" customFormat="1" x14ac:dyDescent="0.2">
      <c r="A6" s="192"/>
      <c r="B6" s="190"/>
      <c r="C6" s="190"/>
    </row>
    <row r="7" spans="1:9" s="191" customFormat="1" x14ac:dyDescent="0.2">
      <c r="A7" s="192"/>
      <c r="B7" s="190"/>
      <c r="C7" s="190"/>
    </row>
    <row r="8" spans="1:9" s="191" customFormat="1" ht="13.5" thickBot="1" x14ac:dyDescent="0.25">
      <c r="A8" s="192"/>
      <c r="B8" s="190"/>
      <c r="C8" s="190"/>
    </row>
    <row r="9" spans="1:9" ht="13.5" thickBot="1" x14ac:dyDescent="0.25">
      <c r="A9" s="371"/>
      <c r="B9" s="601" t="s">
        <v>208</v>
      </c>
      <c r="C9" s="602"/>
      <c r="D9" s="601" t="s">
        <v>209</v>
      </c>
      <c r="E9" s="602"/>
      <c r="F9" s="601" t="s">
        <v>224</v>
      </c>
      <c r="G9" s="602"/>
      <c r="H9" s="601" t="s">
        <v>248</v>
      </c>
      <c r="I9" s="602"/>
    </row>
    <row r="10" spans="1:9" x14ac:dyDescent="0.2">
      <c r="A10" s="372" t="s">
        <v>49</v>
      </c>
      <c r="B10" s="373" t="s">
        <v>50</v>
      </c>
      <c r="C10" s="373" t="s">
        <v>51</v>
      </c>
      <c r="D10" s="373" t="s">
        <v>50</v>
      </c>
      <c r="E10" s="373" t="s">
        <v>51</v>
      </c>
      <c r="F10" s="373" t="s">
        <v>50</v>
      </c>
      <c r="G10" s="373" t="s">
        <v>51</v>
      </c>
      <c r="H10" s="373" t="s">
        <v>50</v>
      </c>
      <c r="I10" s="373" t="s">
        <v>51</v>
      </c>
    </row>
    <row r="11" spans="1:9" ht="13.5" thickBot="1" x14ac:dyDescent="0.25">
      <c r="A11" s="374"/>
      <c r="B11" s="375" t="s">
        <v>238</v>
      </c>
      <c r="C11" s="376" t="s">
        <v>52</v>
      </c>
      <c r="D11" s="375" t="s">
        <v>238</v>
      </c>
      <c r="E11" s="376" t="s">
        <v>52</v>
      </c>
      <c r="F11" s="375" t="s">
        <v>238</v>
      </c>
      <c r="G11" s="376" t="s">
        <v>52</v>
      </c>
      <c r="H11" s="375" t="s">
        <v>238</v>
      </c>
      <c r="I11" s="376" t="s">
        <v>52</v>
      </c>
    </row>
    <row r="12" spans="1:9" ht="13.5" thickBot="1" x14ac:dyDescent="0.25">
      <c r="A12" s="193"/>
      <c r="I12" s="189"/>
    </row>
    <row r="13" spans="1:9" x14ac:dyDescent="0.2">
      <c r="A13" s="194" t="s">
        <v>53</v>
      </c>
      <c r="B13" s="195"/>
      <c r="C13" s="196"/>
      <c r="D13" s="195"/>
      <c r="E13" s="196"/>
      <c r="F13" s="195"/>
      <c r="G13" s="196"/>
      <c r="H13" s="195"/>
      <c r="I13" s="196"/>
    </row>
    <row r="14" spans="1:9" x14ac:dyDescent="0.2">
      <c r="A14" s="198" t="s">
        <v>198</v>
      </c>
      <c r="B14" s="199"/>
      <c r="C14" s="200"/>
      <c r="D14" s="199"/>
      <c r="E14" s="200"/>
      <c r="F14" s="199"/>
      <c r="G14" s="200"/>
      <c r="H14" s="199"/>
      <c r="I14" s="200"/>
    </row>
    <row r="15" spans="1:9" x14ac:dyDescent="0.2">
      <c r="A15" s="198" t="s">
        <v>197</v>
      </c>
      <c r="B15" s="199"/>
      <c r="C15" s="200"/>
      <c r="D15" s="199"/>
      <c r="E15" s="200"/>
      <c r="F15" s="199"/>
      <c r="G15" s="200"/>
      <c r="H15" s="199"/>
      <c r="I15" s="200"/>
    </row>
    <row r="16" spans="1:9" x14ac:dyDescent="0.2">
      <c r="A16" s="198" t="s">
        <v>195</v>
      </c>
      <c r="B16" s="199"/>
      <c r="C16" s="200"/>
      <c r="D16" s="199"/>
      <c r="E16" s="200"/>
      <c r="F16" s="199"/>
      <c r="G16" s="200"/>
      <c r="H16" s="199"/>
      <c r="I16" s="200"/>
    </row>
    <row r="17" spans="1:9" x14ac:dyDescent="0.2">
      <c r="A17" s="198" t="s">
        <v>196</v>
      </c>
      <c r="B17" s="199"/>
      <c r="C17" s="200"/>
      <c r="D17" s="199"/>
      <c r="E17" s="200"/>
      <c r="F17" s="199"/>
      <c r="G17" s="200"/>
      <c r="H17" s="199"/>
      <c r="I17" s="200"/>
    </row>
    <row r="18" spans="1:9" ht="13.5" thickBot="1" x14ac:dyDescent="0.25">
      <c r="A18" s="202"/>
      <c r="B18" s="203"/>
      <c r="C18" s="148"/>
      <c r="D18" s="203"/>
      <c r="E18" s="148"/>
      <c r="F18" s="203"/>
      <c r="G18" s="148"/>
      <c r="H18" s="203"/>
      <c r="I18" s="148"/>
    </row>
    <row r="19" spans="1:9" ht="13.5" thickBot="1" x14ac:dyDescent="0.25">
      <c r="A19" s="193"/>
      <c r="B19" s="205"/>
      <c r="C19" s="206"/>
      <c r="D19" s="205"/>
      <c r="E19" s="206"/>
      <c r="F19" s="205"/>
      <c r="G19" s="206"/>
      <c r="H19" s="205"/>
      <c r="I19" s="206"/>
    </row>
    <row r="20" spans="1:9" x14ac:dyDescent="0.2">
      <c r="A20" s="194" t="s">
        <v>54</v>
      </c>
      <c r="B20" s="195"/>
      <c r="C20" s="196"/>
      <c r="D20" s="195"/>
      <c r="E20" s="196"/>
      <c r="F20" s="195"/>
      <c r="G20" s="196"/>
      <c r="H20" s="195"/>
      <c r="I20" s="196"/>
    </row>
    <row r="21" spans="1:9" x14ac:dyDescent="0.2">
      <c r="A21" s="198" t="s">
        <v>198</v>
      </c>
      <c r="B21" s="199"/>
      <c r="C21" s="200"/>
      <c r="D21" s="199"/>
      <c r="E21" s="200"/>
      <c r="F21" s="199"/>
      <c r="G21" s="200"/>
      <c r="H21" s="199"/>
      <c r="I21" s="200"/>
    </row>
    <row r="22" spans="1:9" x14ac:dyDescent="0.2">
      <c r="A22" s="198" t="s">
        <v>197</v>
      </c>
      <c r="B22" s="199"/>
      <c r="C22" s="200"/>
      <c r="D22" s="199"/>
      <c r="E22" s="200"/>
      <c r="F22" s="199"/>
      <c r="G22" s="200"/>
      <c r="H22" s="199"/>
      <c r="I22" s="200"/>
    </row>
    <row r="23" spans="1:9" x14ac:dyDescent="0.2">
      <c r="A23" s="198" t="s">
        <v>195</v>
      </c>
      <c r="B23" s="199"/>
      <c r="C23" s="200"/>
      <c r="D23" s="199"/>
      <c r="E23" s="200"/>
      <c r="F23" s="199"/>
      <c r="G23" s="200"/>
      <c r="H23" s="199"/>
      <c r="I23" s="200"/>
    </row>
    <row r="24" spans="1:9" x14ac:dyDescent="0.2">
      <c r="A24" s="198" t="s">
        <v>196</v>
      </c>
      <c r="B24" s="199"/>
      <c r="C24" s="200"/>
      <c r="D24" s="199"/>
      <c r="E24" s="200"/>
      <c r="F24" s="199"/>
      <c r="G24" s="200"/>
      <c r="H24" s="199"/>
      <c r="I24" s="200"/>
    </row>
    <row r="25" spans="1:9" ht="13.5" thickBot="1" x14ac:dyDescent="0.25">
      <c r="A25" s="202"/>
      <c r="B25" s="203"/>
      <c r="C25" s="148"/>
      <c r="D25" s="203"/>
      <c r="E25" s="148"/>
      <c r="F25" s="203"/>
      <c r="G25" s="148"/>
      <c r="H25" s="203"/>
      <c r="I25" s="148"/>
    </row>
    <row r="26" spans="1:9" ht="13.5" thickBot="1" x14ac:dyDescent="0.25">
      <c r="A26" s="193"/>
      <c r="B26" s="205"/>
      <c r="C26" s="206"/>
      <c r="D26" s="205"/>
      <c r="E26" s="206"/>
      <c r="F26" s="205"/>
      <c r="G26" s="206"/>
      <c r="H26" s="205"/>
      <c r="I26" s="206"/>
    </row>
    <row r="27" spans="1:9" ht="13.5" thickBot="1" x14ac:dyDescent="0.25">
      <c r="A27" s="207" t="s">
        <v>55</v>
      </c>
      <c r="B27" s="208"/>
      <c r="C27" s="209"/>
      <c r="D27" s="208"/>
      <c r="E27" s="209"/>
      <c r="F27" s="208"/>
      <c r="G27" s="209"/>
      <c r="H27" s="208"/>
      <c r="I27" s="209"/>
    </row>
    <row r="28" spans="1:9" ht="13.5" thickBot="1" x14ac:dyDescent="0.25">
      <c r="A28" s="193"/>
      <c r="B28" s="205"/>
      <c r="C28" s="206"/>
      <c r="D28" s="205"/>
      <c r="E28" s="206"/>
      <c r="F28" s="205"/>
      <c r="G28" s="206"/>
      <c r="H28" s="205"/>
      <c r="I28" s="206"/>
    </row>
    <row r="29" spans="1:9" x14ac:dyDescent="0.2">
      <c r="A29" s="194" t="s">
        <v>56</v>
      </c>
      <c r="B29" s="210"/>
      <c r="C29" s="196"/>
      <c r="D29" s="210"/>
      <c r="E29" s="196"/>
      <c r="F29" s="210"/>
      <c r="G29" s="196"/>
      <c r="H29" s="210"/>
      <c r="I29" s="196"/>
    </row>
    <row r="30" spans="1:9" x14ac:dyDescent="0.2">
      <c r="A30" s="211" t="s">
        <v>57</v>
      </c>
      <c r="B30" s="212"/>
      <c r="C30" s="200"/>
      <c r="D30" s="212"/>
      <c r="E30" s="200"/>
      <c r="F30" s="212"/>
      <c r="G30" s="200"/>
      <c r="H30" s="212"/>
      <c r="I30" s="200"/>
    </row>
    <row r="31" spans="1:9" x14ac:dyDescent="0.2">
      <c r="A31" s="211" t="s">
        <v>58</v>
      </c>
      <c r="B31" s="212"/>
      <c r="C31" s="200"/>
      <c r="D31" s="212"/>
      <c r="E31" s="200"/>
      <c r="F31" s="212"/>
      <c r="G31" s="200"/>
      <c r="H31" s="212"/>
      <c r="I31" s="200"/>
    </row>
    <row r="32" spans="1:9" x14ac:dyDescent="0.2">
      <c r="A32" s="211" t="s">
        <v>59</v>
      </c>
      <c r="B32" s="212"/>
      <c r="C32" s="200"/>
      <c r="D32" s="212"/>
      <c r="E32" s="200"/>
      <c r="F32" s="212"/>
      <c r="G32" s="200"/>
      <c r="H32" s="212"/>
      <c r="I32" s="200"/>
    </row>
    <row r="33" spans="1:9" ht="13.5" thickBot="1" x14ac:dyDescent="0.25">
      <c r="A33" s="202" t="s">
        <v>60</v>
      </c>
      <c r="B33" s="213"/>
      <c r="C33" s="148"/>
      <c r="D33" s="213"/>
      <c r="E33" s="148"/>
      <c r="F33" s="213"/>
      <c r="G33" s="148"/>
      <c r="H33" s="213"/>
      <c r="I33" s="148"/>
    </row>
    <row r="34" spans="1:9" ht="13.5" thickBot="1" x14ac:dyDescent="0.25">
      <c r="A34" s="473"/>
      <c r="B34" s="205"/>
      <c r="C34" s="214"/>
      <c r="D34" s="205"/>
      <c r="E34" s="214"/>
      <c r="F34" s="205"/>
      <c r="G34" s="214"/>
      <c r="H34" s="205"/>
      <c r="I34" s="214"/>
    </row>
    <row r="35" spans="1:9" x14ac:dyDescent="0.2">
      <c r="A35" s="194" t="s">
        <v>61</v>
      </c>
      <c r="B35" s="210"/>
      <c r="C35" s="196"/>
      <c r="D35" s="210"/>
      <c r="E35" s="196"/>
      <c r="F35" s="210"/>
      <c r="G35" s="196"/>
      <c r="H35" s="210"/>
      <c r="I35" s="196"/>
    </row>
    <row r="36" spans="1:9" x14ac:dyDescent="0.2">
      <c r="A36" s="198" t="s">
        <v>62</v>
      </c>
      <c r="B36" s="212"/>
      <c r="C36" s="200"/>
      <c r="D36" s="212"/>
      <c r="E36" s="200"/>
      <c r="F36" s="212"/>
      <c r="G36" s="200"/>
      <c r="H36" s="212"/>
      <c r="I36" s="200"/>
    </row>
    <row r="37" spans="1:9" x14ac:dyDescent="0.2">
      <c r="A37" s="215" t="s">
        <v>96</v>
      </c>
      <c r="B37" s="216"/>
      <c r="C37" s="217"/>
      <c r="D37" s="216"/>
      <c r="E37" s="217"/>
      <c r="F37" s="216"/>
      <c r="G37" s="217"/>
      <c r="H37" s="216"/>
      <c r="I37" s="217"/>
    </row>
    <row r="38" spans="1:9" ht="13.5" thickBot="1" x14ac:dyDescent="0.25">
      <c r="A38" s="202" t="s">
        <v>83</v>
      </c>
      <c r="B38" s="213"/>
      <c r="C38" s="148"/>
      <c r="D38" s="213"/>
      <c r="E38" s="148"/>
      <c r="F38" s="213"/>
      <c r="G38" s="148"/>
      <c r="H38" s="213"/>
      <c r="I38" s="148"/>
    </row>
    <row r="39" spans="1:9" ht="13.5" thickBot="1" x14ac:dyDescent="0.25">
      <c r="A39" s="193"/>
      <c r="B39" s="205"/>
      <c r="C39" s="206"/>
      <c r="D39" s="205"/>
      <c r="E39" s="206"/>
      <c r="F39" s="205"/>
      <c r="G39" s="206"/>
      <c r="H39" s="205"/>
      <c r="I39" s="206"/>
    </row>
    <row r="40" spans="1:9" x14ac:dyDescent="0.2">
      <c r="A40" s="194" t="s">
        <v>63</v>
      </c>
      <c r="B40" s="195"/>
      <c r="C40" s="196"/>
      <c r="D40" s="195"/>
      <c r="E40" s="196"/>
      <c r="F40" s="195"/>
      <c r="G40" s="196"/>
      <c r="H40" s="195"/>
      <c r="I40" s="196"/>
    </row>
    <row r="41" spans="1:9" x14ac:dyDescent="0.2">
      <c r="A41" s="211" t="s">
        <v>64</v>
      </c>
      <c r="B41" s="199"/>
      <c r="C41" s="200"/>
      <c r="D41" s="199"/>
      <c r="E41" s="200"/>
      <c r="F41" s="199"/>
      <c r="G41" s="200"/>
      <c r="H41" s="199"/>
      <c r="I41" s="200"/>
    </row>
    <row r="42" spans="1:9" x14ac:dyDescent="0.2">
      <c r="A42" s="211" t="s">
        <v>65</v>
      </c>
      <c r="B42" s="199"/>
      <c r="C42" s="200"/>
      <c r="D42" s="199"/>
      <c r="E42" s="200"/>
      <c r="F42" s="199"/>
      <c r="G42" s="200"/>
      <c r="H42" s="199"/>
      <c r="I42" s="200"/>
    </row>
    <row r="43" spans="1:9" x14ac:dyDescent="0.2">
      <c r="A43" s="211" t="s">
        <v>66</v>
      </c>
      <c r="B43" s="199"/>
      <c r="C43" s="200"/>
      <c r="D43" s="199"/>
      <c r="E43" s="200"/>
      <c r="F43" s="199"/>
      <c r="G43" s="200"/>
      <c r="H43" s="199"/>
      <c r="I43" s="200"/>
    </row>
    <row r="44" spans="1:9" x14ac:dyDescent="0.2">
      <c r="A44" s="198" t="s">
        <v>67</v>
      </c>
      <c r="B44" s="218"/>
      <c r="C44" s="217"/>
      <c r="D44" s="218"/>
      <c r="E44" s="217"/>
      <c r="F44" s="218"/>
      <c r="G44" s="217"/>
      <c r="H44" s="218"/>
      <c r="I44" s="217"/>
    </row>
    <row r="45" spans="1:9" x14ac:dyDescent="0.2">
      <c r="A45" s="219"/>
      <c r="B45" s="218"/>
      <c r="C45" s="217"/>
      <c r="D45" s="218"/>
      <c r="E45" s="217"/>
      <c r="F45" s="218"/>
      <c r="G45" s="217"/>
      <c r="H45" s="218"/>
      <c r="I45" s="217"/>
    </row>
    <row r="46" spans="1:9" ht="13.5" thickBot="1" x14ac:dyDescent="0.25">
      <c r="A46" s="220"/>
      <c r="B46" s="203"/>
      <c r="C46" s="148"/>
      <c r="D46" s="203"/>
      <c r="E46" s="148"/>
      <c r="F46" s="203"/>
      <c r="G46" s="148"/>
      <c r="H46" s="203"/>
      <c r="I46" s="148"/>
    </row>
    <row r="47" spans="1:9" ht="13.5" thickBot="1" x14ac:dyDescent="0.25">
      <c r="A47" s="193"/>
      <c r="B47" s="205"/>
      <c r="C47" s="214"/>
      <c r="D47" s="205"/>
      <c r="E47" s="214"/>
      <c r="F47" s="205"/>
      <c r="G47" s="214"/>
      <c r="H47" s="205"/>
      <c r="I47" s="214"/>
    </row>
    <row r="48" spans="1:9" x14ac:dyDescent="0.2">
      <c r="A48" s="194" t="s">
        <v>68</v>
      </c>
      <c r="B48" s="195"/>
      <c r="C48" s="196"/>
      <c r="D48" s="195"/>
      <c r="E48" s="196"/>
      <c r="F48" s="195"/>
      <c r="G48" s="196"/>
      <c r="H48" s="195"/>
      <c r="I48" s="196"/>
    </row>
    <row r="49" spans="1:9" x14ac:dyDescent="0.2">
      <c r="A49" s="211" t="s">
        <v>97</v>
      </c>
      <c r="B49" s="199"/>
      <c r="C49" s="200"/>
      <c r="D49" s="199"/>
      <c r="E49" s="200"/>
      <c r="F49" s="199"/>
      <c r="G49" s="200"/>
      <c r="H49" s="199"/>
      <c r="I49" s="200"/>
    </row>
    <row r="50" spans="1:9" x14ac:dyDescent="0.2">
      <c r="A50" s="211" t="s">
        <v>69</v>
      </c>
      <c r="B50" s="199"/>
      <c r="C50" s="200"/>
      <c r="D50" s="199"/>
      <c r="E50" s="200"/>
      <c r="F50" s="199"/>
      <c r="G50" s="200"/>
      <c r="H50" s="199"/>
      <c r="I50" s="200"/>
    </row>
    <row r="51" spans="1:9" x14ac:dyDescent="0.2">
      <c r="A51" s="211" t="s">
        <v>98</v>
      </c>
      <c r="B51" s="199"/>
      <c r="C51" s="200"/>
      <c r="D51" s="199"/>
      <c r="E51" s="200"/>
      <c r="F51" s="199"/>
      <c r="G51" s="200"/>
      <c r="H51" s="199"/>
      <c r="I51" s="200"/>
    </row>
    <row r="52" spans="1:9" ht="13.5" thickBot="1" x14ac:dyDescent="0.25">
      <c r="A52" s="202" t="s">
        <v>70</v>
      </c>
      <c r="B52" s="203"/>
      <c r="C52" s="148"/>
      <c r="D52" s="203"/>
      <c r="E52" s="148"/>
      <c r="F52" s="203"/>
      <c r="G52" s="148"/>
      <c r="H52" s="203"/>
      <c r="I52" s="148"/>
    </row>
    <row r="53" spans="1:9" ht="13.5" thickBot="1" x14ac:dyDescent="0.25">
      <c r="A53" s="193"/>
      <c r="B53" s="205"/>
      <c r="C53" s="206"/>
      <c r="D53" s="205"/>
      <c r="E53" s="206"/>
      <c r="F53" s="205"/>
      <c r="G53" s="206"/>
      <c r="H53" s="205"/>
      <c r="I53" s="206"/>
    </row>
    <row r="54" spans="1:9" ht="13.5" thickBot="1" x14ac:dyDescent="0.25">
      <c r="A54" s="207" t="s">
        <v>71</v>
      </c>
      <c r="B54" s="208"/>
      <c r="C54" s="209">
        <v>1</v>
      </c>
      <c r="D54" s="208"/>
      <c r="E54" s="209">
        <v>1</v>
      </c>
      <c r="F54" s="208"/>
      <c r="G54" s="209">
        <v>1</v>
      </c>
      <c r="H54" s="208"/>
      <c r="I54" s="209">
        <v>1</v>
      </c>
    </row>
    <row r="55" spans="1:9" ht="13.5" thickBot="1" x14ac:dyDescent="0.25">
      <c r="A55" s="193"/>
      <c r="I55" s="189"/>
    </row>
    <row r="56" spans="1:9" ht="13.5" thickBot="1" x14ac:dyDescent="0.25">
      <c r="A56" s="301" t="s">
        <v>187</v>
      </c>
      <c r="B56" s="273"/>
      <c r="C56" s="273"/>
      <c r="D56" s="273"/>
      <c r="E56" s="273"/>
      <c r="F56" s="273"/>
      <c r="G56" s="273"/>
      <c r="H56" s="273"/>
      <c r="I56" s="273"/>
    </row>
    <row r="57" spans="1:9" ht="13.5" thickBot="1" x14ac:dyDescent="0.25">
      <c r="A57" s="193"/>
      <c r="I57" s="189"/>
    </row>
    <row r="58" spans="1:9" ht="13.5" thickBot="1" x14ac:dyDescent="0.25">
      <c r="A58" s="207" t="s">
        <v>84</v>
      </c>
      <c r="B58" s="205"/>
      <c r="C58" s="214"/>
      <c r="D58" s="205"/>
      <c r="E58" s="214"/>
      <c r="F58" s="205"/>
      <c r="G58" s="214"/>
      <c r="H58" s="205"/>
      <c r="I58" s="214"/>
    </row>
    <row r="59" spans="1:9" x14ac:dyDescent="0.2">
      <c r="A59" s="337" t="s">
        <v>92</v>
      </c>
      <c r="B59" s="221"/>
      <c r="C59" s="222"/>
      <c r="D59" s="222"/>
      <c r="E59" s="222"/>
      <c r="F59" s="222"/>
      <c r="G59" s="459"/>
      <c r="H59" s="222"/>
      <c r="I59" s="459"/>
    </row>
    <row r="60" spans="1:9" x14ac:dyDescent="0.2">
      <c r="A60" s="338" t="s">
        <v>93</v>
      </c>
      <c r="B60" s="223"/>
      <c r="C60" s="224"/>
      <c r="D60" s="224"/>
      <c r="E60" s="224"/>
      <c r="F60" s="224"/>
      <c r="G60" s="460"/>
      <c r="H60" s="224"/>
      <c r="I60" s="460"/>
    </row>
    <row r="61" spans="1:9" ht="13.5" thickBot="1" x14ac:dyDescent="0.25">
      <c r="A61" s="339" t="s">
        <v>94</v>
      </c>
      <c r="B61" s="225"/>
      <c r="C61" s="226"/>
      <c r="D61" s="226"/>
      <c r="E61" s="226"/>
      <c r="F61" s="226"/>
      <c r="G61" s="461"/>
      <c r="H61" s="226"/>
      <c r="I61" s="461"/>
    </row>
    <row r="62" spans="1:9" hidden="1" x14ac:dyDescent="0.2">
      <c r="A62" s="227"/>
      <c r="B62" s="48"/>
      <c r="C62" s="228"/>
      <c r="D62" s="228"/>
      <c r="E62" s="228"/>
      <c r="F62" s="228"/>
      <c r="G62" s="228"/>
    </row>
    <row r="63" spans="1:9" s="336" customFormat="1" hidden="1" x14ac:dyDescent="0.2">
      <c r="A63" s="334"/>
      <c r="B63" s="335"/>
      <c r="C63" s="335"/>
      <c r="D63" s="335"/>
      <c r="E63" s="335"/>
      <c r="F63" s="335"/>
      <c r="G63" s="335"/>
      <c r="I63" s="323"/>
    </row>
    <row r="64" spans="1:9" hidden="1" x14ac:dyDescent="0.2"/>
    <row r="65" spans="1:8" ht="14.25" x14ac:dyDescent="0.2">
      <c r="A65" s="504"/>
      <c r="B65" s="336"/>
      <c r="C65" s="336"/>
      <c r="D65" s="336"/>
      <c r="E65" s="336"/>
      <c r="F65" s="336"/>
      <c r="G65" s="336"/>
      <c r="H65" s="336"/>
    </row>
    <row r="66" spans="1:8" ht="14.25" x14ac:dyDescent="0.2">
      <c r="A66" s="504" t="s">
        <v>222</v>
      </c>
      <c r="B66" s="336"/>
      <c r="C66" s="336"/>
      <c r="D66" s="336"/>
      <c r="E66" s="336"/>
      <c r="F66" s="336"/>
      <c r="G66" s="336"/>
      <c r="H66" s="336"/>
    </row>
    <row r="67" spans="1:8" s="48" customFormat="1" ht="9.75" customHeight="1" thickBot="1" x14ac:dyDescent="0.25">
      <c r="A67" s="313"/>
      <c r="B67" s="315"/>
      <c r="C67" s="315"/>
      <c r="D67" s="315"/>
      <c r="E67" s="315"/>
      <c r="F67" s="315"/>
      <c r="G67" s="315"/>
      <c r="H67" s="314"/>
    </row>
    <row r="68" spans="1:8" s="48" customFormat="1" ht="29.25" customHeight="1" thickBot="1" x14ac:dyDescent="0.25">
      <c r="A68" s="596" t="s">
        <v>199</v>
      </c>
      <c r="B68" s="597"/>
      <c r="C68" s="597"/>
      <c r="D68" s="597"/>
      <c r="E68" s="597"/>
      <c r="F68" s="597"/>
      <c r="G68" s="598"/>
      <c r="H68" s="314"/>
    </row>
    <row r="70" spans="1:8" s="48" customFormat="1" hidden="1" x14ac:dyDescent="0.2">
      <c r="A70" s="73" t="s">
        <v>143</v>
      </c>
      <c r="B70" s="189"/>
      <c r="C70" s="189"/>
      <c r="D70" s="189"/>
      <c r="E70" s="189"/>
      <c r="F70" s="189"/>
      <c r="G70" s="189"/>
      <c r="H70" s="189"/>
    </row>
    <row r="71" spans="1:8" s="48" customFormat="1" hidden="1" x14ac:dyDescent="0.2">
      <c r="A71" s="78" t="s">
        <v>7</v>
      </c>
      <c r="B71" s="78" t="str">
        <f>+B9</f>
        <v>promedio 2016</v>
      </c>
      <c r="C71" s="189"/>
      <c r="D71" s="78" t="str">
        <f>+D9</f>
        <v>promedio 2017</v>
      </c>
      <c r="E71" s="189"/>
      <c r="F71" s="78" t="str">
        <f>+F9</f>
        <v>promedio 2018</v>
      </c>
      <c r="G71" s="189"/>
      <c r="H71" s="189"/>
    </row>
    <row r="72" spans="1:8" s="48" customFormat="1" ht="13.5" hidden="1" thickBot="1" x14ac:dyDescent="0.25">
      <c r="A72" s="94" t="s">
        <v>135</v>
      </c>
      <c r="B72" s="124">
        <f>+B54-SUM(B48:B52,B40:B46,B35:B38,B29:B33,B27,B20:B25,B13:B18)</f>
        <v>0</v>
      </c>
      <c r="C72" s="123"/>
      <c r="D72" s="124">
        <f>+D54-SUM(D48:D52,D40:D46,D35:D38,D29:D33,D27,D20:D25,D13:D18)</f>
        <v>0</v>
      </c>
      <c r="E72" s="123"/>
      <c r="F72" s="124">
        <f>+F54-SUM(F48:F52,F40:F46,F35:F38,F29:F33,F27,F20:F25,F13:F18)</f>
        <v>0</v>
      </c>
      <c r="G72" s="123"/>
      <c r="H72" s="189"/>
    </row>
    <row r="73" spans="1:8" s="48" customFormat="1" hidden="1" x14ac:dyDescent="0.2">
      <c r="A73" s="189"/>
      <c r="B73" s="189"/>
      <c r="C73" s="189"/>
      <c r="D73" s="189"/>
      <c r="E73" s="189"/>
      <c r="F73" s="189"/>
      <c r="G73" s="189"/>
      <c r="H73" s="189"/>
    </row>
  </sheetData>
  <sheetProtection formatCells="0" formatColumns="0" formatRows="0"/>
  <mergeCells count="5">
    <mergeCell ref="B9:C9"/>
    <mergeCell ref="D9:E9"/>
    <mergeCell ref="F9:G9"/>
    <mergeCell ref="A68:G68"/>
    <mergeCell ref="H9:I9"/>
  </mergeCells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57" orientation="landscape" r:id="rId1"/>
  <headerFooter alignWithMargins="0">
    <oddHeader>&amp;R2019 - Año de la Exportación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A4" sqref="A4:G4"/>
    </sheetView>
  </sheetViews>
  <sheetFormatPr baseColWidth="10" defaultRowHeight="12.75" x14ac:dyDescent="0.2"/>
  <cols>
    <col min="1" max="1" width="35.85546875" customWidth="1"/>
    <col min="2" max="2" width="17" customWidth="1"/>
    <col min="3" max="6" width="21.5703125" customWidth="1"/>
    <col min="7" max="7" width="19.5703125" customWidth="1"/>
    <col min="10" max="10" width="15.42578125" style="189" bestFit="1" customWidth="1"/>
  </cols>
  <sheetData>
    <row r="1" spans="1:10" x14ac:dyDescent="0.2">
      <c r="A1" s="570" t="s">
        <v>227</v>
      </c>
      <c r="B1" s="570"/>
      <c r="C1" s="570"/>
      <c r="D1" s="570"/>
      <c r="E1" s="570"/>
      <c r="F1" s="570"/>
      <c r="G1" s="570"/>
    </row>
    <row r="2" spans="1:10" x14ac:dyDescent="0.2">
      <c r="A2" s="570" t="s">
        <v>167</v>
      </c>
      <c r="B2" s="570"/>
      <c r="C2" s="570"/>
      <c r="D2" s="570"/>
      <c r="E2" s="570"/>
      <c r="F2" s="570"/>
      <c r="G2" s="570"/>
    </row>
    <row r="3" spans="1:10" x14ac:dyDescent="0.2">
      <c r="A3" s="603" t="s">
        <v>259</v>
      </c>
      <c r="B3" s="603"/>
      <c r="C3" s="603"/>
      <c r="D3" s="603"/>
      <c r="E3" s="603"/>
      <c r="F3" s="603"/>
      <c r="G3" s="603"/>
    </row>
    <row r="4" spans="1:10" x14ac:dyDescent="0.2">
      <c r="A4" s="604" t="str">
        <f>'8.1.... Costos'!A5</f>
        <v>en pesos por unidad</v>
      </c>
      <c r="B4" s="604"/>
      <c r="C4" s="604"/>
      <c r="D4" s="604"/>
      <c r="E4" s="604"/>
      <c r="F4" s="604"/>
      <c r="G4" s="604"/>
    </row>
    <row r="5" spans="1:10" x14ac:dyDescent="0.2">
      <c r="A5" s="327"/>
      <c r="B5" s="327"/>
    </row>
    <row r="6" spans="1:10" ht="13.5" thickBot="1" x14ac:dyDescent="0.25">
      <c r="J6" s="191"/>
    </row>
    <row r="7" spans="1:10" ht="13.5" customHeight="1" thickBot="1" x14ac:dyDescent="0.25">
      <c r="A7" s="611" t="s">
        <v>49</v>
      </c>
      <c r="B7" s="609" t="s">
        <v>221</v>
      </c>
      <c r="C7" s="377" t="s">
        <v>208</v>
      </c>
      <c r="D7" s="377" t="s">
        <v>209</v>
      </c>
      <c r="E7" s="377" t="s">
        <v>224</v>
      </c>
      <c r="F7" s="377" t="s">
        <v>248</v>
      </c>
      <c r="G7" s="611" t="s">
        <v>99</v>
      </c>
      <c r="J7" s="191"/>
    </row>
    <row r="8" spans="1:10" ht="46.15" customHeight="1" thickBot="1" x14ac:dyDescent="0.25">
      <c r="A8" s="612"/>
      <c r="B8" s="610"/>
      <c r="C8" s="378" t="s">
        <v>239</v>
      </c>
      <c r="D8" s="378" t="s">
        <v>239</v>
      </c>
      <c r="E8" s="378" t="s">
        <v>239</v>
      </c>
      <c r="F8" s="378" t="s">
        <v>239</v>
      </c>
      <c r="G8" s="612"/>
    </row>
    <row r="9" spans="1:10" ht="13.5" thickBot="1" x14ac:dyDescent="0.25">
      <c r="A9" s="193"/>
      <c r="B9" s="193"/>
      <c r="G9" s="189"/>
    </row>
    <row r="10" spans="1:10" x14ac:dyDescent="0.2">
      <c r="A10" s="194" t="s">
        <v>165</v>
      </c>
      <c r="B10" s="194"/>
      <c r="C10" s="197"/>
      <c r="D10" s="197"/>
      <c r="E10" s="197"/>
      <c r="F10" s="197"/>
      <c r="G10" s="197"/>
    </row>
    <row r="11" spans="1:10" x14ac:dyDescent="0.2">
      <c r="A11" s="198" t="s">
        <v>198</v>
      </c>
      <c r="B11" s="198"/>
      <c r="C11" s="201"/>
      <c r="D11" s="201"/>
      <c r="E11" s="201"/>
      <c r="F11" s="201"/>
      <c r="G11" s="201"/>
    </row>
    <row r="12" spans="1:10" x14ac:dyDescent="0.2">
      <c r="A12" s="198" t="s">
        <v>197</v>
      </c>
      <c r="B12" s="198"/>
      <c r="C12" s="201"/>
      <c r="D12" s="201"/>
      <c r="E12" s="201"/>
      <c r="F12" s="201"/>
      <c r="G12" s="201"/>
    </row>
    <row r="13" spans="1:10" x14ac:dyDescent="0.2">
      <c r="A13" s="198" t="s">
        <v>195</v>
      </c>
      <c r="B13" s="198"/>
      <c r="C13" s="201"/>
      <c r="D13" s="201"/>
      <c r="E13" s="201"/>
      <c r="F13" s="201"/>
      <c r="G13" s="201"/>
    </row>
    <row r="14" spans="1:10" x14ac:dyDescent="0.2">
      <c r="A14" s="198" t="s">
        <v>196</v>
      </c>
      <c r="B14" s="198"/>
      <c r="C14" s="201"/>
      <c r="D14" s="201"/>
      <c r="E14" s="201"/>
      <c r="F14" s="201"/>
      <c r="G14" s="201"/>
    </row>
    <row r="15" spans="1:10" ht="13.5" thickBot="1" x14ac:dyDescent="0.25">
      <c r="A15" s="202"/>
      <c r="B15" s="202"/>
      <c r="C15" s="204"/>
      <c r="D15" s="204"/>
      <c r="E15" s="204"/>
      <c r="F15" s="204"/>
      <c r="G15" s="204"/>
    </row>
    <row r="16" spans="1:10" ht="13.5" thickBot="1" x14ac:dyDescent="0.25">
      <c r="A16" s="193"/>
      <c r="B16" s="193"/>
      <c r="G16" s="189"/>
    </row>
    <row r="17" spans="1:7" x14ac:dyDescent="0.2">
      <c r="A17" s="194" t="s">
        <v>166</v>
      </c>
      <c r="B17" s="194"/>
      <c r="C17" s="197"/>
      <c r="D17" s="197"/>
      <c r="E17" s="197"/>
      <c r="F17" s="197"/>
      <c r="G17" s="197"/>
    </row>
    <row r="18" spans="1:7" x14ac:dyDescent="0.2">
      <c r="A18" s="198" t="s">
        <v>198</v>
      </c>
      <c r="B18" s="198"/>
      <c r="C18" s="201"/>
      <c r="D18" s="201"/>
      <c r="E18" s="201"/>
      <c r="F18" s="201"/>
      <c r="G18" s="201"/>
    </row>
    <row r="19" spans="1:7" x14ac:dyDescent="0.2">
      <c r="A19" s="198" t="s">
        <v>197</v>
      </c>
      <c r="B19" s="198"/>
      <c r="C19" s="201"/>
      <c r="D19" s="201"/>
      <c r="E19" s="201"/>
      <c r="F19" s="201"/>
      <c r="G19" s="201"/>
    </row>
    <row r="20" spans="1:7" x14ac:dyDescent="0.2">
      <c r="A20" s="198" t="s">
        <v>195</v>
      </c>
      <c r="B20" s="198"/>
      <c r="C20" s="201"/>
      <c r="D20" s="201"/>
      <c r="E20" s="201"/>
      <c r="F20" s="201"/>
      <c r="G20" s="201"/>
    </row>
    <row r="21" spans="1:7" x14ac:dyDescent="0.2">
      <c r="A21" s="198" t="s">
        <v>196</v>
      </c>
      <c r="B21" s="198"/>
      <c r="C21" s="201"/>
      <c r="D21" s="201"/>
      <c r="E21" s="201"/>
      <c r="F21" s="201"/>
      <c r="G21" s="201"/>
    </row>
    <row r="22" spans="1:7" ht="13.5" thickBot="1" x14ac:dyDescent="0.25">
      <c r="A22" s="202"/>
      <c r="B22" s="202"/>
      <c r="C22" s="204"/>
      <c r="D22" s="204"/>
      <c r="E22" s="204"/>
      <c r="F22" s="204"/>
      <c r="G22" s="204"/>
    </row>
    <row r="24" spans="1:7" ht="13.5" thickBot="1" x14ac:dyDescent="0.25">
      <c r="A24" s="327"/>
    </row>
    <row r="25" spans="1:7" ht="13.5" thickBot="1" x14ac:dyDescent="0.25">
      <c r="A25" s="607" t="s">
        <v>49</v>
      </c>
      <c r="B25" s="608"/>
      <c r="C25" s="379" t="str">
        <f>+C7</f>
        <v>promedio 2016</v>
      </c>
      <c r="D25" s="379" t="str">
        <f>+D7</f>
        <v>promedio 2017</v>
      </c>
      <c r="E25" s="379" t="str">
        <f>+E7</f>
        <v>promedio 2018</v>
      </c>
      <c r="F25" s="379" t="str">
        <f>+F7</f>
        <v>ene-mayo 2019</v>
      </c>
    </row>
    <row r="26" spans="1:7" ht="13.5" thickBot="1" x14ac:dyDescent="0.25">
      <c r="A26" s="605" t="s">
        <v>96</v>
      </c>
      <c r="B26" s="606"/>
    </row>
    <row r="27" spans="1:7" x14ac:dyDescent="0.2">
      <c r="A27" s="285" t="s">
        <v>168</v>
      </c>
      <c r="B27" s="286"/>
      <c r="C27" s="291"/>
      <c r="D27" s="292"/>
      <c r="E27" s="291"/>
      <c r="F27" s="511"/>
    </row>
    <row r="28" spans="1:7" x14ac:dyDescent="0.2">
      <c r="A28" s="287" t="s">
        <v>180</v>
      </c>
      <c r="B28" s="288"/>
      <c r="C28" s="293"/>
      <c r="D28" s="294"/>
      <c r="E28" s="293"/>
      <c r="F28" s="509"/>
    </row>
    <row r="29" spans="1:7" x14ac:dyDescent="0.2">
      <c r="A29" s="287" t="s">
        <v>181</v>
      </c>
      <c r="B29" s="288"/>
      <c r="C29" s="293"/>
      <c r="D29" s="294"/>
      <c r="E29" s="293"/>
      <c r="F29" s="509"/>
    </row>
    <row r="30" spans="1:7" ht="13.5" thickBot="1" x14ac:dyDescent="0.25">
      <c r="A30" s="289" t="s">
        <v>182</v>
      </c>
      <c r="B30" s="290"/>
      <c r="C30" s="295"/>
      <c r="D30" s="296"/>
      <c r="E30" s="295"/>
      <c r="F30" s="510"/>
    </row>
    <row r="31" spans="1:7" ht="13.5" thickBot="1" x14ac:dyDescent="0.25">
      <c r="A31" s="605" t="s">
        <v>169</v>
      </c>
      <c r="B31" s="606"/>
      <c r="C31" s="297"/>
      <c r="D31" s="297"/>
      <c r="E31" s="297"/>
      <c r="F31" s="297"/>
    </row>
    <row r="32" spans="1:7" x14ac:dyDescent="0.2">
      <c r="A32" s="285" t="s">
        <v>168</v>
      </c>
      <c r="B32" s="286"/>
      <c r="C32" s="291"/>
      <c r="D32" s="292"/>
      <c r="E32" s="291"/>
      <c r="F32" s="511"/>
    </row>
    <row r="33" spans="1:6" x14ac:dyDescent="0.2">
      <c r="A33" s="287" t="s">
        <v>180</v>
      </c>
      <c r="B33" s="288"/>
      <c r="C33" s="293"/>
      <c r="D33" s="294"/>
      <c r="E33" s="293"/>
      <c r="F33" s="509"/>
    </row>
    <row r="34" spans="1:6" x14ac:dyDescent="0.2">
      <c r="A34" s="287" t="s">
        <v>181</v>
      </c>
      <c r="B34" s="288"/>
      <c r="C34" s="293"/>
      <c r="D34" s="294"/>
      <c r="E34" s="293"/>
      <c r="F34" s="509"/>
    </row>
    <row r="35" spans="1:6" ht="13.5" thickBot="1" x14ac:dyDescent="0.25">
      <c r="A35" s="289" t="s">
        <v>182</v>
      </c>
      <c r="B35" s="290"/>
      <c r="C35" s="295"/>
      <c r="D35" s="296"/>
      <c r="E35" s="295"/>
      <c r="F35" s="510"/>
    </row>
    <row r="36" spans="1:6" ht="13.5" thickBot="1" x14ac:dyDescent="0.25">
      <c r="A36" s="605" t="s">
        <v>170</v>
      </c>
      <c r="B36" s="606"/>
      <c r="C36" s="297"/>
      <c r="D36" s="297"/>
      <c r="E36" s="297"/>
      <c r="F36" s="297"/>
    </row>
    <row r="37" spans="1:6" x14ac:dyDescent="0.2">
      <c r="A37" s="285" t="s">
        <v>168</v>
      </c>
      <c r="B37" s="286"/>
      <c r="C37" s="291"/>
      <c r="D37" s="292"/>
      <c r="E37" s="291"/>
      <c r="F37" s="291"/>
    </row>
    <row r="38" spans="1:6" x14ac:dyDescent="0.2">
      <c r="A38" s="287" t="s">
        <v>180</v>
      </c>
      <c r="B38" s="288"/>
      <c r="C38" s="293"/>
      <c r="D38" s="294"/>
      <c r="E38" s="293"/>
      <c r="F38" s="509"/>
    </row>
    <row r="39" spans="1:6" x14ac:dyDescent="0.2">
      <c r="A39" s="287" t="s">
        <v>181</v>
      </c>
      <c r="B39" s="288"/>
      <c r="C39" s="293"/>
      <c r="D39" s="294"/>
      <c r="E39" s="293"/>
      <c r="F39" s="509"/>
    </row>
    <row r="40" spans="1:6" ht="13.5" thickBot="1" x14ac:dyDescent="0.25">
      <c r="A40" s="289" t="s">
        <v>182</v>
      </c>
      <c r="B40" s="290"/>
      <c r="C40" s="295"/>
      <c r="D40" s="296"/>
      <c r="E40" s="295"/>
      <c r="F40" s="510"/>
    </row>
    <row r="41" spans="1:6" ht="13.5" thickBot="1" x14ac:dyDescent="0.25">
      <c r="A41" s="605" t="s">
        <v>170</v>
      </c>
      <c r="B41" s="606"/>
      <c r="C41" s="297"/>
      <c r="D41" s="297"/>
      <c r="E41" s="297"/>
      <c r="F41" s="297"/>
    </row>
    <row r="42" spans="1:6" x14ac:dyDescent="0.2">
      <c r="A42" s="285" t="s">
        <v>168</v>
      </c>
      <c r="B42" s="286"/>
      <c r="C42" s="291"/>
      <c r="D42" s="292"/>
      <c r="E42" s="291"/>
      <c r="F42" s="291"/>
    </row>
    <row r="43" spans="1:6" x14ac:dyDescent="0.2">
      <c r="A43" s="287" t="s">
        <v>180</v>
      </c>
      <c r="B43" s="288"/>
      <c r="C43" s="293"/>
      <c r="D43" s="294"/>
      <c r="E43" s="293"/>
      <c r="F43" s="509"/>
    </row>
    <row r="44" spans="1:6" x14ac:dyDescent="0.2">
      <c r="A44" s="287" t="s">
        <v>181</v>
      </c>
      <c r="B44" s="288"/>
      <c r="C44" s="293"/>
      <c r="D44" s="294"/>
      <c r="E44" s="293"/>
      <c r="F44" s="509"/>
    </row>
    <row r="45" spans="1:6" ht="13.5" thickBot="1" x14ac:dyDescent="0.25">
      <c r="A45" s="289" t="s">
        <v>182</v>
      </c>
      <c r="B45" s="290"/>
      <c r="C45" s="295"/>
      <c r="D45" s="296"/>
      <c r="E45" s="295"/>
      <c r="F45" s="510"/>
    </row>
  </sheetData>
  <mergeCells count="12">
    <mergeCell ref="A1:G1"/>
    <mergeCell ref="A2:G2"/>
    <mergeCell ref="A3:G3"/>
    <mergeCell ref="A4:G4"/>
    <mergeCell ref="A41:B41"/>
    <mergeCell ref="A25:B25"/>
    <mergeCell ref="B7:B8"/>
    <mergeCell ref="G7:G8"/>
    <mergeCell ref="A26:B26"/>
    <mergeCell ref="A31:B31"/>
    <mergeCell ref="A36:B36"/>
    <mergeCell ref="A7:A8"/>
  </mergeCells>
  <phoneticPr fontId="16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80" orientation="landscape" r:id="rId1"/>
  <headerFooter alignWithMargins="0">
    <oddHeader>&amp;R2019 - Año de la Exportación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A4" sqref="A4:G4"/>
    </sheetView>
  </sheetViews>
  <sheetFormatPr baseColWidth="10" defaultRowHeight="12.75" x14ac:dyDescent="0.2"/>
  <cols>
    <col min="1" max="1" width="35.85546875" customWidth="1"/>
    <col min="2" max="2" width="17" customWidth="1"/>
    <col min="3" max="6" width="21.5703125" customWidth="1"/>
    <col min="7" max="7" width="19.5703125" customWidth="1"/>
    <col min="10" max="10" width="15.42578125" style="189" bestFit="1" customWidth="1"/>
  </cols>
  <sheetData>
    <row r="1" spans="1:10" x14ac:dyDescent="0.2">
      <c r="A1" s="570" t="s">
        <v>245</v>
      </c>
      <c r="B1" s="570"/>
      <c r="C1" s="570"/>
      <c r="D1" s="570"/>
      <c r="E1" s="570"/>
      <c r="F1" s="570"/>
      <c r="G1" s="570"/>
    </row>
    <row r="2" spans="1:10" x14ac:dyDescent="0.2">
      <c r="A2" s="570" t="s">
        <v>167</v>
      </c>
      <c r="B2" s="570"/>
      <c r="C2" s="570"/>
      <c r="D2" s="570"/>
      <c r="E2" s="570"/>
      <c r="F2" s="570"/>
      <c r="G2" s="570"/>
    </row>
    <row r="3" spans="1:10" x14ac:dyDescent="0.2">
      <c r="A3" s="603" t="s">
        <v>260</v>
      </c>
      <c r="B3" s="603"/>
      <c r="C3" s="603"/>
      <c r="D3" s="603"/>
      <c r="E3" s="603"/>
      <c r="F3" s="603"/>
      <c r="G3" s="603"/>
    </row>
    <row r="4" spans="1:10" x14ac:dyDescent="0.2">
      <c r="A4" s="604" t="str">
        <f>'8.1.... Costos'!A5</f>
        <v>en pesos por unidad</v>
      </c>
      <c r="B4" s="604"/>
      <c r="C4" s="604"/>
      <c r="D4" s="604"/>
      <c r="E4" s="604"/>
      <c r="F4" s="604"/>
      <c r="G4" s="604"/>
    </row>
    <row r="5" spans="1:10" x14ac:dyDescent="0.2">
      <c r="A5" s="327"/>
      <c r="B5" s="327"/>
    </row>
    <row r="6" spans="1:10" ht="13.5" thickBot="1" x14ac:dyDescent="0.25">
      <c r="J6" s="191"/>
    </row>
    <row r="7" spans="1:10" ht="13.5" customHeight="1" thickBot="1" x14ac:dyDescent="0.25">
      <c r="A7" s="611" t="s">
        <v>49</v>
      </c>
      <c r="B7" s="609" t="s">
        <v>221</v>
      </c>
      <c r="C7" s="377" t="s">
        <v>208</v>
      </c>
      <c r="D7" s="377" t="s">
        <v>209</v>
      </c>
      <c r="E7" s="377" t="s">
        <v>224</v>
      </c>
      <c r="F7" s="377" t="s">
        <v>248</v>
      </c>
      <c r="G7" s="611" t="s">
        <v>99</v>
      </c>
      <c r="J7" s="191"/>
    </row>
    <row r="8" spans="1:10" ht="46.15" customHeight="1" thickBot="1" x14ac:dyDescent="0.25">
      <c r="A8" s="612"/>
      <c r="B8" s="610"/>
      <c r="C8" s="378" t="s">
        <v>239</v>
      </c>
      <c r="D8" s="378" t="s">
        <v>239</v>
      </c>
      <c r="E8" s="378" t="s">
        <v>239</v>
      </c>
      <c r="F8" s="378" t="s">
        <v>239</v>
      </c>
      <c r="G8" s="612"/>
    </row>
    <row r="9" spans="1:10" ht="13.5" thickBot="1" x14ac:dyDescent="0.25">
      <c r="A9" s="193"/>
      <c r="B9" s="193"/>
      <c r="G9" s="189"/>
    </row>
    <row r="10" spans="1:10" x14ac:dyDescent="0.2">
      <c r="A10" s="194" t="s">
        <v>165</v>
      </c>
      <c r="B10" s="194"/>
      <c r="C10" s="197"/>
      <c r="D10" s="197"/>
      <c r="E10" s="197"/>
      <c r="F10" s="197"/>
      <c r="G10" s="197"/>
    </row>
    <row r="11" spans="1:10" x14ac:dyDescent="0.2">
      <c r="A11" s="198" t="s">
        <v>198</v>
      </c>
      <c r="B11" s="198"/>
      <c r="C11" s="201"/>
      <c r="D11" s="201"/>
      <c r="E11" s="201"/>
      <c r="F11" s="201"/>
      <c r="G11" s="201"/>
    </row>
    <row r="12" spans="1:10" x14ac:dyDescent="0.2">
      <c r="A12" s="198" t="s">
        <v>197</v>
      </c>
      <c r="B12" s="198"/>
      <c r="C12" s="201"/>
      <c r="D12" s="201"/>
      <c r="E12" s="201"/>
      <c r="F12" s="201"/>
      <c r="G12" s="201"/>
    </row>
    <row r="13" spans="1:10" x14ac:dyDescent="0.2">
      <c r="A13" s="198" t="s">
        <v>195</v>
      </c>
      <c r="B13" s="198"/>
      <c r="C13" s="201"/>
      <c r="D13" s="201"/>
      <c r="E13" s="201"/>
      <c r="F13" s="201"/>
      <c r="G13" s="201"/>
    </row>
    <row r="14" spans="1:10" x14ac:dyDescent="0.2">
      <c r="A14" s="198" t="s">
        <v>196</v>
      </c>
      <c r="B14" s="198"/>
      <c r="C14" s="201"/>
      <c r="D14" s="201"/>
      <c r="E14" s="201"/>
      <c r="F14" s="201"/>
      <c r="G14" s="201"/>
    </row>
    <row r="15" spans="1:10" ht="13.5" thickBot="1" x14ac:dyDescent="0.25">
      <c r="A15" s="202"/>
      <c r="B15" s="202"/>
      <c r="C15" s="204"/>
      <c r="D15" s="204"/>
      <c r="E15" s="204"/>
      <c r="F15" s="204"/>
      <c r="G15" s="204"/>
    </row>
    <row r="16" spans="1:10" ht="13.5" thickBot="1" x14ac:dyDescent="0.25">
      <c r="A16" s="193"/>
      <c r="B16" s="193"/>
      <c r="G16" s="189"/>
    </row>
    <row r="17" spans="1:7" x14ac:dyDescent="0.2">
      <c r="A17" s="194" t="s">
        <v>166</v>
      </c>
      <c r="B17" s="194"/>
      <c r="C17" s="197"/>
      <c r="D17" s="197"/>
      <c r="E17" s="197"/>
      <c r="F17" s="197"/>
      <c r="G17" s="197"/>
    </row>
    <row r="18" spans="1:7" x14ac:dyDescent="0.2">
      <c r="A18" s="198" t="s">
        <v>198</v>
      </c>
      <c r="B18" s="198"/>
      <c r="C18" s="201"/>
      <c r="D18" s="201"/>
      <c r="E18" s="201"/>
      <c r="F18" s="201"/>
      <c r="G18" s="201"/>
    </row>
    <row r="19" spans="1:7" x14ac:dyDescent="0.2">
      <c r="A19" s="198" t="s">
        <v>197</v>
      </c>
      <c r="B19" s="198"/>
      <c r="C19" s="201"/>
      <c r="D19" s="201"/>
      <c r="E19" s="201"/>
      <c r="F19" s="201"/>
      <c r="G19" s="201"/>
    </row>
    <row r="20" spans="1:7" x14ac:dyDescent="0.2">
      <c r="A20" s="198" t="s">
        <v>195</v>
      </c>
      <c r="B20" s="198"/>
      <c r="C20" s="201"/>
      <c r="D20" s="201"/>
      <c r="E20" s="201"/>
      <c r="F20" s="201"/>
      <c r="G20" s="201"/>
    </row>
    <row r="21" spans="1:7" x14ac:dyDescent="0.2">
      <c r="A21" s="198" t="s">
        <v>196</v>
      </c>
      <c r="B21" s="198"/>
      <c r="C21" s="201"/>
      <c r="D21" s="201"/>
      <c r="E21" s="201"/>
      <c r="F21" s="201"/>
      <c r="G21" s="201"/>
    </row>
    <row r="22" spans="1:7" ht="13.5" thickBot="1" x14ac:dyDescent="0.25">
      <c r="A22" s="202"/>
      <c r="B22" s="202"/>
      <c r="C22" s="204"/>
      <c r="D22" s="204"/>
      <c r="E22" s="204"/>
      <c r="F22" s="204"/>
      <c r="G22" s="204"/>
    </row>
    <row r="24" spans="1:7" ht="13.5" thickBot="1" x14ac:dyDescent="0.25">
      <c r="A24" s="327"/>
    </row>
    <row r="25" spans="1:7" ht="13.5" thickBot="1" x14ac:dyDescent="0.25">
      <c r="A25" s="607" t="s">
        <v>49</v>
      </c>
      <c r="B25" s="608"/>
      <c r="C25" s="379" t="str">
        <f>+C7</f>
        <v>promedio 2016</v>
      </c>
      <c r="D25" s="379" t="str">
        <f>+D7</f>
        <v>promedio 2017</v>
      </c>
      <c r="E25" s="379" t="str">
        <f>+E7</f>
        <v>promedio 2018</v>
      </c>
      <c r="F25" s="379" t="str">
        <f>+F7</f>
        <v>ene-mayo 2019</v>
      </c>
    </row>
    <row r="26" spans="1:7" ht="13.5" thickBot="1" x14ac:dyDescent="0.25">
      <c r="A26" s="605" t="s">
        <v>96</v>
      </c>
      <c r="B26" s="606"/>
    </row>
    <row r="27" spans="1:7" x14ac:dyDescent="0.2">
      <c r="A27" s="285" t="s">
        <v>168</v>
      </c>
      <c r="B27" s="286"/>
      <c r="C27" s="291"/>
      <c r="D27" s="292"/>
      <c r="E27" s="291"/>
      <c r="F27" s="511"/>
    </row>
    <row r="28" spans="1:7" x14ac:dyDescent="0.2">
      <c r="A28" s="287" t="s">
        <v>180</v>
      </c>
      <c r="B28" s="288"/>
      <c r="C28" s="293"/>
      <c r="D28" s="294"/>
      <c r="E28" s="293"/>
      <c r="F28" s="509"/>
    </row>
    <row r="29" spans="1:7" x14ac:dyDescent="0.2">
      <c r="A29" s="287" t="s">
        <v>181</v>
      </c>
      <c r="B29" s="288"/>
      <c r="C29" s="293"/>
      <c r="D29" s="294"/>
      <c r="E29" s="293"/>
      <c r="F29" s="509"/>
    </row>
    <row r="30" spans="1:7" ht="13.5" thickBot="1" x14ac:dyDescent="0.25">
      <c r="A30" s="289" t="s">
        <v>182</v>
      </c>
      <c r="B30" s="290"/>
      <c r="C30" s="295"/>
      <c r="D30" s="296"/>
      <c r="E30" s="295"/>
      <c r="F30" s="510"/>
    </row>
    <row r="31" spans="1:7" ht="13.5" thickBot="1" x14ac:dyDescent="0.25">
      <c r="A31" s="605" t="s">
        <v>169</v>
      </c>
      <c r="B31" s="606"/>
      <c r="C31" s="297"/>
      <c r="D31" s="297"/>
      <c r="E31" s="297"/>
      <c r="F31" s="297"/>
    </row>
    <row r="32" spans="1:7" x14ac:dyDescent="0.2">
      <c r="A32" s="285" t="s">
        <v>168</v>
      </c>
      <c r="B32" s="286"/>
      <c r="C32" s="291"/>
      <c r="D32" s="292"/>
      <c r="E32" s="291"/>
      <c r="F32" s="511"/>
    </row>
    <row r="33" spans="1:6" x14ac:dyDescent="0.2">
      <c r="A33" s="287" t="s">
        <v>180</v>
      </c>
      <c r="B33" s="288"/>
      <c r="C33" s="293"/>
      <c r="D33" s="294"/>
      <c r="E33" s="293"/>
      <c r="F33" s="509"/>
    </row>
    <row r="34" spans="1:6" x14ac:dyDescent="0.2">
      <c r="A34" s="287" t="s">
        <v>181</v>
      </c>
      <c r="B34" s="288"/>
      <c r="C34" s="293"/>
      <c r="D34" s="294"/>
      <c r="E34" s="293"/>
      <c r="F34" s="509"/>
    </row>
    <row r="35" spans="1:6" ht="13.5" thickBot="1" x14ac:dyDescent="0.25">
      <c r="A35" s="289" t="s">
        <v>182</v>
      </c>
      <c r="B35" s="290"/>
      <c r="C35" s="295"/>
      <c r="D35" s="296"/>
      <c r="E35" s="295"/>
      <c r="F35" s="510"/>
    </row>
    <row r="36" spans="1:6" ht="13.5" thickBot="1" x14ac:dyDescent="0.25">
      <c r="A36" s="605" t="s">
        <v>170</v>
      </c>
      <c r="B36" s="606"/>
      <c r="C36" s="297"/>
      <c r="D36" s="297"/>
      <c r="E36" s="297"/>
      <c r="F36" s="297"/>
    </row>
    <row r="37" spans="1:6" x14ac:dyDescent="0.2">
      <c r="A37" s="285" t="s">
        <v>168</v>
      </c>
      <c r="B37" s="286"/>
      <c r="C37" s="291"/>
      <c r="D37" s="292"/>
      <c r="E37" s="291"/>
      <c r="F37" s="291"/>
    </row>
    <row r="38" spans="1:6" x14ac:dyDescent="0.2">
      <c r="A38" s="287" t="s">
        <v>180</v>
      </c>
      <c r="B38" s="288"/>
      <c r="C38" s="293"/>
      <c r="D38" s="294"/>
      <c r="E38" s="293"/>
      <c r="F38" s="509"/>
    </row>
    <row r="39" spans="1:6" x14ac:dyDescent="0.2">
      <c r="A39" s="287" t="s">
        <v>181</v>
      </c>
      <c r="B39" s="288"/>
      <c r="C39" s="293"/>
      <c r="D39" s="294"/>
      <c r="E39" s="293"/>
      <c r="F39" s="509"/>
    </row>
    <row r="40" spans="1:6" ht="13.5" thickBot="1" x14ac:dyDescent="0.25">
      <c r="A40" s="289" t="s">
        <v>182</v>
      </c>
      <c r="B40" s="290"/>
      <c r="C40" s="295"/>
      <c r="D40" s="296"/>
      <c r="E40" s="295"/>
      <c r="F40" s="510"/>
    </row>
    <row r="41" spans="1:6" ht="13.5" thickBot="1" x14ac:dyDescent="0.25">
      <c r="A41" s="605" t="s">
        <v>170</v>
      </c>
      <c r="B41" s="606"/>
      <c r="C41" s="297"/>
      <c r="D41" s="297"/>
      <c r="E41" s="297"/>
      <c r="F41" s="297"/>
    </row>
    <row r="42" spans="1:6" x14ac:dyDescent="0.2">
      <c r="A42" s="285" t="s">
        <v>168</v>
      </c>
      <c r="B42" s="286"/>
      <c r="C42" s="291"/>
      <c r="D42" s="292"/>
      <c r="E42" s="291"/>
      <c r="F42" s="291"/>
    </row>
    <row r="43" spans="1:6" x14ac:dyDescent="0.2">
      <c r="A43" s="287" t="s">
        <v>180</v>
      </c>
      <c r="B43" s="288"/>
      <c r="C43" s="293"/>
      <c r="D43" s="294"/>
      <c r="E43" s="293"/>
      <c r="F43" s="509"/>
    </row>
    <row r="44" spans="1:6" x14ac:dyDescent="0.2">
      <c r="A44" s="287" t="s">
        <v>181</v>
      </c>
      <c r="B44" s="288"/>
      <c r="C44" s="293"/>
      <c r="D44" s="294"/>
      <c r="E44" s="293"/>
      <c r="F44" s="509"/>
    </row>
    <row r="45" spans="1:6" ht="13.5" thickBot="1" x14ac:dyDescent="0.25">
      <c r="A45" s="289" t="s">
        <v>182</v>
      </c>
      <c r="B45" s="290"/>
      <c r="C45" s="295"/>
      <c r="D45" s="296"/>
      <c r="E45" s="295"/>
      <c r="F45" s="510"/>
    </row>
  </sheetData>
  <mergeCells count="12">
    <mergeCell ref="A1:G1"/>
    <mergeCell ref="A2:G2"/>
    <mergeCell ref="A3:G3"/>
    <mergeCell ref="A4:G4"/>
    <mergeCell ref="A36:B36"/>
    <mergeCell ref="A41:B41"/>
    <mergeCell ref="A7:A8"/>
    <mergeCell ref="B7:B8"/>
    <mergeCell ref="G7:G8"/>
    <mergeCell ref="A25:B25"/>
    <mergeCell ref="A26:B26"/>
    <mergeCell ref="A31:B31"/>
  </mergeCells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80" orientation="landscape" r:id="rId1"/>
  <headerFooter alignWithMargins="0">
    <oddHeader>&amp;R2019 - Año de la Exportación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8"/>
  <sheetViews>
    <sheetView showGridLines="0" zoomScale="75" workbookViewId="0">
      <selection activeCell="C1" sqref="B1:E57"/>
    </sheetView>
  </sheetViews>
  <sheetFormatPr baseColWidth="10" defaultRowHeight="12.75" x14ac:dyDescent="0.2"/>
  <cols>
    <col min="1" max="1" width="4.140625" style="48" customWidth="1"/>
    <col min="2" max="2" width="18.7109375" style="48" customWidth="1"/>
    <col min="3" max="5" width="17.28515625" style="187" customWidth="1"/>
    <col min="6" max="6" width="7.5703125" style="48" customWidth="1"/>
    <col min="7" max="7" width="17.5703125" style="48" customWidth="1"/>
    <col min="8" max="16384" width="11.42578125" style="48"/>
  </cols>
  <sheetData>
    <row r="1" spans="2:7" s="153" customFormat="1" x14ac:dyDescent="0.2">
      <c r="B1" s="137" t="s">
        <v>228</v>
      </c>
      <c r="C1" s="137"/>
      <c r="D1" s="137"/>
      <c r="E1" s="137"/>
    </row>
    <row r="2" spans="2:7" s="153" customFormat="1" x14ac:dyDescent="0.2">
      <c r="B2" s="149" t="s">
        <v>225</v>
      </c>
      <c r="C2" s="137"/>
      <c r="D2" s="137"/>
      <c r="E2" s="137"/>
    </row>
    <row r="3" spans="2:7" s="153" customFormat="1" ht="6.75" customHeight="1" x14ac:dyDescent="0.2">
      <c r="B3" s="614" t="str">
        <f>+'8.1.... Costos'!A4</f>
        <v>Horno eléctrico con capacidad entre 40 y 48 litros, con estructura exterior de chapa pintada, con comando analógico, con convección forzada, sin anafe y sin spiedo.</v>
      </c>
      <c r="C3" s="615"/>
      <c r="D3" s="615"/>
      <c r="E3" s="615"/>
      <c r="F3" s="328"/>
    </row>
    <row r="4" spans="2:7" s="153" customFormat="1" ht="36.75" customHeight="1" x14ac:dyDescent="0.2">
      <c r="B4" s="615"/>
      <c r="C4" s="615"/>
      <c r="D4" s="615"/>
      <c r="E4" s="615"/>
      <c r="F4" s="308"/>
      <c r="G4" s="308"/>
    </row>
    <row r="5" spans="2:7" s="153" customFormat="1" x14ac:dyDescent="0.2">
      <c r="B5" s="613" t="s">
        <v>234</v>
      </c>
      <c r="C5" s="613"/>
      <c r="D5" s="613"/>
      <c r="E5" s="613"/>
      <c r="F5" s="308"/>
      <c r="G5" s="308"/>
    </row>
    <row r="6" spans="2:7" s="153" customFormat="1" x14ac:dyDescent="0.2">
      <c r="B6" s="307"/>
      <c r="C6" s="307"/>
      <c r="D6" s="307"/>
      <c r="E6" s="307"/>
      <c r="F6" s="308"/>
      <c r="G6" s="308"/>
    </row>
    <row r="7" spans="2:7" ht="13.5" thickBot="1" x14ac:dyDescent="0.25">
      <c r="C7" s="186"/>
      <c r="D7" s="186"/>
      <c r="E7" s="186"/>
      <c r="F7" s="171"/>
      <c r="G7" s="171"/>
    </row>
    <row r="8" spans="2:7" ht="12.75" customHeight="1" x14ac:dyDescent="0.2">
      <c r="B8" s="530" t="s">
        <v>6</v>
      </c>
      <c r="C8" s="531" t="s">
        <v>72</v>
      </c>
      <c r="D8" s="532" t="s">
        <v>10</v>
      </c>
      <c r="E8" s="244" t="s">
        <v>73</v>
      </c>
      <c r="F8" s="55"/>
    </row>
    <row r="9" spans="2:7" ht="12" customHeight="1" thickBot="1" x14ac:dyDescent="0.25">
      <c r="B9" s="533" t="s">
        <v>7</v>
      </c>
      <c r="C9" s="245" t="s">
        <v>194</v>
      </c>
      <c r="D9" s="534" t="s">
        <v>233</v>
      </c>
      <c r="E9" s="535" t="s">
        <v>74</v>
      </c>
      <c r="F9" s="55"/>
    </row>
    <row r="10" spans="2:7" x14ac:dyDescent="0.2">
      <c r="B10" s="158">
        <f>+'3 vol.'!C8</f>
        <v>42370</v>
      </c>
      <c r="C10" s="159"/>
      <c r="D10" s="160"/>
      <c r="E10" s="161"/>
    </row>
    <row r="11" spans="2:7" x14ac:dyDescent="0.2">
      <c r="B11" s="162">
        <f>+'3 vol.'!C9</f>
        <v>42401</v>
      </c>
      <c r="C11" s="163"/>
      <c r="D11" s="146"/>
      <c r="E11" s="147"/>
    </row>
    <row r="12" spans="2:7" x14ac:dyDescent="0.2">
      <c r="B12" s="162">
        <f>+'3 vol.'!C10</f>
        <v>42430</v>
      </c>
      <c r="C12" s="163"/>
      <c r="D12" s="146"/>
      <c r="E12" s="147"/>
    </row>
    <row r="13" spans="2:7" x14ac:dyDescent="0.2">
      <c r="B13" s="162">
        <f>+'3 vol.'!C11</f>
        <v>42461</v>
      </c>
      <c r="C13" s="163"/>
      <c r="D13" s="146"/>
      <c r="E13" s="147"/>
    </row>
    <row r="14" spans="2:7" x14ac:dyDescent="0.2">
      <c r="B14" s="162">
        <f>+'3 vol.'!C12</f>
        <v>42491</v>
      </c>
      <c r="C14" s="146"/>
      <c r="D14" s="146"/>
      <c r="E14" s="147"/>
    </row>
    <row r="15" spans="2:7" x14ac:dyDescent="0.2">
      <c r="B15" s="162">
        <f>+'3 vol.'!C13</f>
        <v>42522</v>
      </c>
      <c r="C15" s="163"/>
      <c r="D15" s="146"/>
      <c r="E15" s="147"/>
    </row>
    <row r="16" spans="2:7" x14ac:dyDescent="0.2">
      <c r="B16" s="162">
        <f>+'3 vol.'!C14</f>
        <v>42552</v>
      </c>
      <c r="C16" s="146"/>
      <c r="D16" s="146"/>
      <c r="E16" s="147"/>
    </row>
    <row r="17" spans="2:5" x14ac:dyDescent="0.2">
      <c r="B17" s="162">
        <f>+'3 vol.'!C15</f>
        <v>42583</v>
      </c>
      <c r="C17" s="146"/>
      <c r="D17" s="146"/>
      <c r="E17" s="147"/>
    </row>
    <row r="18" spans="2:5" x14ac:dyDescent="0.2">
      <c r="B18" s="162">
        <f>+'3 vol.'!C16</f>
        <v>42614</v>
      </c>
      <c r="C18" s="146"/>
      <c r="D18" s="146"/>
      <c r="E18" s="147"/>
    </row>
    <row r="19" spans="2:5" x14ac:dyDescent="0.2">
      <c r="B19" s="162">
        <f>+'3 vol.'!C17</f>
        <v>42644</v>
      </c>
      <c r="C19" s="146"/>
      <c r="D19" s="146"/>
      <c r="E19" s="147"/>
    </row>
    <row r="20" spans="2:5" x14ac:dyDescent="0.2">
      <c r="B20" s="162">
        <f>+'3 vol.'!C18</f>
        <v>42675</v>
      </c>
      <c r="C20" s="146"/>
      <c r="D20" s="146"/>
      <c r="E20" s="147"/>
    </row>
    <row r="21" spans="2:5" ht="13.5" thickBot="1" x14ac:dyDescent="0.25">
      <c r="B21" s="164">
        <f>+'3 vol.'!C19</f>
        <v>42705</v>
      </c>
      <c r="C21" s="165"/>
      <c r="D21" s="165"/>
      <c r="E21" s="166"/>
    </row>
    <row r="22" spans="2:5" x14ac:dyDescent="0.2">
      <c r="B22" s="158">
        <f>+'3 vol.'!C20</f>
        <v>42736</v>
      </c>
      <c r="C22" s="160"/>
      <c r="D22" s="160"/>
      <c r="E22" s="147"/>
    </row>
    <row r="23" spans="2:5" x14ac:dyDescent="0.2">
      <c r="B23" s="162">
        <f>+'3 vol.'!C21</f>
        <v>42767</v>
      </c>
      <c r="C23" s="146"/>
      <c r="D23" s="146"/>
      <c r="E23" s="167"/>
    </row>
    <row r="24" spans="2:5" x14ac:dyDescent="0.2">
      <c r="B24" s="162">
        <f>+'3 vol.'!C22</f>
        <v>42795</v>
      </c>
      <c r="C24" s="146"/>
      <c r="D24" s="146"/>
      <c r="E24" s="147"/>
    </row>
    <row r="25" spans="2:5" x14ac:dyDescent="0.2">
      <c r="B25" s="162">
        <f>+'3 vol.'!C23</f>
        <v>42826</v>
      </c>
      <c r="C25" s="146"/>
      <c r="D25" s="146"/>
      <c r="E25" s="147"/>
    </row>
    <row r="26" spans="2:5" x14ac:dyDescent="0.2">
      <c r="B26" s="162">
        <f>+'3 vol.'!C24</f>
        <v>42856</v>
      </c>
      <c r="C26" s="146"/>
      <c r="D26" s="146"/>
      <c r="E26" s="147"/>
    </row>
    <row r="27" spans="2:5" x14ac:dyDescent="0.2">
      <c r="B27" s="162">
        <f>+'3 vol.'!C25</f>
        <v>42887</v>
      </c>
      <c r="C27" s="146"/>
      <c r="D27" s="146"/>
      <c r="E27" s="147"/>
    </row>
    <row r="28" spans="2:5" x14ac:dyDescent="0.2">
      <c r="B28" s="162">
        <f>+'3 vol.'!C26</f>
        <v>42917</v>
      </c>
      <c r="C28" s="146"/>
      <c r="D28" s="146"/>
      <c r="E28" s="147"/>
    </row>
    <row r="29" spans="2:5" x14ac:dyDescent="0.2">
      <c r="B29" s="162">
        <f>+'3 vol.'!C27</f>
        <v>42948</v>
      </c>
      <c r="C29" s="146"/>
      <c r="D29" s="146"/>
      <c r="E29" s="147"/>
    </row>
    <row r="30" spans="2:5" x14ac:dyDescent="0.2">
      <c r="B30" s="162">
        <f>+'3 vol.'!C28</f>
        <v>42979</v>
      </c>
      <c r="C30" s="146"/>
      <c r="D30" s="146"/>
      <c r="E30" s="147"/>
    </row>
    <row r="31" spans="2:5" x14ac:dyDescent="0.2">
      <c r="B31" s="162">
        <f>+'3 vol.'!C29</f>
        <v>43009</v>
      </c>
      <c r="C31" s="146"/>
      <c r="D31" s="146"/>
      <c r="E31" s="147"/>
    </row>
    <row r="32" spans="2:5" x14ac:dyDescent="0.2">
      <c r="B32" s="162">
        <f>+'3 vol.'!C30</f>
        <v>43040</v>
      </c>
      <c r="C32" s="146"/>
      <c r="D32" s="146"/>
      <c r="E32" s="147"/>
    </row>
    <row r="33" spans="2:5" ht="13.5" thickBot="1" x14ac:dyDescent="0.25">
      <c r="B33" s="164">
        <f>+'3 vol.'!C31</f>
        <v>43070</v>
      </c>
      <c r="C33" s="165"/>
      <c r="D33" s="165"/>
      <c r="E33" s="168"/>
    </row>
    <row r="34" spans="2:5" x14ac:dyDescent="0.2">
      <c r="B34" s="158">
        <f>+'3 vol.'!C32</f>
        <v>43101</v>
      </c>
      <c r="C34" s="160"/>
      <c r="D34" s="169"/>
      <c r="E34" s="159"/>
    </row>
    <row r="35" spans="2:5" x14ac:dyDescent="0.2">
      <c r="B35" s="162">
        <f>+'3 vol.'!C33</f>
        <v>43132</v>
      </c>
      <c r="C35" s="146"/>
      <c r="D35" s="125"/>
      <c r="E35" s="163"/>
    </row>
    <row r="36" spans="2:5" x14ac:dyDescent="0.2">
      <c r="B36" s="162">
        <f>+'3 vol.'!C34</f>
        <v>43160</v>
      </c>
      <c r="C36" s="146"/>
      <c r="D36" s="125"/>
      <c r="E36" s="163"/>
    </row>
    <row r="37" spans="2:5" x14ac:dyDescent="0.2">
      <c r="B37" s="162">
        <f>+'3 vol.'!C35</f>
        <v>43191</v>
      </c>
      <c r="C37" s="146"/>
      <c r="D37" s="125"/>
      <c r="E37" s="163"/>
    </row>
    <row r="38" spans="2:5" x14ac:dyDescent="0.2">
      <c r="B38" s="162">
        <f>+'3 vol.'!C36</f>
        <v>43221</v>
      </c>
      <c r="C38" s="146"/>
      <c r="D38" s="125"/>
      <c r="E38" s="163"/>
    </row>
    <row r="39" spans="2:5" x14ac:dyDescent="0.2">
      <c r="B39" s="162">
        <f>+'3 vol.'!C37</f>
        <v>43252</v>
      </c>
      <c r="C39" s="146"/>
      <c r="D39" s="125"/>
      <c r="E39" s="163"/>
    </row>
    <row r="40" spans="2:5" x14ac:dyDescent="0.2">
      <c r="B40" s="162">
        <f>+'3 vol.'!C38</f>
        <v>43282</v>
      </c>
      <c r="C40" s="146"/>
      <c r="D40" s="125"/>
      <c r="E40" s="163"/>
    </row>
    <row r="41" spans="2:5" x14ac:dyDescent="0.2">
      <c r="B41" s="162">
        <f>+'3 vol.'!C39</f>
        <v>43313</v>
      </c>
      <c r="C41" s="146"/>
      <c r="D41" s="125"/>
      <c r="E41" s="163"/>
    </row>
    <row r="42" spans="2:5" x14ac:dyDescent="0.2">
      <c r="B42" s="162">
        <f>+'3 vol.'!C40</f>
        <v>43344</v>
      </c>
      <c r="C42" s="146"/>
      <c r="D42" s="125"/>
      <c r="E42" s="163"/>
    </row>
    <row r="43" spans="2:5" x14ac:dyDescent="0.2">
      <c r="B43" s="162">
        <f>+'3 vol.'!C41</f>
        <v>43374</v>
      </c>
      <c r="C43" s="146"/>
      <c r="D43" s="125"/>
      <c r="E43" s="163"/>
    </row>
    <row r="44" spans="2:5" x14ac:dyDescent="0.2">
      <c r="B44" s="162">
        <f>+'3 vol.'!C42</f>
        <v>43405</v>
      </c>
      <c r="C44" s="146"/>
      <c r="D44" s="125"/>
      <c r="E44" s="163"/>
    </row>
    <row r="45" spans="2:5" ht="13.5" thickBot="1" x14ac:dyDescent="0.25">
      <c r="B45" s="164">
        <f>+'3 vol.'!C43</f>
        <v>43435</v>
      </c>
      <c r="C45" s="165"/>
      <c r="D45" s="462"/>
      <c r="E45" s="170"/>
    </row>
    <row r="46" spans="2:5" x14ac:dyDescent="0.2">
      <c r="B46" s="158">
        <v>43466</v>
      </c>
      <c r="C46" s="160"/>
      <c r="D46" s="160"/>
      <c r="E46" s="159"/>
    </row>
    <row r="47" spans="2:5" x14ac:dyDescent="0.2">
      <c r="B47" s="162">
        <v>43497</v>
      </c>
      <c r="C47" s="146"/>
      <c r="D47" s="146"/>
      <c r="E47" s="163"/>
    </row>
    <row r="48" spans="2:5" x14ac:dyDescent="0.2">
      <c r="B48" s="162">
        <v>43525</v>
      </c>
      <c r="C48" s="146"/>
      <c r="D48" s="146"/>
      <c r="E48" s="163"/>
    </row>
    <row r="49" spans="2:46" x14ac:dyDescent="0.2">
      <c r="B49" s="162">
        <v>43556</v>
      </c>
      <c r="C49" s="146"/>
      <c r="D49" s="146"/>
      <c r="E49" s="163"/>
    </row>
    <row r="50" spans="2:46" ht="13.5" thickBot="1" x14ac:dyDescent="0.25">
      <c r="B50" s="164">
        <v>43586</v>
      </c>
      <c r="C50" s="165"/>
      <c r="D50" s="165"/>
      <c r="E50" s="170"/>
    </row>
    <row r="51" spans="2:46" ht="18.75" customHeight="1" thickBot="1" x14ac:dyDescent="0.25">
      <c r="B51" s="176"/>
      <c r="C51" s="171"/>
      <c r="D51" s="171"/>
      <c r="E51" s="344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</row>
    <row r="52" spans="2:46" x14ac:dyDescent="0.2">
      <c r="B52" s="173">
        <f>'3 vol.'!C52</f>
        <v>2016</v>
      </c>
      <c r="C52" s="160"/>
      <c r="D52" s="160"/>
      <c r="E52" s="160"/>
      <c r="F52" s="171"/>
    </row>
    <row r="53" spans="2:46" x14ac:dyDescent="0.2">
      <c r="B53" s="174">
        <f>'3 vol.'!C53</f>
        <v>2017</v>
      </c>
      <c r="C53" s="146"/>
      <c r="D53" s="146"/>
      <c r="E53" s="146"/>
      <c r="F53" s="171"/>
    </row>
    <row r="54" spans="2:46" ht="13.5" thickBot="1" x14ac:dyDescent="0.25">
      <c r="B54" s="175">
        <f>'3 vol.'!C54</f>
        <v>2018</v>
      </c>
      <c r="C54" s="165"/>
      <c r="D54" s="165"/>
      <c r="E54" s="165"/>
    </row>
    <row r="55" spans="2:46" ht="4.5" customHeight="1" thickBot="1" x14ac:dyDescent="0.25">
      <c r="B55" s="176"/>
      <c r="C55" s="171"/>
      <c r="D55" s="171"/>
      <c r="E55" s="171"/>
    </row>
    <row r="56" spans="2:46" x14ac:dyDescent="0.2">
      <c r="B56" s="173" t="s">
        <v>247</v>
      </c>
      <c r="C56" s="160"/>
      <c r="D56" s="160"/>
      <c r="E56" s="160"/>
    </row>
    <row r="57" spans="2:46" ht="13.5" thickBot="1" x14ac:dyDescent="0.25">
      <c r="B57" s="175" t="s">
        <v>248</v>
      </c>
      <c r="C57" s="165"/>
      <c r="D57" s="165"/>
      <c r="E57" s="165"/>
    </row>
    <row r="58" spans="2:46" x14ac:dyDescent="0.2">
      <c r="B58" s="53"/>
      <c r="C58" s="53"/>
      <c r="D58" s="53"/>
      <c r="E58" s="53"/>
    </row>
    <row r="59" spans="2:46" ht="13.5" hidden="1" thickBot="1" x14ac:dyDescent="0.25">
      <c r="B59" s="78" t="s">
        <v>7</v>
      </c>
      <c r="C59" s="80" t="s">
        <v>133</v>
      </c>
      <c r="D59" s="93" t="s">
        <v>134</v>
      </c>
    </row>
    <row r="60" spans="2:46" hidden="1" x14ac:dyDescent="0.2">
      <c r="B60" s="86">
        <v>2015</v>
      </c>
      <c r="C60" s="96">
        <f>+C52-SUM(C10:C21)</f>
        <v>0</v>
      </c>
      <c r="D60" s="99">
        <f>+D52-SUM(D10:D21)</f>
        <v>0</v>
      </c>
    </row>
    <row r="61" spans="2:46" hidden="1" x14ac:dyDescent="0.2">
      <c r="B61" s="88">
        <v>2016</v>
      </c>
      <c r="C61" s="100">
        <f>+C53-SUM(C22:C33)</f>
        <v>0</v>
      </c>
      <c r="D61" s="103">
        <f>+D53-SUM(D22:D33)</f>
        <v>0</v>
      </c>
    </row>
    <row r="62" spans="2:46" ht="13.5" hidden="1" thickBot="1" x14ac:dyDescent="0.25">
      <c r="B62" s="89">
        <v>2017</v>
      </c>
      <c r="C62" s="104">
        <f>+C54-SUM(C34:C45)</f>
        <v>0</v>
      </c>
      <c r="D62" s="107">
        <f>+D54-SUM(D34:D45)</f>
        <v>0</v>
      </c>
    </row>
    <row r="63" spans="2:46" hidden="1" x14ac:dyDescent="0.2">
      <c r="B63" s="86" t="e">
        <f>+#REF!</f>
        <v>#REF!</v>
      </c>
      <c r="C63" s="113" t="e">
        <f>+#REF!-(SUM(C34:INDEX(C34:C45,'parámetros e instrucciones'!$E$3)))</f>
        <v>#REF!</v>
      </c>
      <c r="D63" s="113" t="e">
        <f>+#REF!-(SUM(D34:INDEX(D34:D45,'parámetros e instrucciones'!$E$3)))</f>
        <v>#REF!</v>
      </c>
    </row>
    <row r="64" spans="2:46" ht="13.5" hidden="1" thickBot="1" x14ac:dyDescent="0.25">
      <c r="B64" s="89" t="e">
        <f>+#REF!</f>
        <v>#REF!</v>
      </c>
      <c r="C64" s="114" t="e">
        <f>+#REF!-(SUM(#REF!:INDEX(C46:C46,'parámetros e instrucciones'!$E$3)))</f>
        <v>#REF!</v>
      </c>
      <c r="D64" s="114" t="e">
        <f>+#REF!-(SUM(#REF!:INDEX(D46:D46,'parámetros e instrucciones'!$E$3)))</f>
        <v>#REF!</v>
      </c>
    </row>
    <row r="65" hidden="1" x14ac:dyDescent="0.2"/>
    <row r="66" hidden="1" x14ac:dyDescent="0.2"/>
    <row r="67" ht="15" hidden="1" customHeight="1" x14ac:dyDescent="0.2"/>
    <row r="68" ht="9" customHeight="1" x14ac:dyDescent="0.2"/>
  </sheetData>
  <sheetProtection formatCells="0" formatColumns="0" formatRows="0"/>
  <mergeCells count="2">
    <mergeCell ref="B5:E5"/>
    <mergeCell ref="B3:E4"/>
  </mergeCells>
  <printOptions horizontalCentered="1" verticalCentered="1" gridLinesSet="0"/>
  <pageMargins left="0.35433070866141736" right="0.35433070866141736" top="0.19685039370078741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68"/>
  <sheetViews>
    <sheetView showGridLines="0" topLeftCell="A19" zoomScale="75" workbookViewId="0">
      <selection activeCell="B1" sqref="B1:E57"/>
    </sheetView>
  </sheetViews>
  <sheetFormatPr baseColWidth="10" defaultRowHeight="12.75" x14ac:dyDescent="0.2"/>
  <cols>
    <col min="1" max="1" width="4.140625" style="48" customWidth="1"/>
    <col min="2" max="2" width="18.7109375" style="48" customWidth="1"/>
    <col min="3" max="5" width="17.28515625" style="187" customWidth="1"/>
    <col min="6" max="6" width="7.5703125" style="48" customWidth="1"/>
    <col min="7" max="7" width="17.5703125" style="48" customWidth="1"/>
    <col min="8" max="16384" width="11.42578125" style="48"/>
  </cols>
  <sheetData>
    <row r="1" spans="2:7" s="153" customFormat="1" x14ac:dyDescent="0.2">
      <c r="B1" s="137" t="s">
        <v>246</v>
      </c>
      <c r="C1" s="137"/>
      <c r="D1" s="137"/>
      <c r="E1" s="137"/>
    </row>
    <row r="2" spans="2:7" s="153" customFormat="1" x14ac:dyDescent="0.2">
      <c r="B2" s="149" t="s">
        <v>225</v>
      </c>
      <c r="C2" s="137"/>
      <c r="D2" s="137"/>
      <c r="E2" s="137"/>
    </row>
    <row r="3" spans="2:7" s="153" customFormat="1" ht="6.75" customHeight="1" x14ac:dyDescent="0.2">
      <c r="B3" s="614" t="str">
        <f>+'8.2.... Costos'!A4</f>
        <v>Horno eléctrico con capacidad entre 40 y 48 litros, con estructura exterior de chapa pintada, con comando analógico, con convección forzada, con anafe y con spiedo.</v>
      </c>
      <c r="C3" s="615"/>
      <c r="D3" s="615"/>
      <c r="E3" s="615"/>
      <c r="F3" s="328"/>
    </row>
    <row r="4" spans="2:7" s="153" customFormat="1" ht="36.75" customHeight="1" x14ac:dyDescent="0.2">
      <c r="B4" s="615"/>
      <c r="C4" s="615"/>
      <c r="D4" s="615"/>
      <c r="E4" s="615"/>
      <c r="F4" s="308"/>
      <c r="G4" s="308"/>
    </row>
    <row r="5" spans="2:7" s="153" customFormat="1" x14ac:dyDescent="0.2">
      <c r="B5" s="613" t="s">
        <v>234</v>
      </c>
      <c r="C5" s="613"/>
      <c r="D5" s="613"/>
      <c r="E5" s="613"/>
      <c r="F5" s="308"/>
      <c r="G5" s="308"/>
    </row>
    <row r="6" spans="2:7" s="153" customFormat="1" x14ac:dyDescent="0.2">
      <c r="B6" s="307"/>
      <c r="C6" s="307"/>
      <c r="D6" s="307"/>
      <c r="E6" s="307"/>
      <c r="F6" s="308"/>
      <c r="G6" s="308"/>
    </row>
    <row r="7" spans="2:7" ht="13.5" thickBot="1" x14ac:dyDescent="0.25">
      <c r="C7" s="186"/>
      <c r="D7" s="186"/>
      <c r="E7" s="186"/>
      <c r="F7" s="171"/>
      <c r="G7" s="171"/>
    </row>
    <row r="8" spans="2:7" ht="12.75" customHeight="1" x14ac:dyDescent="0.2">
      <c r="B8" s="530" t="s">
        <v>6</v>
      </c>
      <c r="C8" s="531" t="s">
        <v>72</v>
      </c>
      <c r="D8" s="532" t="s">
        <v>10</v>
      </c>
      <c r="E8" s="244" t="s">
        <v>73</v>
      </c>
      <c r="F8" s="55"/>
    </row>
    <row r="9" spans="2:7" ht="12" customHeight="1" thickBot="1" x14ac:dyDescent="0.25">
      <c r="B9" s="533" t="s">
        <v>7</v>
      </c>
      <c r="C9" s="245" t="s">
        <v>194</v>
      </c>
      <c r="D9" s="534" t="s">
        <v>233</v>
      </c>
      <c r="E9" s="535" t="s">
        <v>74</v>
      </c>
      <c r="F9" s="55"/>
    </row>
    <row r="10" spans="2:7" x14ac:dyDescent="0.2">
      <c r="B10" s="158">
        <f>+'3 vol.'!C8</f>
        <v>42370</v>
      </c>
      <c r="C10" s="159"/>
      <c r="D10" s="160"/>
      <c r="E10" s="161"/>
    </row>
    <row r="11" spans="2:7" x14ac:dyDescent="0.2">
      <c r="B11" s="162">
        <f>+'3 vol.'!C9</f>
        <v>42401</v>
      </c>
      <c r="C11" s="163"/>
      <c r="D11" s="146"/>
      <c r="E11" s="147"/>
    </row>
    <row r="12" spans="2:7" x14ac:dyDescent="0.2">
      <c r="B12" s="162">
        <f>+'3 vol.'!C10</f>
        <v>42430</v>
      </c>
      <c r="C12" s="163"/>
      <c r="D12" s="146"/>
      <c r="E12" s="147"/>
    </row>
    <row r="13" spans="2:7" x14ac:dyDescent="0.2">
      <c r="B13" s="162">
        <f>+'3 vol.'!C11</f>
        <v>42461</v>
      </c>
      <c r="C13" s="163"/>
      <c r="D13" s="146"/>
      <c r="E13" s="147"/>
    </row>
    <row r="14" spans="2:7" x14ac:dyDescent="0.2">
      <c r="B14" s="162">
        <f>+'3 vol.'!C12</f>
        <v>42491</v>
      </c>
      <c r="C14" s="146"/>
      <c r="D14" s="146"/>
      <c r="E14" s="147"/>
    </row>
    <row r="15" spans="2:7" x14ac:dyDescent="0.2">
      <c r="B15" s="162">
        <f>+'3 vol.'!C13</f>
        <v>42522</v>
      </c>
      <c r="C15" s="163"/>
      <c r="D15" s="146"/>
      <c r="E15" s="147"/>
    </row>
    <row r="16" spans="2:7" x14ac:dyDescent="0.2">
      <c r="B16" s="162">
        <f>+'3 vol.'!C14</f>
        <v>42552</v>
      </c>
      <c r="C16" s="146"/>
      <c r="D16" s="146"/>
      <c r="E16" s="147"/>
    </row>
    <row r="17" spans="2:5" x14ac:dyDescent="0.2">
      <c r="B17" s="162">
        <f>+'3 vol.'!C15</f>
        <v>42583</v>
      </c>
      <c r="C17" s="146"/>
      <c r="D17" s="146"/>
      <c r="E17" s="147"/>
    </row>
    <row r="18" spans="2:5" x14ac:dyDescent="0.2">
      <c r="B18" s="162">
        <f>+'3 vol.'!C16</f>
        <v>42614</v>
      </c>
      <c r="C18" s="146"/>
      <c r="D18" s="146"/>
      <c r="E18" s="147"/>
    </row>
    <row r="19" spans="2:5" x14ac:dyDescent="0.2">
      <c r="B19" s="162">
        <f>+'3 vol.'!C17</f>
        <v>42644</v>
      </c>
      <c r="C19" s="146"/>
      <c r="D19" s="146"/>
      <c r="E19" s="147"/>
    </row>
    <row r="20" spans="2:5" x14ac:dyDescent="0.2">
      <c r="B20" s="162">
        <f>+'3 vol.'!C18</f>
        <v>42675</v>
      </c>
      <c r="C20" s="146"/>
      <c r="D20" s="146"/>
      <c r="E20" s="147"/>
    </row>
    <row r="21" spans="2:5" ht="13.5" thickBot="1" x14ac:dyDescent="0.25">
      <c r="B21" s="164">
        <f>+'3 vol.'!C19</f>
        <v>42705</v>
      </c>
      <c r="C21" s="165"/>
      <c r="D21" s="165"/>
      <c r="E21" s="166"/>
    </row>
    <row r="22" spans="2:5" x14ac:dyDescent="0.2">
      <c r="B22" s="158">
        <f>+'3 vol.'!C20</f>
        <v>42736</v>
      </c>
      <c r="C22" s="160"/>
      <c r="D22" s="160"/>
      <c r="E22" s="147"/>
    </row>
    <row r="23" spans="2:5" x14ac:dyDescent="0.2">
      <c r="B23" s="162">
        <f>+'3 vol.'!C21</f>
        <v>42767</v>
      </c>
      <c r="C23" s="146"/>
      <c r="D23" s="146"/>
      <c r="E23" s="167"/>
    </row>
    <row r="24" spans="2:5" x14ac:dyDescent="0.2">
      <c r="B24" s="162">
        <f>+'3 vol.'!C22</f>
        <v>42795</v>
      </c>
      <c r="C24" s="146"/>
      <c r="D24" s="146"/>
      <c r="E24" s="147"/>
    </row>
    <row r="25" spans="2:5" x14ac:dyDescent="0.2">
      <c r="B25" s="162">
        <f>+'3 vol.'!C23</f>
        <v>42826</v>
      </c>
      <c r="C25" s="146"/>
      <c r="D25" s="146"/>
      <c r="E25" s="147"/>
    </row>
    <row r="26" spans="2:5" x14ac:dyDescent="0.2">
      <c r="B26" s="162">
        <f>+'3 vol.'!C24</f>
        <v>42856</v>
      </c>
      <c r="C26" s="146"/>
      <c r="D26" s="146"/>
      <c r="E26" s="147"/>
    </row>
    <row r="27" spans="2:5" x14ac:dyDescent="0.2">
      <c r="B27" s="162">
        <f>+'3 vol.'!C25</f>
        <v>42887</v>
      </c>
      <c r="C27" s="146"/>
      <c r="D27" s="146"/>
      <c r="E27" s="147"/>
    </row>
    <row r="28" spans="2:5" x14ac:dyDescent="0.2">
      <c r="B28" s="162">
        <f>+'3 vol.'!C26</f>
        <v>42917</v>
      </c>
      <c r="C28" s="146"/>
      <c r="D28" s="146"/>
      <c r="E28" s="147"/>
    </row>
    <row r="29" spans="2:5" x14ac:dyDescent="0.2">
      <c r="B29" s="162">
        <f>+'3 vol.'!C27</f>
        <v>42948</v>
      </c>
      <c r="C29" s="146"/>
      <c r="D29" s="146"/>
      <c r="E29" s="147"/>
    </row>
    <row r="30" spans="2:5" x14ac:dyDescent="0.2">
      <c r="B30" s="162">
        <f>+'3 vol.'!C28</f>
        <v>42979</v>
      </c>
      <c r="C30" s="146"/>
      <c r="D30" s="146"/>
      <c r="E30" s="147"/>
    </row>
    <row r="31" spans="2:5" x14ac:dyDescent="0.2">
      <c r="B31" s="162">
        <f>+'3 vol.'!C29</f>
        <v>43009</v>
      </c>
      <c r="C31" s="146"/>
      <c r="D31" s="146"/>
      <c r="E31" s="147"/>
    </row>
    <row r="32" spans="2:5" x14ac:dyDescent="0.2">
      <c r="B32" s="162">
        <f>+'3 vol.'!C30</f>
        <v>43040</v>
      </c>
      <c r="C32" s="146"/>
      <c r="D32" s="146"/>
      <c r="E32" s="147"/>
    </row>
    <row r="33" spans="2:5" ht="13.5" thickBot="1" x14ac:dyDescent="0.25">
      <c r="B33" s="164">
        <f>+'3 vol.'!C31</f>
        <v>43070</v>
      </c>
      <c r="C33" s="165"/>
      <c r="D33" s="165"/>
      <c r="E33" s="168"/>
    </row>
    <row r="34" spans="2:5" x14ac:dyDescent="0.2">
      <c r="B34" s="158">
        <f>+'3 vol.'!C32</f>
        <v>43101</v>
      </c>
      <c r="C34" s="160"/>
      <c r="D34" s="169"/>
      <c r="E34" s="159"/>
    </row>
    <row r="35" spans="2:5" x14ac:dyDescent="0.2">
      <c r="B35" s="162">
        <f>+'3 vol.'!C33</f>
        <v>43132</v>
      </c>
      <c r="C35" s="146"/>
      <c r="D35" s="125"/>
      <c r="E35" s="163"/>
    </row>
    <row r="36" spans="2:5" x14ac:dyDescent="0.2">
      <c r="B36" s="162">
        <f>+'3 vol.'!C34</f>
        <v>43160</v>
      </c>
      <c r="C36" s="146"/>
      <c r="D36" s="125"/>
      <c r="E36" s="163"/>
    </row>
    <row r="37" spans="2:5" x14ac:dyDescent="0.2">
      <c r="B37" s="162">
        <f>+'3 vol.'!C35</f>
        <v>43191</v>
      </c>
      <c r="C37" s="146"/>
      <c r="D37" s="125"/>
      <c r="E37" s="163"/>
    </row>
    <row r="38" spans="2:5" x14ac:dyDescent="0.2">
      <c r="B38" s="162">
        <f>+'3 vol.'!C36</f>
        <v>43221</v>
      </c>
      <c r="C38" s="146"/>
      <c r="D38" s="125"/>
      <c r="E38" s="163"/>
    </row>
    <row r="39" spans="2:5" x14ac:dyDescent="0.2">
      <c r="B39" s="162">
        <f>+'3 vol.'!C37</f>
        <v>43252</v>
      </c>
      <c r="C39" s="146"/>
      <c r="D39" s="125"/>
      <c r="E39" s="163"/>
    </row>
    <row r="40" spans="2:5" x14ac:dyDescent="0.2">
      <c r="B40" s="162">
        <f>+'3 vol.'!C38</f>
        <v>43282</v>
      </c>
      <c r="C40" s="146"/>
      <c r="D40" s="125"/>
      <c r="E40" s="163"/>
    </row>
    <row r="41" spans="2:5" x14ac:dyDescent="0.2">
      <c r="B41" s="162">
        <f>+'3 vol.'!C39</f>
        <v>43313</v>
      </c>
      <c r="C41" s="146"/>
      <c r="D41" s="125"/>
      <c r="E41" s="163"/>
    </row>
    <row r="42" spans="2:5" x14ac:dyDescent="0.2">
      <c r="B42" s="162">
        <f>+'3 vol.'!C40</f>
        <v>43344</v>
      </c>
      <c r="C42" s="146"/>
      <c r="D42" s="125"/>
      <c r="E42" s="163"/>
    </row>
    <row r="43" spans="2:5" x14ac:dyDescent="0.2">
      <c r="B43" s="162">
        <f>+'3 vol.'!C41</f>
        <v>43374</v>
      </c>
      <c r="C43" s="146"/>
      <c r="D43" s="125"/>
      <c r="E43" s="163"/>
    </row>
    <row r="44" spans="2:5" x14ac:dyDescent="0.2">
      <c r="B44" s="162">
        <f>+'3 vol.'!C42</f>
        <v>43405</v>
      </c>
      <c r="C44" s="146"/>
      <c r="D44" s="125"/>
      <c r="E44" s="163"/>
    </row>
    <row r="45" spans="2:5" ht="13.5" thickBot="1" x14ac:dyDescent="0.25">
      <c r="B45" s="164">
        <f>+'3 vol.'!C43</f>
        <v>43435</v>
      </c>
      <c r="C45" s="165"/>
      <c r="D45" s="462"/>
      <c r="E45" s="170"/>
    </row>
    <row r="46" spans="2:5" x14ac:dyDescent="0.2">
      <c r="B46" s="158">
        <v>43466</v>
      </c>
      <c r="C46" s="160"/>
      <c r="D46" s="160"/>
      <c r="E46" s="159"/>
    </row>
    <row r="47" spans="2:5" x14ac:dyDescent="0.2">
      <c r="B47" s="162">
        <v>43497</v>
      </c>
      <c r="C47" s="146"/>
      <c r="D47" s="146"/>
      <c r="E47" s="163"/>
    </row>
    <row r="48" spans="2:5" x14ac:dyDescent="0.2">
      <c r="B48" s="162">
        <v>43525</v>
      </c>
      <c r="C48" s="146"/>
      <c r="D48" s="146"/>
      <c r="E48" s="163"/>
    </row>
    <row r="49" spans="2:46" x14ac:dyDescent="0.2">
      <c r="B49" s="162">
        <v>43556</v>
      </c>
      <c r="C49" s="146"/>
      <c r="D49" s="146"/>
      <c r="E49" s="163"/>
    </row>
    <row r="50" spans="2:46" ht="13.5" thickBot="1" x14ac:dyDescent="0.25">
      <c r="B50" s="164">
        <v>43586</v>
      </c>
      <c r="C50" s="165"/>
      <c r="D50" s="165"/>
      <c r="E50" s="170"/>
    </row>
    <row r="51" spans="2:46" ht="18.75" customHeight="1" thickBot="1" x14ac:dyDescent="0.25">
      <c r="B51" s="176"/>
      <c r="C51" s="171"/>
      <c r="D51" s="171"/>
      <c r="E51" s="472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</row>
    <row r="52" spans="2:46" x14ac:dyDescent="0.2">
      <c r="B52" s="173">
        <f>'3 vol.'!C52</f>
        <v>2016</v>
      </c>
      <c r="C52" s="160"/>
      <c r="D52" s="160"/>
      <c r="E52" s="160"/>
      <c r="F52" s="171"/>
    </row>
    <row r="53" spans="2:46" x14ac:dyDescent="0.2">
      <c r="B53" s="174">
        <f>'3 vol.'!C53</f>
        <v>2017</v>
      </c>
      <c r="C53" s="146"/>
      <c r="D53" s="146"/>
      <c r="E53" s="146"/>
      <c r="F53" s="171"/>
    </row>
    <row r="54" spans="2:46" ht="13.5" thickBot="1" x14ac:dyDescent="0.25">
      <c r="B54" s="175">
        <f>'3 vol.'!C54</f>
        <v>2018</v>
      </c>
      <c r="C54" s="165"/>
      <c r="D54" s="165"/>
      <c r="E54" s="165"/>
    </row>
    <row r="55" spans="2:46" ht="4.5" customHeight="1" thickBot="1" x14ac:dyDescent="0.25">
      <c r="B55" s="176"/>
      <c r="C55" s="171"/>
      <c r="D55" s="171"/>
      <c r="E55" s="171"/>
    </row>
    <row r="56" spans="2:46" x14ac:dyDescent="0.2">
      <c r="B56" s="173" t="s">
        <v>247</v>
      </c>
      <c r="C56" s="160"/>
      <c r="D56" s="160"/>
      <c r="E56" s="160"/>
    </row>
    <row r="57" spans="2:46" ht="13.5" thickBot="1" x14ac:dyDescent="0.25">
      <c r="B57" s="175" t="s">
        <v>248</v>
      </c>
      <c r="C57" s="165"/>
      <c r="D57" s="165"/>
      <c r="E57" s="165"/>
    </row>
    <row r="58" spans="2:46" x14ac:dyDescent="0.2">
      <c r="B58" s="53"/>
      <c r="C58" s="53"/>
      <c r="D58" s="53"/>
      <c r="E58" s="53"/>
    </row>
    <row r="59" spans="2:46" ht="13.5" hidden="1" thickBot="1" x14ac:dyDescent="0.25">
      <c r="B59" s="78" t="s">
        <v>7</v>
      </c>
      <c r="C59" s="80" t="s">
        <v>133</v>
      </c>
      <c r="D59" s="93" t="s">
        <v>134</v>
      </c>
    </row>
    <row r="60" spans="2:46" hidden="1" x14ac:dyDescent="0.2">
      <c r="B60" s="86">
        <v>2015</v>
      </c>
      <c r="C60" s="96">
        <f>+C52-SUM(C10:C21)</f>
        <v>0</v>
      </c>
      <c r="D60" s="99">
        <f>+D52-SUM(D10:D21)</f>
        <v>0</v>
      </c>
    </row>
    <row r="61" spans="2:46" hidden="1" x14ac:dyDescent="0.2">
      <c r="B61" s="88">
        <v>2016</v>
      </c>
      <c r="C61" s="100">
        <f>+C53-SUM(C22:C33)</f>
        <v>0</v>
      </c>
      <c r="D61" s="103">
        <f>+D53-SUM(D22:D33)</f>
        <v>0</v>
      </c>
    </row>
    <row r="62" spans="2:46" ht="13.5" hidden="1" thickBot="1" x14ac:dyDescent="0.25">
      <c r="B62" s="89">
        <v>2017</v>
      </c>
      <c r="C62" s="104">
        <f>+C54-SUM(C34:C45)</f>
        <v>0</v>
      </c>
      <c r="D62" s="107">
        <f>+D54-SUM(D34:D45)</f>
        <v>0</v>
      </c>
    </row>
    <row r="63" spans="2:46" hidden="1" x14ac:dyDescent="0.2">
      <c r="B63" s="86" t="e">
        <f>+#REF!</f>
        <v>#REF!</v>
      </c>
      <c r="C63" s="113" t="e">
        <f>+#REF!-(SUM(C34:INDEX(C34:C45,'parámetros e instrucciones'!$E$3)))</f>
        <v>#REF!</v>
      </c>
      <c r="D63" s="113" t="e">
        <f>+#REF!-(SUM(D34:INDEX(D34:D45,'parámetros e instrucciones'!$E$3)))</f>
        <v>#REF!</v>
      </c>
    </row>
    <row r="64" spans="2:46" ht="13.5" hidden="1" thickBot="1" x14ac:dyDescent="0.25">
      <c r="B64" s="89" t="e">
        <f>+#REF!</f>
        <v>#REF!</v>
      </c>
      <c r="C64" s="114" t="e">
        <f>+#REF!-(SUM(#REF!:INDEX(C46:C46,'parámetros e instrucciones'!$E$3)))</f>
        <v>#REF!</v>
      </c>
      <c r="D64" s="114" t="e">
        <f>+#REF!-(SUM(#REF!:INDEX(D46:D46,'parámetros e instrucciones'!$E$3)))</f>
        <v>#REF!</v>
      </c>
    </row>
    <row r="65" hidden="1" x14ac:dyDescent="0.2"/>
    <row r="66" hidden="1" x14ac:dyDescent="0.2"/>
    <row r="67" ht="15" hidden="1" customHeight="1" x14ac:dyDescent="0.2"/>
    <row r="68" ht="9" customHeight="1" x14ac:dyDescent="0.2"/>
  </sheetData>
  <sheetProtection formatCells="0" formatColumns="0" formatRows="0"/>
  <mergeCells count="2">
    <mergeCell ref="B3:E4"/>
    <mergeCell ref="B5:E5"/>
  </mergeCells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9:C10"/>
  <sheetViews>
    <sheetView showGridLines="0" workbookViewId="0"/>
  </sheetViews>
  <sheetFormatPr baseColWidth="10" defaultRowHeight="12.75" x14ac:dyDescent="0.2"/>
  <cols>
    <col min="1" max="2" width="11.42578125" style="48"/>
    <col min="3" max="3" width="58.42578125" style="48" customWidth="1"/>
    <col min="4" max="16384" width="11.42578125" style="48"/>
  </cols>
  <sheetData>
    <row r="9" spans="3:3" ht="13.5" thickBot="1" x14ac:dyDescent="0.25"/>
    <row r="10" spans="3:3" ht="36" thickBot="1" x14ac:dyDescent="0.55000000000000004">
      <c r="C10" s="136" t="s">
        <v>0</v>
      </c>
    </row>
  </sheetData>
  <phoneticPr fontId="0" type="noConversion"/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81"/>
  <sheetViews>
    <sheetView showGridLines="0" zoomScale="75" workbookViewId="0">
      <selection activeCell="P87" sqref="P87"/>
    </sheetView>
  </sheetViews>
  <sheetFormatPr baseColWidth="10" defaultRowHeight="12.75" x14ac:dyDescent="0.2"/>
  <cols>
    <col min="1" max="1" width="18.42578125" style="51" customWidth="1"/>
    <col min="2" max="2" width="28.5703125" style="51" customWidth="1"/>
    <col min="3" max="3" width="20.7109375" style="51" bestFit="1" customWidth="1"/>
    <col min="4" max="5" width="11.42578125" style="51"/>
    <col min="6" max="6" width="14.140625" style="51" customWidth="1"/>
    <col min="7" max="9" width="2.85546875" style="51" customWidth="1"/>
    <col min="10" max="16384" width="11.42578125" style="51"/>
  </cols>
  <sheetData>
    <row r="1" spans="1:8" x14ac:dyDescent="0.2">
      <c r="A1" s="616" t="s">
        <v>85</v>
      </c>
      <c r="B1" s="616"/>
      <c r="C1" s="616"/>
      <c r="D1" s="616"/>
      <c r="E1" s="616"/>
      <c r="F1" s="616"/>
      <c r="G1" s="395"/>
      <c r="H1" s="395"/>
    </row>
    <row r="2" spans="1:8" x14ac:dyDescent="0.2">
      <c r="A2" s="396" t="s">
        <v>75</v>
      </c>
      <c r="B2" s="397"/>
      <c r="C2" s="397"/>
      <c r="D2" s="397"/>
      <c r="E2" s="397"/>
      <c r="F2" s="397"/>
    </row>
    <row r="3" spans="1:8" x14ac:dyDescent="0.2">
      <c r="A3" s="398" t="str">
        <f>+'1 modelos'!A3</f>
        <v>Hornos Eléctricos</v>
      </c>
      <c r="B3" s="397"/>
      <c r="C3" s="397"/>
      <c r="D3" s="397"/>
      <c r="E3" s="397"/>
      <c r="F3" s="397"/>
    </row>
    <row r="4" spans="1:8" x14ac:dyDescent="0.2">
      <c r="A4" s="396" t="s">
        <v>240</v>
      </c>
      <c r="B4" s="397"/>
      <c r="C4" s="397"/>
      <c r="D4" s="397"/>
      <c r="E4" s="397"/>
      <c r="F4" s="397"/>
    </row>
    <row r="5" spans="1:8" ht="13.5" thickBot="1" x14ac:dyDescent="0.25">
      <c r="A5" s="399" t="s">
        <v>216</v>
      </c>
      <c r="B5" s="397"/>
      <c r="C5" s="397"/>
      <c r="D5" s="397"/>
      <c r="E5" s="397"/>
      <c r="F5" s="397"/>
    </row>
    <row r="6" spans="1:8" ht="12.75" customHeight="1" x14ac:dyDescent="0.2">
      <c r="A6" s="502" t="s">
        <v>6</v>
      </c>
      <c r="B6" s="502" t="s">
        <v>78</v>
      </c>
      <c r="C6" s="502" t="s">
        <v>79</v>
      </c>
      <c r="D6" s="502" t="s">
        <v>14</v>
      </c>
      <c r="E6" s="502" t="s">
        <v>91</v>
      </c>
      <c r="F6" s="391"/>
    </row>
    <row r="7" spans="1:8" ht="13.5" thickBot="1" x14ac:dyDescent="0.25">
      <c r="A7" s="545" t="s">
        <v>7</v>
      </c>
      <c r="B7" s="545" t="s">
        <v>80</v>
      </c>
      <c r="C7" s="545" t="s">
        <v>233</v>
      </c>
      <c r="D7" s="545" t="s">
        <v>81</v>
      </c>
      <c r="E7" s="545" t="s">
        <v>81</v>
      </c>
      <c r="F7" s="391"/>
    </row>
    <row r="8" spans="1:8" x14ac:dyDescent="0.2">
      <c r="A8" s="401">
        <f>'10.1-precios '!B10</f>
        <v>42370</v>
      </c>
      <c r="B8" s="387"/>
      <c r="C8" s="392"/>
      <c r="D8" s="402"/>
      <c r="E8" s="392"/>
      <c r="F8" s="391"/>
    </row>
    <row r="9" spans="1:8" x14ac:dyDescent="0.2">
      <c r="A9" s="403">
        <f>'10.1-precios '!B11</f>
        <v>42401</v>
      </c>
      <c r="B9" s="388"/>
      <c r="C9" s="393"/>
      <c r="D9" s="404"/>
      <c r="E9" s="393"/>
      <c r="F9" s="391"/>
    </row>
    <row r="10" spans="1:8" x14ac:dyDescent="0.2">
      <c r="A10" s="403">
        <f>'10.1-precios '!B12</f>
        <v>42430</v>
      </c>
      <c r="B10" s="388"/>
      <c r="C10" s="393"/>
      <c r="D10" s="404"/>
      <c r="E10" s="393"/>
      <c r="F10" s="391"/>
    </row>
    <row r="11" spans="1:8" x14ac:dyDescent="0.2">
      <c r="A11" s="403">
        <f>'10.1-precios '!B13</f>
        <v>42461</v>
      </c>
      <c r="B11" s="388"/>
      <c r="C11" s="393"/>
      <c r="D11" s="404"/>
      <c r="E11" s="393"/>
      <c r="F11" s="391"/>
    </row>
    <row r="12" spans="1:8" x14ac:dyDescent="0.2">
      <c r="A12" s="403">
        <f>'10.1-precios '!B14</f>
        <v>42491</v>
      </c>
      <c r="B12" s="393"/>
      <c r="C12" s="393"/>
      <c r="D12" s="404"/>
      <c r="E12" s="393"/>
      <c r="F12" s="391"/>
    </row>
    <row r="13" spans="1:8" x14ac:dyDescent="0.2">
      <c r="A13" s="403">
        <f>'10.1-precios '!B15</f>
        <v>42522</v>
      </c>
      <c r="B13" s="388"/>
      <c r="C13" s="393"/>
      <c r="D13" s="404"/>
      <c r="E13" s="393"/>
      <c r="F13" s="391"/>
    </row>
    <row r="14" spans="1:8" x14ac:dyDescent="0.2">
      <c r="A14" s="403">
        <f>'10.1-precios '!B16</f>
        <v>42552</v>
      </c>
      <c r="B14" s="393"/>
      <c r="C14" s="393"/>
      <c r="D14" s="404"/>
      <c r="E14" s="393"/>
      <c r="F14" s="391"/>
    </row>
    <row r="15" spans="1:8" x14ac:dyDescent="0.2">
      <c r="A15" s="403">
        <f>'10.1-precios '!B17</f>
        <v>42583</v>
      </c>
      <c r="B15" s="393"/>
      <c r="C15" s="393"/>
      <c r="D15" s="404"/>
      <c r="E15" s="393"/>
      <c r="F15" s="391"/>
    </row>
    <row r="16" spans="1:8" x14ac:dyDescent="0.2">
      <c r="A16" s="403">
        <f>'10.1-precios '!B18</f>
        <v>42614</v>
      </c>
      <c r="B16" s="393"/>
      <c r="C16" s="393"/>
      <c r="D16" s="404"/>
      <c r="E16" s="393"/>
      <c r="F16" s="391"/>
    </row>
    <row r="17" spans="1:6" x14ac:dyDescent="0.2">
      <c r="A17" s="403">
        <f>'10.1-precios '!B19</f>
        <v>42644</v>
      </c>
      <c r="B17" s="393"/>
      <c r="C17" s="393"/>
      <c r="D17" s="404"/>
      <c r="E17" s="393"/>
      <c r="F17" s="391"/>
    </row>
    <row r="18" spans="1:6" x14ac:dyDescent="0.2">
      <c r="A18" s="403">
        <f>'10.1-precios '!B20</f>
        <v>42675</v>
      </c>
      <c r="B18" s="393"/>
      <c r="C18" s="393"/>
      <c r="D18" s="404"/>
      <c r="E18" s="393"/>
      <c r="F18" s="391"/>
    </row>
    <row r="19" spans="1:6" ht="13.5" thickBot="1" x14ac:dyDescent="0.25">
      <c r="A19" s="403">
        <f>'10.1-precios '!B21</f>
        <v>42705</v>
      </c>
      <c r="B19" s="394"/>
      <c r="C19" s="394"/>
      <c r="D19" s="405"/>
      <c r="E19" s="394"/>
      <c r="F19" s="391"/>
    </row>
    <row r="20" spans="1:6" x14ac:dyDescent="0.2">
      <c r="A20" s="401">
        <f>'10.1-precios '!B22</f>
        <v>42736</v>
      </c>
      <c r="B20" s="392"/>
      <c r="C20" s="392"/>
      <c r="D20" s="404"/>
      <c r="E20" s="392"/>
      <c r="F20" s="391"/>
    </row>
    <row r="21" spans="1:6" x14ac:dyDescent="0.2">
      <c r="A21" s="403">
        <f>'10.1-precios '!B23</f>
        <v>42767</v>
      </c>
      <c r="B21" s="393"/>
      <c r="C21" s="393"/>
      <c r="D21" s="406"/>
      <c r="E21" s="393"/>
      <c r="F21" s="391"/>
    </row>
    <row r="22" spans="1:6" x14ac:dyDescent="0.2">
      <c r="A22" s="403">
        <f>'10.1-precios '!B24</f>
        <v>42795</v>
      </c>
      <c r="B22" s="393"/>
      <c r="C22" s="393"/>
      <c r="D22" s="404"/>
      <c r="E22" s="393"/>
      <c r="F22" s="391"/>
    </row>
    <row r="23" spans="1:6" x14ac:dyDescent="0.2">
      <c r="A23" s="403">
        <f>'10.1-precios '!B25</f>
        <v>42826</v>
      </c>
      <c r="B23" s="393"/>
      <c r="C23" s="393"/>
      <c r="D23" s="404"/>
      <c r="E23" s="393"/>
      <c r="F23" s="391"/>
    </row>
    <row r="24" spans="1:6" x14ac:dyDescent="0.2">
      <c r="A24" s="403">
        <f>'10.1-precios '!B26</f>
        <v>42856</v>
      </c>
      <c r="B24" s="393"/>
      <c r="C24" s="393"/>
      <c r="D24" s="404"/>
      <c r="E24" s="393"/>
      <c r="F24" s="391"/>
    </row>
    <row r="25" spans="1:6" x14ac:dyDescent="0.2">
      <c r="A25" s="403">
        <f>'10.1-precios '!B27</f>
        <v>42887</v>
      </c>
      <c r="B25" s="393"/>
      <c r="C25" s="393"/>
      <c r="D25" s="404"/>
      <c r="E25" s="393"/>
      <c r="F25" s="391"/>
    </row>
    <row r="26" spans="1:6" x14ac:dyDescent="0.2">
      <c r="A26" s="403">
        <f>'10.1-precios '!B28</f>
        <v>42917</v>
      </c>
      <c r="B26" s="393"/>
      <c r="C26" s="393"/>
      <c r="D26" s="404"/>
      <c r="E26" s="393"/>
      <c r="F26" s="391"/>
    </row>
    <row r="27" spans="1:6" x14ac:dyDescent="0.2">
      <c r="A27" s="403">
        <f>'10.1-precios '!B29</f>
        <v>42948</v>
      </c>
      <c r="B27" s="393"/>
      <c r="C27" s="393"/>
      <c r="D27" s="404"/>
      <c r="E27" s="393"/>
      <c r="F27" s="391"/>
    </row>
    <row r="28" spans="1:6" x14ac:dyDescent="0.2">
      <c r="A28" s="403">
        <f>'10.1-precios '!B30</f>
        <v>42979</v>
      </c>
      <c r="B28" s="393"/>
      <c r="C28" s="393"/>
      <c r="D28" s="404"/>
      <c r="E28" s="393"/>
      <c r="F28" s="391"/>
    </row>
    <row r="29" spans="1:6" x14ac:dyDescent="0.2">
      <c r="A29" s="403">
        <f>'10.1-precios '!B31</f>
        <v>43009</v>
      </c>
      <c r="B29" s="393"/>
      <c r="C29" s="393"/>
      <c r="D29" s="404"/>
      <c r="E29" s="393"/>
      <c r="F29" s="391"/>
    </row>
    <row r="30" spans="1:6" x14ac:dyDescent="0.2">
      <c r="A30" s="403">
        <f>'10.1-precios '!B32</f>
        <v>43040</v>
      </c>
      <c r="B30" s="393"/>
      <c r="C30" s="393"/>
      <c r="D30" s="404"/>
      <c r="E30" s="393"/>
      <c r="F30" s="391"/>
    </row>
    <row r="31" spans="1:6" ht="13.5" thickBot="1" x14ac:dyDescent="0.25">
      <c r="A31" s="403">
        <f>'10.1-precios '!B33</f>
        <v>43070</v>
      </c>
      <c r="B31" s="394"/>
      <c r="C31" s="394"/>
      <c r="D31" s="407"/>
      <c r="E31" s="394"/>
      <c r="F31" s="391"/>
    </row>
    <row r="32" spans="1:6" x14ac:dyDescent="0.2">
      <c r="A32" s="401">
        <f>'10.1-precios '!B34</f>
        <v>43101</v>
      </c>
      <c r="B32" s="392"/>
      <c r="C32" s="408"/>
      <c r="D32" s="387"/>
      <c r="E32" s="392"/>
      <c r="F32" s="391"/>
    </row>
    <row r="33" spans="1:6" x14ac:dyDescent="0.2">
      <c r="A33" s="403">
        <f>'10.1-precios '!B35</f>
        <v>43132</v>
      </c>
      <c r="B33" s="393"/>
      <c r="C33" s="409"/>
      <c r="D33" s="388"/>
      <c r="E33" s="393"/>
      <c r="F33" s="391"/>
    </row>
    <row r="34" spans="1:6" x14ac:dyDescent="0.2">
      <c r="A34" s="403">
        <f>'10.1-precios '!B36</f>
        <v>43160</v>
      </c>
      <c r="B34" s="393"/>
      <c r="C34" s="409"/>
      <c r="D34" s="388"/>
      <c r="E34" s="393"/>
      <c r="F34" s="391"/>
    </row>
    <row r="35" spans="1:6" x14ac:dyDescent="0.2">
      <c r="A35" s="403">
        <f>'10.1-precios '!B37</f>
        <v>43191</v>
      </c>
      <c r="B35" s="393"/>
      <c r="C35" s="409"/>
      <c r="D35" s="388"/>
      <c r="E35" s="393"/>
      <c r="F35" s="391"/>
    </row>
    <row r="36" spans="1:6" x14ac:dyDescent="0.2">
      <c r="A36" s="403">
        <f>'10.1-precios '!B38</f>
        <v>43221</v>
      </c>
      <c r="B36" s="393"/>
      <c r="C36" s="409"/>
      <c r="D36" s="388"/>
      <c r="E36" s="393"/>
      <c r="F36" s="391"/>
    </row>
    <row r="37" spans="1:6" x14ac:dyDescent="0.2">
      <c r="A37" s="403">
        <f>'10.1-precios '!B39</f>
        <v>43252</v>
      </c>
      <c r="B37" s="393"/>
      <c r="C37" s="409"/>
      <c r="D37" s="388"/>
      <c r="E37" s="393"/>
      <c r="F37" s="391"/>
    </row>
    <row r="38" spans="1:6" x14ac:dyDescent="0.2">
      <c r="A38" s="403">
        <f>'10.1-precios '!B40</f>
        <v>43282</v>
      </c>
      <c r="B38" s="393"/>
      <c r="C38" s="409"/>
      <c r="D38" s="388"/>
      <c r="E38" s="393"/>
      <c r="F38" s="391"/>
    </row>
    <row r="39" spans="1:6" x14ac:dyDescent="0.2">
      <c r="A39" s="403">
        <f>'10.1-precios '!B41</f>
        <v>43313</v>
      </c>
      <c r="B39" s="393"/>
      <c r="C39" s="409"/>
      <c r="D39" s="388"/>
      <c r="E39" s="393"/>
      <c r="F39" s="391"/>
    </row>
    <row r="40" spans="1:6" x14ac:dyDescent="0.2">
      <c r="A40" s="403">
        <f>'10.1-precios '!B42</f>
        <v>43344</v>
      </c>
      <c r="B40" s="393"/>
      <c r="C40" s="409"/>
      <c r="D40" s="388"/>
      <c r="E40" s="393"/>
      <c r="F40" s="391"/>
    </row>
    <row r="41" spans="1:6" x14ac:dyDescent="0.2">
      <c r="A41" s="403">
        <f>'10.1-precios '!B43</f>
        <v>43374</v>
      </c>
      <c r="B41" s="393"/>
      <c r="C41" s="409"/>
      <c r="D41" s="388"/>
      <c r="E41" s="393"/>
      <c r="F41" s="391"/>
    </row>
    <row r="42" spans="1:6" x14ac:dyDescent="0.2">
      <c r="A42" s="403">
        <f>'10.1-precios '!B44</f>
        <v>43405</v>
      </c>
      <c r="B42" s="393"/>
      <c r="C42" s="409"/>
      <c r="D42" s="388"/>
      <c r="E42" s="393"/>
      <c r="F42" s="391"/>
    </row>
    <row r="43" spans="1:6" ht="13.5" thickBot="1" x14ac:dyDescent="0.25">
      <c r="A43" s="465">
        <f>'10.1-precios '!B45</f>
        <v>43435</v>
      </c>
      <c r="B43" s="394"/>
      <c r="C43" s="410"/>
      <c r="D43" s="389"/>
      <c r="E43" s="394"/>
      <c r="F43" s="391"/>
    </row>
    <row r="44" spans="1:6" x14ac:dyDescent="0.2">
      <c r="A44" s="463">
        <v>43466</v>
      </c>
      <c r="B44" s="464"/>
      <c r="C44" s="464"/>
      <c r="D44" s="464"/>
      <c r="E44" s="464"/>
      <c r="F44" s="391"/>
    </row>
    <row r="45" spans="1:6" x14ac:dyDescent="0.2">
      <c r="A45" s="403">
        <v>43497</v>
      </c>
      <c r="B45" s="384"/>
      <c r="C45" s="384"/>
      <c r="D45" s="384"/>
      <c r="E45" s="384"/>
      <c r="F45" s="391"/>
    </row>
    <row r="46" spans="1:6" x14ac:dyDescent="0.2">
      <c r="A46" s="403">
        <v>43525</v>
      </c>
      <c r="B46" s="384"/>
      <c r="C46" s="384"/>
      <c r="D46" s="384"/>
      <c r="E46" s="384"/>
      <c r="F46" s="391"/>
    </row>
    <row r="47" spans="1:6" x14ac:dyDescent="0.2">
      <c r="A47" s="403">
        <v>43556</v>
      </c>
      <c r="B47" s="384"/>
      <c r="C47" s="384"/>
      <c r="D47" s="384"/>
      <c r="E47" s="384"/>
      <c r="F47" s="391"/>
    </row>
    <row r="48" spans="1:6" ht="13.5" thickBot="1" x14ac:dyDescent="0.25">
      <c r="A48" s="465">
        <v>43586</v>
      </c>
      <c r="B48" s="385"/>
      <c r="C48" s="385"/>
      <c r="D48" s="385"/>
      <c r="E48" s="385"/>
      <c r="F48" s="391"/>
    </row>
    <row r="49" spans="1:6" hidden="1" x14ac:dyDescent="0.2">
      <c r="A49" s="463" t="e">
        <f>#REF!</f>
        <v>#REF!</v>
      </c>
      <c r="B49" s="464"/>
      <c r="C49" s="464"/>
      <c r="D49" s="464"/>
      <c r="E49" s="464"/>
      <c r="F49" s="391"/>
    </row>
    <row r="50" spans="1:6" hidden="1" x14ac:dyDescent="0.2">
      <c r="A50" s="403" t="e">
        <f>#REF!</f>
        <v>#REF!</v>
      </c>
      <c r="B50" s="384"/>
      <c r="C50" s="384"/>
      <c r="D50" s="384"/>
      <c r="E50" s="384"/>
      <c r="F50" s="391"/>
    </row>
    <row r="51" spans="1:6" ht="13.5" hidden="1" thickBot="1" x14ac:dyDescent="0.25">
      <c r="A51" s="403" t="e">
        <f>#REF!</f>
        <v>#REF!</v>
      </c>
      <c r="B51" s="385"/>
      <c r="C51" s="385"/>
      <c r="D51" s="385"/>
      <c r="E51" s="385"/>
      <c r="F51" s="391"/>
    </row>
    <row r="52" spans="1:6" ht="13.5" hidden="1" thickBot="1" x14ac:dyDescent="0.25">
      <c r="A52" s="411" t="e">
        <f>+#REF!</f>
        <v>#REF!</v>
      </c>
      <c r="B52" s="412"/>
      <c r="C52" s="413"/>
      <c r="D52" s="414"/>
      <c r="E52" s="412"/>
      <c r="F52" s="391"/>
    </row>
    <row r="53" spans="1:6" ht="13.5" thickBot="1" x14ac:dyDescent="0.25">
      <c r="A53" s="415"/>
      <c r="B53" s="185"/>
      <c r="C53" s="185"/>
      <c r="D53" s="390"/>
      <c r="E53" s="185"/>
      <c r="F53" s="391"/>
    </row>
    <row r="54" spans="1:6" x14ac:dyDescent="0.2">
      <c r="A54" s="416">
        <v>2016</v>
      </c>
      <c r="B54" s="392"/>
      <c r="C54" s="392"/>
      <c r="D54" s="392"/>
      <c r="E54" s="392"/>
      <c r="F54" s="391"/>
    </row>
    <row r="55" spans="1:6" x14ac:dyDescent="0.2">
      <c r="A55" s="417">
        <v>2017</v>
      </c>
      <c r="B55" s="393"/>
      <c r="C55" s="393"/>
      <c r="D55" s="393"/>
      <c r="E55" s="393"/>
      <c r="F55" s="391"/>
    </row>
    <row r="56" spans="1:6" ht="13.5" thickBot="1" x14ac:dyDescent="0.25">
      <c r="A56" s="418">
        <v>2018</v>
      </c>
      <c r="B56" s="394"/>
      <c r="C56" s="394"/>
      <c r="D56" s="394"/>
      <c r="E56" s="394"/>
      <c r="F56" s="391"/>
    </row>
    <row r="57" spans="1:6" ht="8.25" customHeight="1" thickBot="1" x14ac:dyDescent="0.25">
      <c r="A57" s="512"/>
      <c r="B57" s="185"/>
      <c r="C57" s="185"/>
      <c r="D57" s="185"/>
      <c r="E57" s="185"/>
      <c r="F57" s="391"/>
    </row>
    <row r="58" spans="1:6" x14ac:dyDescent="0.2">
      <c r="A58" s="416" t="s">
        <v>247</v>
      </c>
      <c r="B58" s="392"/>
      <c r="C58" s="392"/>
      <c r="D58" s="392"/>
      <c r="E58" s="392"/>
      <c r="F58" s="391"/>
    </row>
    <row r="59" spans="1:6" ht="13.5" thickBot="1" x14ac:dyDescent="0.25">
      <c r="A59" s="418" t="s">
        <v>248</v>
      </c>
      <c r="B59" s="394"/>
      <c r="C59" s="394"/>
      <c r="D59" s="394"/>
      <c r="E59" s="394"/>
      <c r="F59" s="391"/>
    </row>
    <row r="60" spans="1:6" x14ac:dyDescent="0.2">
      <c r="A60" s="419" t="s">
        <v>272</v>
      </c>
      <c r="B60" s="185"/>
      <c r="C60" s="185"/>
      <c r="D60" s="185"/>
      <c r="E60" s="185"/>
      <c r="F60" s="391"/>
    </row>
    <row r="61" spans="1:6" x14ac:dyDescent="0.2">
      <c r="A61" s="419" t="s">
        <v>82</v>
      </c>
      <c r="B61" s="185"/>
      <c r="C61" s="185"/>
      <c r="D61" s="185"/>
      <c r="E61" s="185"/>
      <c r="F61" s="185"/>
    </row>
    <row r="62" spans="1:6" x14ac:dyDescent="0.2">
      <c r="A62" s="420"/>
      <c r="B62" s="185"/>
      <c r="C62" s="185"/>
      <c r="D62" s="185"/>
      <c r="E62" s="185"/>
      <c r="F62" s="185"/>
    </row>
    <row r="63" spans="1:6" x14ac:dyDescent="0.2">
      <c r="A63" s="420"/>
      <c r="B63" s="185"/>
      <c r="C63" s="185"/>
      <c r="D63" s="185"/>
      <c r="E63" s="185"/>
      <c r="F63" s="185"/>
    </row>
    <row r="64" spans="1:6" x14ac:dyDescent="0.2">
      <c r="B64" s="185"/>
      <c r="C64" s="185"/>
      <c r="D64" s="185"/>
      <c r="E64" s="185"/>
      <c r="F64" s="185"/>
    </row>
    <row r="65" spans="1:4" hidden="1" x14ac:dyDescent="0.2">
      <c r="A65" s="421" t="s">
        <v>142</v>
      </c>
      <c r="B65" s="422"/>
      <c r="C65" s="50"/>
    </row>
    <row r="66" spans="1:4" ht="13.5" hidden="1" thickBot="1" x14ac:dyDescent="0.25">
      <c r="A66" s="50"/>
      <c r="B66" s="50"/>
      <c r="C66" s="50"/>
    </row>
    <row r="67" spans="1:4" ht="13.5" hidden="1" thickBot="1" x14ac:dyDescent="0.25">
      <c r="A67" s="95" t="s">
        <v>7</v>
      </c>
      <c r="C67" s="83" t="s">
        <v>133</v>
      </c>
      <c r="D67" s="85" t="s">
        <v>115</v>
      </c>
    </row>
    <row r="68" spans="1:4" hidden="1" x14ac:dyDescent="0.2">
      <c r="A68" s="86">
        <v>2015</v>
      </c>
      <c r="C68" s="423">
        <f>+C54-SUM(C8:C19)</f>
        <v>0</v>
      </c>
      <c r="D68" s="424">
        <f>+D54-SUM(D8:D19)</f>
        <v>0</v>
      </c>
    </row>
    <row r="69" spans="1:4" hidden="1" x14ac:dyDescent="0.2">
      <c r="A69" s="88">
        <v>2016</v>
      </c>
      <c r="C69" s="425">
        <f>+C55-SUM(C20:C31)</f>
        <v>0</v>
      </c>
      <c r="D69" s="426">
        <f>+D55-SUM(D20:D31)</f>
        <v>0</v>
      </c>
    </row>
    <row r="70" spans="1:4" ht="13.5" hidden="1" thickBot="1" x14ac:dyDescent="0.25">
      <c r="A70" s="89">
        <v>2017</v>
      </c>
      <c r="C70" s="427">
        <f>+C56-SUM(C32:C43)</f>
        <v>0</v>
      </c>
      <c r="D70" s="428">
        <f>+D56-SUM(D32:D43)</f>
        <v>0</v>
      </c>
    </row>
    <row r="71" spans="1:4" hidden="1" x14ac:dyDescent="0.2">
      <c r="A71" s="86" t="e">
        <f>+#REF!</f>
        <v>#REF!</v>
      </c>
      <c r="C71" s="429" t="e">
        <f>+#REF!-(SUM(C32:INDEX(C32:C43,'parámetros e instrucciones'!$E$3)))</f>
        <v>#REF!</v>
      </c>
      <c r="D71" s="429" t="e">
        <f>+#REF!-(SUM(D32:INDEX(D32:D43,'parámetros e instrucciones'!$E$3)))</f>
        <v>#REF!</v>
      </c>
    </row>
    <row r="72" spans="1:4" ht="13.5" hidden="1" thickBot="1" x14ac:dyDescent="0.25">
      <c r="A72" s="89" t="e">
        <f>+#REF!</f>
        <v>#REF!</v>
      </c>
      <c r="C72" s="430" t="e">
        <f>+#REF!-(SUM(#REF!:INDEX(C44:C52,'parámetros e instrucciones'!$E$3)))</f>
        <v>#REF!</v>
      </c>
      <c r="D72" s="430" t="e">
        <f>+#REF!-(SUM(#REF!:INDEX(D44:D52,'parámetros e instrucciones'!$E$3)))</f>
        <v>#REF!</v>
      </c>
    </row>
    <row r="73" spans="1:4" hidden="1" x14ac:dyDescent="0.2"/>
    <row r="74" spans="1:4" hidden="1" x14ac:dyDescent="0.2"/>
    <row r="75" spans="1:4" hidden="1" x14ac:dyDescent="0.2"/>
    <row r="76" spans="1:4" hidden="1" x14ac:dyDescent="0.2"/>
    <row r="77" spans="1:4" hidden="1" x14ac:dyDescent="0.2"/>
    <row r="78" spans="1:4" hidden="1" x14ac:dyDescent="0.2"/>
    <row r="79" spans="1:4" hidden="1" x14ac:dyDescent="0.2"/>
    <row r="80" spans="1:4" hidden="1" x14ac:dyDescent="0.2"/>
    <row r="81" hidden="1" x14ac:dyDescent="0.2"/>
  </sheetData>
  <sheetProtection formatCells="0" formatColumns="0" formatRows="0"/>
  <mergeCells count="1">
    <mergeCell ref="A1:F1"/>
  </mergeCells>
  <phoneticPr fontId="0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94" orientation="portrait" verticalDpi="300" r:id="rId1"/>
  <headerFooter alignWithMargins="0">
    <oddHeader>&amp;R2019 - Año de la Exportación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73"/>
  <sheetViews>
    <sheetView showGridLines="0" zoomScale="75" workbookViewId="0">
      <selection sqref="A1:I60"/>
    </sheetView>
  </sheetViews>
  <sheetFormatPr baseColWidth="10" defaultRowHeight="12.75" x14ac:dyDescent="0.2"/>
  <cols>
    <col min="1" max="1" width="18.140625" style="51" customWidth="1"/>
    <col min="2" max="3" width="14.5703125" style="51" customWidth="1"/>
    <col min="4" max="8" width="13.85546875" style="51" customWidth="1"/>
    <col min="9" max="9" width="21.85546875" style="51" customWidth="1"/>
    <col min="10" max="16384" width="11.42578125" style="51"/>
  </cols>
  <sheetData>
    <row r="1" spans="1:9" x14ac:dyDescent="0.2">
      <c r="A1" s="396" t="s">
        <v>269</v>
      </c>
      <c r="B1" s="396"/>
      <c r="C1" s="396"/>
      <c r="D1" s="431"/>
      <c r="E1" s="431"/>
      <c r="F1" s="432"/>
      <c r="G1" s="432"/>
      <c r="H1" s="432"/>
      <c r="I1" s="432"/>
    </row>
    <row r="2" spans="1:9" x14ac:dyDescent="0.2">
      <c r="A2" s="396" t="s">
        <v>11</v>
      </c>
      <c r="B2" s="396"/>
      <c r="C2" s="396"/>
      <c r="D2" s="432"/>
      <c r="E2" s="432"/>
      <c r="F2" s="432"/>
      <c r="G2" s="432"/>
      <c r="H2" s="432"/>
      <c r="I2" s="432"/>
    </row>
    <row r="3" spans="1:9" s="50" customFormat="1" x14ac:dyDescent="0.2">
      <c r="A3" s="398" t="str">
        <f>+'1 modelos'!A3</f>
        <v>Hornos Eléctricos</v>
      </c>
      <c r="B3" s="398"/>
      <c r="C3" s="398"/>
      <c r="D3" s="433"/>
      <c r="E3" s="433"/>
      <c r="F3" s="433"/>
      <c r="G3" s="433"/>
      <c r="H3" s="433"/>
      <c r="I3" s="433"/>
    </row>
    <row r="4" spans="1:9" x14ac:dyDescent="0.2">
      <c r="A4" s="396" t="s">
        <v>241</v>
      </c>
      <c r="B4" s="396"/>
      <c r="C4" s="396"/>
      <c r="D4" s="432"/>
      <c r="E4" s="432"/>
      <c r="F4" s="432"/>
      <c r="G4" s="432"/>
      <c r="H4" s="432"/>
      <c r="I4" s="432"/>
    </row>
    <row r="5" spans="1:9" x14ac:dyDescent="0.2">
      <c r="A5" s="396" t="s">
        <v>236</v>
      </c>
      <c r="B5" s="399"/>
      <c r="C5" s="399"/>
      <c r="D5" s="432"/>
      <c r="E5" s="432"/>
      <c r="F5" s="432"/>
      <c r="G5" s="432"/>
      <c r="H5" s="432"/>
      <c r="I5" s="432"/>
    </row>
    <row r="6" spans="1:9" ht="13.5" thickBot="1" x14ac:dyDescent="0.25">
      <c r="D6" s="390"/>
      <c r="E6" s="432"/>
      <c r="F6" s="432"/>
      <c r="G6" s="432"/>
      <c r="H6" s="432"/>
      <c r="I6" s="432"/>
    </row>
    <row r="7" spans="1:9" ht="13.5" thickBot="1" x14ac:dyDescent="0.25">
      <c r="A7" s="400" t="s">
        <v>6</v>
      </c>
      <c r="B7" s="617" t="s">
        <v>220</v>
      </c>
      <c r="C7" s="618"/>
      <c r="D7" s="474" t="s">
        <v>219</v>
      </c>
      <c r="E7" s="475"/>
      <c r="F7" s="476" t="s">
        <v>12</v>
      </c>
      <c r="G7" s="477"/>
      <c r="H7" s="476" t="s">
        <v>12</v>
      </c>
      <c r="I7" s="477"/>
    </row>
    <row r="8" spans="1:9" ht="13.5" thickBot="1" x14ac:dyDescent="0.25">
      <c r="A8" s="434" t="s">
        <v>7</v>
      </c>
      <c r="B8" s="478" t="s">
        <v>233</v>
      </c>
      <c r="C8" s="479" t="s">
        <v>13</v>
      </c>
      <c r="D8" s="478" t="s">
        <v>233</v>
      </c>
      <c r="E8" s="479" t="s">
        <v>13</v>
      </c>
      <c r="F8" s="478" t="s">
        <v>233</v>
      </c>
      <c r="G8" s="479" t="s">
        <v>13</v>
      </c>
      <c r="H8" s="478" t="s">
        <v>233</v>
      </c>
      <c r="I8" s="479" t="s">
        <v>13</v>
      </c>
    </row>
    <row r="9" spans="1:9" x14ac:dyDescent="0.2">
      <c r="A9" s="383">
        <f>+'11 impo '!A8</f>
        <v>42370</v>
      </c>
      <c r="B9" s="383"/>
      <c r="C9" s="383"/>
      <c r="D9" s="387"/>
      <c r="E9" s="392"/>
      <c r="F9" s="387"/>
      <c r="G9" s="392"/>
      <c r="H9" s="387"/>
      <c r="I9" s="392"/>
    </row>
    <row r="10" spans="1:9" x14ac:dyDescent="0.2">
      <c r="A10" s="384">
        <f>+'11 impo '!A9</f>
        <v>42401</v>
      </c>
      <c r="B10" s="384"/>
      <c r="C10" s="384"/>
      <c r="D10" s="388"/>
      <c r="E10" s="393"/>
      <c r="F10" s="388"/>
      <c r="G10" s="393"/>
      <c r="H10" s="388"/>
      <c r="I10" s="393"/>
    </row>
    <row r="11" spans="1:9" x14ac:dyDescent="0.2">
      <c r="A11" s="384">
        <f>+'11 impo '!A10</f>
        <v>42430</v>
      </c>
      <c r="B11" s="384"/>
      <c r="C11" s="384"/>
      <c r="D11" s="388"/>
      <c r="E11" s="393"/>
      <c r="F11" s="388"/>
      <c r="G11" s="393"/>
      <c r="H11" s="388"/>
      <c r="I11" s="393"/>
    </row>
    <row r="12" spans="1:9" x14ac:dyDescent="0.2">
      <c r="A12" s="384">
        <f>+'11 impo '!A11</f>
        <v>42461</v>
      </c>
      <c r="B12" s="384"/>
      <c r="C12" s="384"/>
      <c r="D12" s="388"/>
      <c r="E12" s="393"/>
      <c r="F12" s="388"/>
      <c r="G12" s="393"/>
      <c r="H12" s="388"/>
      <c r="I12" s="393"/>
    </row>
    <row r="13" spans="1:9" x14ac:dyDescent="0.2">
      <c r="A13" s="384">
        <f>+'11 impo '!A12</f>
        <v>42491</v>
      </c>
      <c r="B13" s="384"/>
      <c r="C13" s="384"/>
      <c r="D13" s="393"/>
      <c r="E13" s="393"/>
      <c r="F13" s="393"/>
      <c r="G13" s="393"/>
      <c r="H13" s="393"/>
      <c r="I13" s="393"/>
    </row>
    <row r="14" spans="1:9" x14ac:dyDescent="0.2">
      <c r="A14" s="384">
        <f>+'11 impo '!A13</f>
        <v>42522</v>
      </c>
      <c r="B14" s="384"/>
      <c r="C14" s="384"/>
      <c r="D14" s="388"/>
      <c r="E14" s="393"/>
      <c r="F14" s="388"/>
      <c r="G14" s="393"/>
      <c r="H14" s="388"/>
      <c r="I14" s="393"/>
    </row>
    <row r="15" spans="1:9" x14ac:dyDescent="0.2">
      <c r="A15" s="384">
        <f>+'11 impo '!A14</f>
        <v>42552</v>
      </c>
      <c r="B15" s="384"/>
      <c r="C15" s="384"/>
      <c r="D15" s="393"/>
      <c r="E15" s="393"/>
      <c r="F15" s="393"/>
      <c r="G15" s="393"/>
      <c r="H15" s="393"/>
      <c r="I15" s="393"/>
    </row>
    <row r="16" spans="1:9" x14ac:dyDescent="0.2">
      <c r="A16" s="384">
        <f>+'11 impo '!A15</f>
        <v>42583</v>
      </c>
      <c r="B16" s="384"/>
      <c r="C16" s="384"/>
      <c r="D16" s="393"/>
      <c r="E16" s="393"/>
      <c r="F16" s="393"/>
      <c r="G16" s="393"/>
      <c r="H16" s="393"/>
      <c r="I16" s="393"/>
    </row>
    <row r="17" spans="1:9" x14ac:dyDescent="0.2">
      <c r="A17" s="384">
        <f>+'11 impo '!A16</f>
        <v>42614</v>
      </c>
      <c r="B17" s="384"/>
      <c r="C17" s="384"/>
      <c r="D17" s="393"/>
      <c r="E17" s="393"/>
      <c r="F17" s="393"/>
      <c r="G17" s="393"/>
      <c r="H17" s="393"/>
      <c r="I17" s="393"/>
    </row>
    <row r="18" spans="1:9" x14ac:dyDescent="0.2">
      <c r="A18" s="384">
        <f>+'11 impo '!A17</f>
        <v>42644</v>
      </c>
      <c r="B18" s="384"/>
      <c r="C18" s="384"/>
      <c r="D18" s="393"/>
      <c r="E18" s="393"/>
      <c r="F18" s="393"/>
      <c r="G18" s="393"/>
      <c r="H18" s="393"/>
      <c r="I18" s="393"/>
    </row>
    <row r="19" spans="1:9" x14ac:dyDescent="0.2">
      <c r="A19" s="384">
        <f>+'11 impo '!A18</f>
        <v>42675</v>
      </c>
      <c r="B19" s="384"/>
      <c r="C19" s="384"/>
      <c r="D19" s="393"/>
      <c r="E19" s="393"/>
      <c r="F19" s="393"/>
      <c r="G19" s="393"/>
      <c r="H19" s="393"/>
      <c r="I19" s="393"/>
    </row>
    <row r="20" spans="1:9" ht="13.5" thickBot="1" x14ac:dyDescent="0.25">
      <c r="A20" s="385">
        <f>+'11 impo '!A19</f>
        <v>42705</v>
      </c>
      <c r="B20" s="385"/>
      <c r="C20" s="385"/>
      <c r="D20" s="394"/>
      <c r="E20" s="394"/>
      <c r="F20" s="394"/>
      <c r="G20" s="394"/>
      <c r="H20" s="394"/>
      <c r="I20" s="394"/>
    </row>
    <row r="21" spans="1:9" x14ac:dyDescent="0.2">
      <c r="A21" s="383">
        <f>+'11 impo '!A20</f>
        <v>42736</v>
      </c>
      <c r="B21" s="383"/>
      <c r="C21" s="383"/>
      <c r="D21" s="392"/>
      <c r="E21" s="392"/>
      <c r="F21" s="392"/>
      <c r="G21" s="392"/>
      <c r="H21" s="392"/>
      <c r="I21" s="392"/>
    </row>
    <row r="22" spans="1:9" x14ac:dyDescent="0.2">
      <c r="A22" s="384">
        <f>+'11 impo '!A21</f>
        <v>42767</v>
      </c>
      <c r="B22" s="384"/>
      <c r="C22" s="384"/>
      <c r="D22" s="393"/>
      <c r="E22" s="393"/>
      <c r="F22" s="393"/>
      <c r="G22" s="393"/>
      <c r="H22" s="393"/>
      <c r="I22" s="393"/>
    </row>
    <row r="23" spans="1:9" x14ac:dyDescent="0.2">
      <c r="A23" s="384">
        <f>+'11 impo '!A22</f>
        <v>42795</v>
      </c>
      <c r="B23" s="384"/>
      <c r="C23" s="384"/>
      <c r="D23" s="393"/>
      <c r="E23" s="393"/>
      <c r="F23" s="393"/>
      <c r="G23" s="393"/>
      <c r="H23" s="393"/>
      <c r="I23" s="393"/>
    </row>
    <row r="24" spans="1:9" x14ac:dyDescent="0.2">
      <c r="A24" s="384">
        <f>+'11 impo '!A23</f>
        <v>42826</v>
      </c>
      <c r="B24" s="384"/>
      <c r="C24" s="384"/>
      <c r="D24" s="393"/>
      <c r="E24" s="393"/>
      <c r="F24" s="393"/>
      <c r="G24" s="393"/>
      <c r="H24" s="393"/>
      <c r="I24" s="393"/>
    </row>
    <row r="25" spans="1:9" x14ac:dyDescent="0.2">
      <c r="A25" s="384">
        <f>+'11 impo '!A24</f>
        <v>42856</v>
      </c>
      <c r="B25" s="384"/>
      <c r="C25" s="384"/>
      <c r="D25" s="393"/>
      <c r="E25" s="393"/>
      <c r="F25" s="393"/>
      <c r="G25" s="393"/>
      <c r="H25" s="393"/>
      <c r="I25" s="393"/>
    </row>
    <row r="26" spans="1:9" x14ac:dyDescent="0.2">
      <c r="A26" s="384">
        <f>+'11 impo '!A25</f>
        <v>42887</v>
      </c>
      <c r="B26" s="384"/>
      <c r="C26" s="384"/>
      <c r="D26" s="393"/>
      <c r="E26" s="393"/>
      <c r="F26" s="393"/>
      <c r="G26" s="393"/>
      <c r="H26" s="393"/>
      <c r="I26" s="393"/>
    </row>
    <row r="27" spans="1:9" x14ac:dyDescent="0.2">
      <c r="A27" s="384">
        <f>+'11 impo '!A26</f>
        <v>42917</v>
      </c>
      <c r="B27" s="384"/>
      <c r="C27" s="384"/>
      <c r="D27" s="393"/>
      <c r="E27" s="393"/>
      <c r="F27" s="393"/>
      <c r="G27" s="393"/>
      <c r="H27" s="393"/>
      <c r="I27" s="393"/>
    </row>
    <row r="28" spans="1:9" x14ac:dyDescent="0.2">
      <c r="A28" s="384">
        <f>+'11 impo '!A27</f>
        <v>42948</v>
      </c>
      <c r="B28" s="384"/>
      <c r="C28" s="384"/>
      <c r="D28" s="393"/>
      <c r="E28" s="393"/>
      <c r="F28" s="393"/>
      <c r="G28" s="393"/>
      <c r="H28" s="393"/>
      <c r="I28" s="393"/>
    </row>
    <row r="29" spans="1:9" x14ac:dyDescent="0.2">
      <c r="A29" s="384">
        <f>+'11 impo '!A28</f>
        <v>42979</v>
      </c>
      <c r="B29" s="384"/>
      <c r="C29" s="384"/>
      <c r="D29" s="393"/>
      <c r="E29" s="393"/>
      <c r="F29" s="393"/>
      <c r="G29" s="393"/>
      <c r="H29" s="393"/>
      <c r="I29" s="393"/>
    </row>
    <row r="30" spans="1:9" x14ac:dyDescent="0.2">
      <c r="A30" s="384">
        <f>+'11 impo '!A29</f>
        <v>43009</v>
      </c>
      <c r="B30" s="384"/>
      <c r="C30" s="384"/>
      <c r="D30" s="393"/>
      <c r="E30" s="393"/>
      <c r="F30" s="393"/>
      <c r="G30" s="393"/>
      <c r="H30" s="393"/>
      <c r="I30" s="393"/>
    </row>
    <row r="31" spans="1:9" x14ac:dyDescent="0.2">
      <c r="A31" s="384">
        <f>+'11 impo '!A30</f>
        <v>43040</v>
      </c>
      <c r="B31" s="384"/>
      <c r="C31" s="384"/>
      <c r="D31" s="393"/>
      <c r="E31" s="393"/>
      <c r="F31" s="393"/>
      <c r="G31" s="393"/>
      <c r="H31" s="393"/>
      <c r="I31" s="393"/>
    </row>
    <row r="32" spans="1:9" ht="13.5" thickBot="1" x14ac:dyDescent="0.25">
      <c r="A32" s="385">
        <f>+'11 impo '!A31</f>
        <v>43070</v>
      </c>
      <c r="B32" s="385"/>
      <c r="C32" s="385"/>
      <c r="D32" s="394"/>
      <c r="E32" s="394"/>
      <c r="F32" s="394"/>
      <c r="G32" s="394"/>
      <c r="H32" s="394"/>
      <c r="I32" s="394"/>
    </row>
    <row r="33" spans="1:9" x14ac:dyDescent="0.2">
      <c r="A33" s="383">
        <f>+'11 impo '!A32</f>
        <v>43101</v>
      </c>
      <c r="B33" s="383"/>
      <c r="C33" s="383"/>
      <c r="D33" s="392"/>
      <c r="E33" s="392"/>
      <c r="F33" s="392"/>
      <c r="G33" s="392"/>
      <c r="H33" s="392"/>
      <c r="I33" s="392"/>
    </row>
    <row r="34" spans="1:9" x14ac:dyDescent="0.2">
      <c r="A34" s="384">
        <f>+'11 impo '!A33</f>
        <v>43132</v>
      </c>
      <c r="B34" s="384"/>
      <c r="C34" s="384"/>
      <c r="D34" s="393"/>
      <c r="E34" s="393"/>
      <c r="F34" s="393"/>
      <c r="G34" s="393"/>
      <c r="H34" s="393"/>
      <c r="I34" s="393"/>
    </row>
    <row r="35" spans="1:9" x14ac:dyDescent="0.2">
      <c r="A35" s="384">
        <f>+'11 impo '!A34</f>
        <v>43160</v>
      </c>
      <c r="B35" s="384"/>
      <c r="C35" s="384"/>
      <c r="D35" s="393"/>
      <c r="E35" s="393"/>
      <c r="F35" s="393"/>
      <c r="G35" s="393"/>
      <c r="H35" s="393"/>
      <c r="I35" s="393"/>
    </row>
    <row r="36" spans="1:9" x14ac:dyDescent="0.2">
      <c r="A36" s="384">
        <f>+'11 impo '!A35</f>
        <v>43191</v>
      </c>
      <c r="B36" s="384"/>
      <c r="C36" s="384"/>
      <c r="D36" s="393"/>
      <c r="E36" s="393"/>
      <c r="F36" s="393"/>
      <c r="G36" s="393"/>
      <c r="H36" s="393"/>
      <c r="I36" s="393"/>
    </row>
    <row r="37" spans="1:9" x14ac:dyDescent="0.2">
      <c r="A37" s="384">
        <f>+'11 impo '!A36</f>
        <v>43221</v>
      </c>
      <c r="B37" s="384"/>
      <c r="C37" s="384"/>
      <c r="D37" s="393"/>
      <c r="E37" s="393"/>
      <c r="F37" s="393"/>
      <c r="G37" s="393"/>
      <c r="H37" s="393"/>
      <c r="I37" s="393"/>
    </row>
    <row r="38" spans="1:9" x14ac:dyDescent="0.2">
      <c r="A38" s="384">
        <f>+'11 impo '!A37</f>
        <v>43252</v>
      </c>
      <c r="B38" s="384"/>
      <c r="C38" s="384"/>
      <c r="D38" s="393"/>
      <c r="E38" s="393"/>
      <c r="F38" s="393"/>
      <c r="G38" s="393"/>
      <c r="H38" s="393"/>
      <c r="I38" s="393"/>
    </row>
    <row r="39" spans="1:9" x14ac:dyDescent="0.2">
      <c r="A39" s="384">
        <f>+'11 impo '!A38</f>
        <v>43282</v>
      </c>
      <c r="B39" s="384"/>
      <c r="C39" s="384"/>
      <c r="D39" s="393"/>
      <c r="E39" s="393"/>
      <c r="F39" s="393"/>
      <c r="G39" s="393"/>
      <c r="H39" s="393"/>
      <c r="I39" s="393"/>
    </row>
    <row r="40" spans="1:9" x14ac:dyDescent="0.2">
      <c r="A40" s="384">
        <f>+'11 impo '!A39</f>
        <v>43313</v>
      </c>
      <c r="B40" s="384"/>
      <c r="C40" s="384"/>
      <c r="D40" s="393"/>
      <c r="E40" s="393"/>
      <c r="F40" s="393"/>
      <c r="G40" s="393"/>
      <c r="H40" s="393"/>
      <c r="I40" s="393"/>
    </row>
    <row r="41" spans="1:9" x14ac:dyDescent="0.2">
      <c r="A41" s="384">
        <f>+'11 impo '!A40</f>
        <v>43344</v>
      </c>
      <c r="B41" s="384"/>
      <c r="C41" s="384"/>
      <c r="D41" s="393"/>
      <c r="E41" s="393"/>
      <c r="F41" s="393"/>
      <c r="G41" s="393"/>
      <c r="H41" s="393"/>
      <c r="I41" s="393"/>
    </row>
    <row r="42" spans="1:9" x14ac:dyDescent="0.2">
      <c r="A42" s="384">
        <f>+'11 impo '!A41</f>
        <v>43374</v>
      </c>
      <c r="B42" s="384"/>
      <c r="C42" s="384"/>
      <c r="D42" s="393"/>
      <c r="E42" s="393"/>
      <c r="F42" s="393"/>
      <c r="G42" s="393"/>
      <c r="H42" s="393"/>
      <c r="I42" s="393"/>
    </row>
    <row r="43" spans="1:9" x14ac:dyDescent="0.2">
      <c r="A43" s="384">
        <f>+'11 impo '!A42</f>
        <v>43405</v>
      </c>
      <c r="B43" s="384"/>
      <c r="C43" s="384"/>
      <c r="D43" s="393"/>
      <c r="E43" s="393"/>
      <c r="F43" s="393"/>
      <c r="G43" s="393"/>
      <c r="H43" s="393"/>
      <c r="I43" s="393"/>
    </row>
    <row r="44" spans="1:9" ht="13.5" thickBot="1" x14ac:dyDescent="0.25">
      <c r="A44" s="385">
        <f>+'11 impo '!A43</f>
        <v>43435</v>
      </c>
      <c r="B44" s="385"/>
      <c r="C44" s="385"/>
      <c r="D44" s="394"/>
      <c r="E44" s="394"/>
      <c r="F44" s="394"/>
      <c r="G44" s="394"/>
      <c r="H44" s="394"/>
      <c r="I44" s="394"/>
    </row>
    <row r="45" spans="1:9" x14ac:dyDescent="0.2">
      <c r="A45" s="464">
        <f>+'11 impo '!A44</f>
        <v>43466</v>
      </c>
      <c r="B45" s="464"/>
      <c r="C45" s="464"/>
      <c r="D45" s="466"/>
      <c r="E45" s="466"/>
      <c r="F45" s="466"/>
      <c r="G45" s="466"/>
      <c r="H45" s="466"/>
      <c r="I45" s="466"/>
    </row>
    <row r="46" spans="1:9" x14ac:dyDescent="0.2">
      <c r="A46" s="384">
        <f>+'11 impo '!A45</f>
        <v>43497</v>
      </c>
      <c r="B46" s="384"/>
      <c r="C46" s="384"/>
      <c r="D46" s="393"/>
      <c r="E46" s="393"/>
      <c r="F46" s="393"/>
      <c r="G46" s="393"/>
      <c r="H46" s="393"/>
      <c r="I46" s="393"/>
    </row>
    <row r="47" spans="1:9" x14ac:dyDescent="0.2">
      <c r="A47" s="384">
        <f>+'11 impo '!A46</f>
        <v>43525</v>
      </c>
      <c r="B47" s="384"/>
      <c r="C47" s="384"/>
      <c r="D47" s="393"/>
      <c r="E47" s="393"/>
      <c r="F47" s="393"/>
      <c r="G47" s="393"/>
      <c r="H47" s="393"/>
      <c r="I47" s="393"/>
    </row>
    <row r="48" spans="1:9" x14ac:dyDescent="0.2">
      <c r="A48" s="384">
        <f>+'11 impo '!A47</f>
        <v>43556</v>
      </c>
      <c r="B48" s="384"/>
      <c r="C48" s="384"/>
      <c r="D48" s="393"/>
      <c r="E48" s="393"/>
      <c r="F48" s="393"/>
      <c r="G48" s="393"/>
      <c r="H48" s="393"/>
      <c r="I48" s="393"/>
    </row>
    <row r="49" spans="1:9" ht="13.5" thickBot="1" x14ac:dyDescent="0.25">
      <c r="A49" s="385">
        <f>+'11 impo '!A48</f>
        <v>43586</v>
      </c>
      <c r="B49" s="385"/>
      <c r="C49" s="385"/>
      <c r="D49" s="394"/>
      <c r="E49" s="394"/>
      <c r="F49" s="394"/>
      <c r="G49" s="394"/>
      <c r="H49" s="394"/>
      <c r="I49" s="394"/>
    </row>
    <row r="50" spans="1:9" hidden="1" x14ac:dyDescent="0.2">
      <c r="A50" s="464" t="e">
        <f>+'11 impo '!A49</f>
        <v>#REF!</v>
      </c>
      <c r="B50" s="464"/>
      <c r="C50" s="464"/>
      <c r="D50" s="466"/>
      <c r="E50" s="466"/>
      <c r="F50" s="466"/>
      <c r="G50" s="466"/>
      <c r="H50" s="466"/>
      <c r="I50" s="466"/>
    </row>
    <row r="51" spans="1:9" hidden="1" x14ac:dyDescent="0.2">
      <c r="A51" s="384" t="e">
        <f>+'11 impo '!A50</f>
        <v>#REF!</v>
      </c>
      <c r="B51" s="384"/>
      <c r="C51" s="384"/>
      <c r="D51" s="393"/>
      <c r="E51" s="393"/>
      <c r="F51" s="393"/>
      <c r="G51" s="393"/>
      <c r="H51" s="393"/>
      <c r="I51" s="393"/>
    </row>
    <row r="52" spans="1:9" ht="13.5" hidden="1" thickBot="1" x14ac:dyDescent="0.25">
      <c r="A52" s="385" t="e">
        <f>+'11 impo '!A51</f>
        <v>#REF!</v>
      </c>
      <c r="B52" s="385"/>
      <c r="C52" s="385"/>
      <c r="D52" s="394"/>
      <c r="E52" s="394"/>
      <c r="F52" s="394"/>
      <c r="G52" s="394"/>
      <c r="H52" s="394"/>
      <c r="I52" s="394"/>
    </row>
    <row r="53" spans="1:9" ht="13.5" hidden="1" thickBot="1" x14ac:dyDescent="0.25">
      <c r="A53" s="411" t="e">
        <f>+'11 impo '!A52</f>
        <v>#REF!</v>
      </c>
      <c r="B53" s="411"/>
      <c r="C53" s="411"/>
      <c r="D53" s="412"/>
      <c r="E53" s="412"/>
      <c r="F53" s="412"/>
      <c r="G53" s="412"/>
      <c r="H53" s="412"/>
      <c r="I53" s="412"/>
    </row>
    <row r="54" spans="1:9" ht="13.5" thickBot="1" x14ac:dyDescent="0.25">
      <c r="A54" s="415"/>
      <c r="B54" s="415"/>
      <c r="C54" s="415"/>
      <c r="D54" s="185"/>
      <c r="E54" s="185"/>
      <c r="F54" s="185"/>
      <c r="G54" s="185"/>
      <c r="H54" s="185"/>
      <c r="I54" s="185"/>
    </row>
    <row r="55" spans="1:9" x14ac:dyDescent="0.2">
      <c r="A55" s="60">
        <f>+'11 impo '!A54</f>
        <v>2016</v>
      </c>
      <c r="B55" s="435"/>
      <c r="C55" s="435"/>
      <c r="D55" s="436"/>
      <c r="E55" s="436"/>
      <c r="F55" s="436"/>
      <c r="G55" s="436"/>
      <c r="H55" s="436"/>
      <c r="I55" s="436"/>
    </row>
    <row r="56" spans="1:9" x14ac:dyDescent="0.2">
      <c r="A56" s="57">
        <f>+'11 impo '!A55</f>
        <v>2017</v>
      </c>
      <c r="B56" s="437"/>
      <c r="C56" s="437"/>
      <c r="D56" s="438"/>
      <c r="E56" s="438"/>
      <c r="F56" s="438"/>
      <c r="G56" s="438"/>
      <c r="H56" s="438"/>
      <c r="I56" s="438"/>
    </row>
    <row r="57" spans="1:9" ht="13.5" thickBot="1" x14ac:dyDescent="0.25">
      <c r="A57" s="386">
        <f>+'11 impo '!A56</f>
        <v>2018</v>
      </c>
      <c r="B57" s="439"/>
      <c r="C57" s="439"/>
      <c r="D57" s="440"/>
      <c r="E57" s="440"/>
      <c r="F57" s="440"/>
      <c r="G57" s="440"/>
      <c r="H57" s="440"/>
      <c r="I57" s="440"/>
    </row>
    <row r="58" spans="1:9" ht="7.5" customHeight="1" thickBot="1" x14ac:dyDescent="0.25">
      <c r="A58" s="415"/>
      <c r="B58" s="441"/>
      <c r="C58" s="441"/>
      <c r="D58" s="47"/>
      <c r="E58" s="47"/>
      <c r="F58" s="47"/>
      <c r="G58" s="47"/>
      <c r="H58" s="47"/>
      <c r="I58" s="47"/>
    </row>
    <row r="59" spans="1:9" x14ac:dyDescent="0.2">
      <c r="A59" s="60" t="s">
        <v>247</v>
      </c>
      <c r="B59" s="435"/>
      <c r="C59" s="435"/>
      <c r="D59" s="436"/>
      <c r="E59" s="436"/>
      <c r="F59" s="436"/>
      <c r="G59" s="436"/>
      <c r="H59" s="436"/>
      <c r="I59" s="436"/>
    </row>
    <row r="60" spans="1:9" ht="13.5" thickBot="1" x14ac:dyDescent="0.25">
      <c r="A60" s="386" t="s">
        <v>248</v>
      </c>
      <c r="B60" s="439"/>
      <c r="C60" s="439"/>
      <c r="D60" s="440"/>
      <c r="E60" s="440"/>
      <c r="F60" s="440"/>
      <c r="G60" s="440"/>
      <c r="H60" s="440"/>
      <c r="I60" s="440"/>
    </row>
    <row r="62" spans="1:9" hidden="1" x14ac:dyDescent="0.2">
      <c r="A62" s="421" t="s">
        <v>142</v>
      </c>
      <c r="B62" s="421"/>
      <c r="C62" s="421"/>
      <c r="D62" s="422"/>
      <c r="E62" s="50"/>
    </row>
    <row r="63" spans="1:9" ht="13.5" hidden="1" thickBot="1" x14ac:dyDescent="0.25">
      <c r="A63" s="50"/>
      <c r="B63" s="50"/>
      <c r="C63" s="50"/>
      <c r="D63" s="50"/>
      <c r="E63" s="50"/>
    </row>
    <row r="64" spans="1:9" ht="13.5" hidden="1" thickBot="1" x14ac:dyDescent="0.25">
      <c r="A64" s="95" t="s">
        <v>7</v>
      </c>
      <c r="B64" s="80" t="s">
        <v>133</v>
      </c>
      <c r="C64" s="93" t="s">
        <v>137</v>
      </c>
      <c r="D64" s="80" t="s">
        <v>133</v>
      </c>
      <c r="E64" s="93" t="s">
        <v>137</v>
      </c>
      <c r="F64" s="80" t="s">
        <v>133</v>
      </c>
      <c r="G64" s="93" t="s">
        <v>137</v>
      </c>
      <c r="H64" s="80" t="s">
        <v>133</v>
      </c>
      <c r="I64" s="93" t="s">
        <v>137</v>
      </c>
    </row>
    <row r="65" spans="1:9" hidden="1" x14ac:dyDescent="0.2">
      <c r="A65" s="86">
        <v>2015</v>
      </c>
      <c r="B65" s="423">
        <f t="shared" ref="B65:I65" si="0">+B55-SUM(B9:B20)</f>
        <v>0</v>
      </c>
      <c r="C65" s="423">
        <f t="shared" si="0"/>
        <v>0</v>
      </c>
      <c r="D65" s="423">
        <f t="shared" si="0"/>
        <v>0</v>
      </c>
      <c r="E65" s="423">
        <f t="shared" si="0"/>
        <v>0</v>
      </c>
      <c r="F65" s="423">
        <f t="shared" si="0"/>
        <v>0</v>
      </c>
      <c r="G65" s="423">
        <f t="shared" si="0"/>
        <v>0</v>
      </c>
      <c r="H65" s="423">
        <f t="shared" si="0"/>
        <v>0</v>
      </c>
      <c r="I65" s="424">
        <f t="shared" si="0"/>
        <v>0</v>
      </c>
    </row>
    <row r="66" spans="1:9" hidden="1" x14ac:dyDescent="0.2">
      <c r="A66" s="88">
        <v>2016</v>
      </c>
      <c r="B66" s="425">
        <f t="shared" ref="B66:I66" si="1">+B56-SUM(B21:B32)</f>
        <v>0</v>
      </c>
      <c r="C66" s="425">
        <f t="shared" si="1"/>
        <v>0</v>
      </c>
      <c r="D66" s="425">
        <f t="shared" si="1"/>
        <v>0</v>
      </c>
      <c r="E66" s="425">
        <f t="shared" si="1"/>
        <v>0</v>
      </c>
      <c r="F66" s="425">
        <f t="shared" si="1"/>
        <v>0</v>
      </c>
      <c r="G66" s="425">
        <f t="shared" si="1"/>
        <v>0</v>
      </c>
      <c r="H66" s="425">
        <f t="shared" si="1"/>
        <v>0</v>
      </c>
      <c r="I66" s="426">
        <f t="shared" si="1"/>
        <v>0</v>
      </c>
    </row>
    <row r="67" spans="1:9" ht="13.5" hidden="1" thickBot="1" x14ac:dyDescent="0.25">
      <c r="A67" s="89">
        <v>2017</v>
      </c>
      <c r="B67" s="427">
        <f t="shared" ref="B67:I67" si="2">+B57-SUM(B33:B44)</f>
        <v>0</v>
      </c>
      <c r="C67" s="427">
        <f t="shared" si="2"/>
        <v>0</v>
      </c>
      <c r="D67" s="427">
        <f t="shared" si="2"/>
        <v>0</v>
      </c>
      <c r="E67" s="427">
        <f t="shared" si="2"/>
        <v>0</v>
      </c>
      <c r="F67" s="427">
        <f t="shared" si="2"/>
        <v>0</v>
      </c>
      <c r="G67" s="427">
        <f t="shared" si="2"/>
        <v>0</v>
      </c>
      <c r="H67" s="427">
        <f t="shared" si="2"/>
        <v>0</v>
      </c>
      <c r="I67" s="428">
        <f t="shared" si="2"/>
        <v>0</v>
      </c>
    </row>
    <row r="68" spans="1:9" hidden="1" x14ac:dyDescent="0.2">
      <c r="A68" s="86" t="e">
        <f>+#REF!</f>
        <v>#REF!</v>
      </c>
      <c r="B68" s="429" t="e">
        <f>+#REF!-(SUM(B33:INDEX(B33:B44,'parámetros e instrucciones'!$E$3)))</f>
        <v>#REF!</v>
      </c>
      <c r="C68" s="429" t="e">
        <f>+#REF!-(SUM(C33:INDEX(C33:C44,'parámetros e instrucciones'!$E$3)))</f>
        <v>#REF!</v>
      </c>
      <c r="D68" s="429" t="e">
        <f>+#REF!-(SUM(D33:INDEX(D33:D44,'parámetros e instrucciones'!$E$3)))</f>
        <v>#REF!</v>
      </c>
      <c r="E68" s="429" t="e">
        <f>+#REF!-(SUM(E33:INDEX(E33:E44,'parámetros e instrucciones'!$E$3)))</f>
        <v>#REF!</v>
      </c>
      <c r="F68" s="429" t="e">
        <f>+#REF!-(SUM(F33:INDEX(F33:F44,'parámetros e instrucciones'!$E$3)))</f>
        <v>#REF!</v>
      </c>
      <c r="G68" s="429" t="e">
        <f>+#REF!-(SUM(G33:INDEX(G33:G44,'parámetros e instrucciones'!$E$3)))</f>
        <v>#REF!</v>
      </c>
      <c r="H68" s="429" t="e">
        <f>+#REF!-(SUM(H33:INDEX(H33:H44,'parámetros e instrucciones'!$E$3)))</f>
        <v>#REF!</v>
      </c>
      <c r="I68" s="429" t="e">
        <f>+#REF!-(SUM(I33:INDEX(I33:I44,'parámetros e instrucciones'!$E$3)))</f>
        <v>#REF!</v>
      </c>
    </row>
    <row r="69" spans="1:9" ht="13.5" hidden="1" thickBot="1" x14ac:dyDescent="0.25">
      <c r="A69" s="89" t="e">
        <f>+#REF!</f>
        <v>#REF!</v>
      </c>
      <c r="B69" s="430" t="e">
        <f>+#REF!-(SUM(#REF!:INDEX(B45:B53,'parámetros e instrucciones'!$E$3)))</f>
        <v>#REF!</v>
      </c>
      <c r="C69" s="430" t="e">
        <f>+#REF!-(SUM(#REF!:INDEX(C45:C53,'parámetros e instrucciones'!$E$3)))</f>
        <v>#REF!</v>
      </c>
      <c r="D69" s="430" t="e">
        <f>+#REF!-(SUM(#REF!:INDEX(D45:D53,'parámetros e instrucciones'!$E$3)))</f>
        <v>#REF!</v>
      </c>
      <c r="E69" s="430" t="e">
        <f>+#REF!-(SUM(#REF!:INDEX(E45:E53,'parámetros e instrucciones'!$E$3)))</f>
        <v>#REF!</v>
      </c>
      <c r="F69" s="430" t="e">
        <f>+#REF!-(SUM(#REF!:INDEX(F45:F53,'parámetros e instrucciones'!$E$3)))</f>
        <v>#REF!</v>
      </c>
      <c r="G69" s="430" t="e">
        <f>+#REF!-(SUM(#REF!:INDEX(G45:G53,'parámetros e instrucciones'!$E$3)))</f>
        <v>#REF!</v>
      </c>
      <c r="H69" s="430" t="e">
        <f>+#REF!-(SUM(#REF!:INDEX(H45:H53,'parámetros e instrucciones'!$E$3)))</f>
        <v>#REF!</v>
      </c>
      <c r="I69" s="430" t="e">
        <f>+#REF!-(SUM(#REF!:INDEX(I45:I53,'parámetros e instrucciones'!$E$3)))</f>
        <v>#REF!</v>
      </c>
    </row>
    <row r="70" spans="1:9" hidden="1" x14ac:dyDescent="0.2"/>
    <row r="71" spans="1:9" hidden="1" x14ac:dyDescent="0.2"/>
    <row r="72" spans="1:9" hidden="1" x14ac:dyDescent="0.2"/>
    <row r="73" spans="1:9" hidden="1" x14ac:dyDescent="0.2"/>
  </sheetData>
  <sheetProtection formatCells="0" formatColumns="0" formatRows="0"/>
  <mergeCells count="1">
    <mergeCell ref="B7:C7"/>
  </mergeCells>
  <phoneticPr fontId="0" type="noConversion"/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scale="71" orientation="portrait" verticalDpi="300" r:id="rId1"/>
  <headerFooter alignWithMargins="0">
    <oddHeader>&amp;R2019 - Año de la Exportación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24"/>
  <sheetViews>
    <sheetView showGridLines="0" zoomScale="75" workbookViewId="0">
      <selection activeCell="D29" sqref="D29"/>
    </sheetView>
  </sheetViews>
  <sheetFormatPr baseColWidth="10" defaultRowHeight="12.75" x14ac:dyDescent="0.2"/>
  <cols>
    <col min="1" max="1" width="13.42578125" style="48" customWidth="1"/>
    <col min="2" max="4" width="22.7109375" style="48" customWidth="1"/>
    <col min="5" max="5" width="30.7109375" style="48" customWidth="1"/>
    <col min="6" max="6" width="14.42578125" style="48" customWidth="1"/>
    <col min="7" max="16384" width="11.42578125" style="48"/>
  </cols>
  <sheetData>
    <row r="1" spans="1:6" x14ac:dyDescent="0.2">
      <c r="A1" s="137" t="s">
        <v>270</v>
      </c>
      <c r="B1" s="138"/>
      <c r="C1" s="138"/>
      <c r="D1" s="138"/>
      <c r="E1" s="138"/>
    </row>
    <row r="2" spans="1:6" x14ac:dyDescent="0.2">
      <c r="A2" s="137" t="s">
        <v>15</v>
      </c>
      <c r="B2" s="138"/>
      <c r="C2" s="138"/>
      <c r="D2" s="138"/>
      <c r="E2" s="138"/>
    </row>
    <row r="3" spans="1:6" s="329" customFormat="1" x14ac:dyDescent="0.2">
      <c r="A3" s="326" t="s">
        <v>237</v>
      </c>
      <c r="B3" s="321"/>
      <c r="C3" s="321"/>
      <c r="D3" s="321"/>
      <c r="E3" s="321"/>
    </row>
    <row r="4" spans="1:6" s="329" customFormat="1" x14ac:dyDescent="0.2">
      <c r="A4" s="326" t="s">
        <v>242</v>
      </c>
      <c r="B4" s="321"/>
      <c r="C4" s="321"/>
      <c r="D4" s="321"/>
      <c r="E4" s="321"/>
    </row>
    <row r="5" spans="1:6" ht="13.5" thickBot="1" x14ac:dyDescent="0.25">
      <c r="A5" s="369"/>
      <c r="B5" s="369"/>
      <c r="C5" s="369"/>
      <c r="D5" s="369"/>
      <c r="E5" s="369"/>
    </row>
    <row r="6" spans="1:6" ht="13.5" thickBot="1" x14ac:dyDescent="0.25">
      <c r="A6" s="381"/>
      <c r="B6" s="381"/>
      <c r="C6" s="536" t="s">
        <v>17</v>
      </c>
      <c r="D6" s="537"/>
      <c r="E6" s="538"/>
    </row>
    <row r="7" spans="1:6" ht="13.5" thickBot="1" x14ac:dyDescent="0.25">
      <c r="A7" s="380" t="s">
        <v>7</v>
      </c>
      <c r="B7" s="382" t="s">
        <v>220</v>
      </c>
      <c r="C7" s="542" t="s">
        <v>18</v>
      </c>
      <c r="D7" s="543" t="s">
        <v>18</v>
      </c>
      <c r="E7" s="544" t="s">
        <v>18</v>
      </c>
    </row>
    <row r="8" spans="1:6" x14ac:dyDescent="0.2">
      <c r="A8" s="177">
        <v>42369</v>
      </c>
      <c r="B8" s="178"/>
      <c r="C8" s="539"/>
      <c r="D8" s="540"/>
      <c r="E8" s="541"/>
    </row>
    <row r="9" spans="1:6" x14ac:dyDescent="0.2">
      <c r="A9" s="179">
        <v>42735</v>
      </c>
      <c r="B9" s="180"/>
      <c r="C9" s="181"/>
      <c r="D9" s="182"/>
      <c r="E9" s="147"/>
    </row>
    <row r="10" spans="1:6" x14ac:dyDescent="0.2">
      <c r="A10" s="179">
        <v>43100</v>
      </c>
      <c r="B10" s="181"/>
      <c r="C10" s="181"/>
      <c r="D10" s="182"/>
      <c r="E10" s="147"/>
    </row>
    <row r="11" spans="1:6" ht="13.5" thickBot="1" x14ac:dyDescent="0.25">
      <c r="A11" s="445">
        <v>43465</v>
      </c>
      <c r="B11" s="183"/>
      <c r="C11" s="183"/>
      <c r="D11" s="184"/>
      <c r="E11" s="166"/>
    </row>
    <row r="12" spans="1:6" ht="13.5" thickBot="1" x14ac:dyDescent="0.25">
      <c r="A12" s="68"/>
      <c r="B12" s="472"/>
      <c r="C12" s="472"/>
      <c r="D12" s="472"/>
      <c r="E12" s="472"/>
    </row>
    <row r="13" spans="1:6" x14ac:dyDescent="0.2">
      <c r="A13" s="177">
        <v>43251</v>
      </c>
      <c r="B13" s="513"/>
      <c r="C13" s="513"/>
      <c r="D13" s="514"/>
      <c r="E13" s="161"/>
    </row>
    <row r="14" spans="1:6" ht="13.5" thickBot="1" x14ac:dyDescent="0.25">
      <c r="A14" s="445">
        <v>43616</v>
      </c>
      <c r="B14" s="183"/>
      <c r="C14" s="183"/>
      <c r="D14" s="184"/>
      <c r="E14" s="166"/>
    </row>
    <row r="16" spans="1:6" ht="13.5" hidden="1" customHeight="1" thickBot="1" x14ac:dyDescent="0.25">
      <c r="A16" s="78" t="s">
        <v>7</v>
      </c>
      <c r="B16" s="333" t="str">
        <f>+B7</f>
        <v>China</v>
      </c>
      <c r="C16" s="75"/>
      <c r="D16" s="75"/>
      <c r="E16" s="75"/>
      <c r="F16" s="51"/>
    </row>
    <row r="17" spans="1:6" ht="12.75" hidden="1" customHeight="1" x14ac:dyDescent="0.2">
      <c r="A17" s="86">
        <v>2015</v>
      </c>
      <c r="B17" s="99">
        <f>+B9-(B8+'11 impo '!C54-'12 Reventa'!B55)</f>
        <v>0</v>
      </c>
      <c r="C17" s="185"/>
      <c r="D17" s="185"/>
      <c r="E17" s="185"/>
      <c r="F17" s="51"/>
    </row>
    <row r="18" spans="1:6" ht="12.75" hidden="1" customHeight="1" x14ac:dyDescent="0.2">
      <c r="A18" s="88">
        <v>2016</v>
      </c>
      <c r="B18" s="103">
        <f>+B10-(B9+'11 impo '!C55-'12 Reventa'!B56)</f>
        <v>0</v>
      </c>
    </row>
    <row r="19" spans="1:6" ht="13.5" hidden="1" customHeight="1" thickBot="1" x14ac:dyDescent="0.25">
      <c r="A19" s="89">
        <v>2017</v>
      </c>
      <c r="B19" s="107">
        <f>+B11-(B10+'11 impo '!C56-'12 Reventa'!B57)</f>
        <v>0</v>
      </c>
    </row>
    <row r="20" spans="1:6" ht="12.75" hidden="1" customHeight="1" x14ac:dyDescent="0.2">
      <c r="A20" s="331">
        <f>+A10</f>
        <v>43100</v>
      </c>
      <c r="B20" s="113" t="e">
        <f>+#REF!-(B11+'11 impo '!#REF!-'12 Reventa'!#REF!)</f>
        <v>#REF!</v>
      </c>
    </row>
    <row r="21" spans="1:6" ht="13.5" hidden="1" customHeight="1" thickBot="1" x14ac:dyDescent="0.25">
      <c r="A21" s="332">
        <f>+A11</f>
        <v>43465</v>
      </c>
      <c r="B21" s="114" t="e">
        <f>+#REF!-(#REF!+'11 impo '!#REF!-'12 Reventa'!#REF!)</f>
        <v>#REF!</v>
      </c>
    </row>
    <row r="22" spans="1:6" ht="12.75" hidden="1" customHeight="1" x14ac:dyDescent="0.2">
      <c r="A22" s="171"/>
      <c r="B22" s="171"/>
    </row>
    <row r="23" spans="1:6" ht="6.75" hidden="1" customHeight="1" x14ac:dyDescent="0.2">
      <c r="A23" s="171"/>
      <c r="B23" s="171"/>
    </row>
    <row r="24" spans="1:6" x14ac:dyDescent="0.2">
      <c r="A24" s="171"/>
      <c r="B24" s="171"/>
    </row>
  </sheetData>
  <sheetProtection formatCells="0" formatColumns="0" formatRows="0"/>
  <phoneticPr fontId="0" type="noConversion"/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orientation="landscape" verticalDpi="300" r:id="rId1"/>
  <headerFooter alignWithMargins="0">
    <oddHeader>&amp;R2019 - Año de la Exportación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G75"/>
  <sheetViews>
    <sheetView showGridLines="0" tabSelected="1" zoomScale="75" workbookViewId="0">
      <selection activeCell="J53" sqref="J53"/>
    </sheetView>
  </sheetViews>
  <sheetFormatPr baseColWidth="10" defaultRowHeight="12.75" x14ac:dyDescent="0.2"/>
  <cols>
    <col min="1" max="1" width="19.7109375" style="51" customWidth="1"/>
    <col min="2" max="2" width="28.7109375" style="51" customWidth="1"/>
    <col min="3" max="3" width="17.42578125" style="51" customWidth="1"/>
    <col min="4" max="6" width="11.42578125" style="51"/>
    <col min="7" max="9" width="2.85546875" style="51" customWidth="1"/>
    <col min="10" max="16384" width="11.42578125" style="51"/>
  </cols>
  <sheetData>
    <row r="1" spans="1:7" x14ac:dyDescent="0.2">
      <c r="A1" s="399" t="s">
        <v>86</v>
      </c>
      <c r="B1" s="399"/>
      <c r="C1" s="399"/>
      <c r="D1" s="399"/>
      <c r="E1" s="399"/>
      <c r="F1" s="399"/>
      <c r="G1" s="399"/>
    </row>
    <row r="2" spans="1:7" x14ac:dyDescent="0.2">
      <c r="A2" s="396" t="s">
        <v>75</v>
      </c>
      <c r="B2" s="397"/>
      <c r="C2" s="397"/>
      <c r="D2" s="397"/>
      <c r="E2" s="397"/>
      <c r="F2" s="397"/>
    </row>
    <row r="3" spans="1:7" s="50" customFormat="1" x14ac:dyDescent="0.2">
      <c r="A3" s="398" t="str">
        <f>+'1 modelos'!A3</f>
        <v>Hornos Eléctricos</v>
      </c>
      <c r="B3" s="443"/>
      <c r="C3" s="443"/>
      <c r="D3" s="443"/>
      <c r="E3" s="443"/>
      <c r="F3" s="443"/>
      <c r="G3" s="444"/>
    </row>
    <row r="4" spans="1:7" x14ac:dyDescent="0.2">
      <c r="A4" s="396" t="s">
        <v>271</v>
      </c>
      <c r="B4" s="397"/>
      <c r="C4" s="397"/>
      <c r="D4" s="397"/>
      <c r="E4" s="397"/>
      <c r="F4" s="397"/>
    </row>
    <row r="5" spans="1:7" x14ac:dyDescent="0.2">
      <c r="A5" s="396" t="s">
        <v>76</v>
      </c>
      <c r="B5" s="397"/>
      <c r="C5" s="397"/>
      <c r="D5" s="397"/>
      <c r="E5" s="397"/>
      <c r="F5" s="397"/>
    </row>
    <row r="6" spans="1:7" ht="13.5" thickBot="1" x14ac:dyDescent="0.25">
      <c r="A6" s="396" t="s">
        <v>77</v>
      </c>
      <c r="B6" s="397"/>
      <c r="C6" s="397"/>
      <c r="D6" s="397"/>
      <c r="E6" s="397"/>
      <c r="F6" s="397"/>
    </row>
    <row r="7" spans="1:7" ht="25.5" customHeight="1" x14ac:dyDescent="0.2">
      <c r="A7" s="502" t="s">
        <v>6</v>
      </c>
      <c r="B7" s="502" t="s">
        <v>78</v>
      </c>
      <c r="C7" s="502" t="s">
        <v>79</v>
      </c>
      <c r="D7" s="502" t="s">
        <v>14</v>
      </c>
      <c r="E7" s="502" t="s">
        <v>91</v>
      </c>
      <c r="F7" s="391"/>
    </row>
    <row r="8" spans="1:7" ht="13.5" thickBot="1" x14ac:dyDescent="0.25">
      <c r="A8" s="545" t="s">
        <v>7</v>
      </c>
      <c r="B8" s="545" t="s">
        <v>80</v>
      </c>
      <c r="C8" s="545" t="s">
        <v>233</v>
      </c>
      <c r="D8" s="545" t="s">
        <v>81</v>
      </c>
      <c r="E8" s="545" t="s">
        <v>81</v>
      </c>
      <c r="F8" s="391"/>
    </row>
    <row r="9" spans="1:7" x14ac:dyDescent="0.2">
      <c r="A9" s="383">
        <f>+'12 Reventa'!A9</f>
        <v>42370</v>
      </c>
      <c r="B9" s="387"/>
      <c r="C9" s="392"/>
      <c r="D9" s="402"/>
      <c r="E9" s="392"/>
      <c r="F9" s="391"/>
    </row>
    <row r="10" spans="1:7" x14ac:dyDescent="0.2">
      <c r="A10" s="384">
        <f>+'12 Reventa'!A10</f>
        <v>42401</v>
      </c>
      <c r="B10" s="388"/>
      <c r="C10" s="393"/>
      <c r="D10" s="404"/>
      <c r="E10" s="393"/>
      <c r="F10" s="391"/>
    </row>
    <row r="11" spans="1:7" x14ac:dyDescent="0.2">
      <c r="A11" s="384">
        <f>+'12 Reventa'!A11</f>
        <v>42430</v>
      </c>
      <c r="B11" s="388"/>
      <c r="C11" s="393"/>
      <c r="D11" s="404"/>
      <c r="E11" s="393"/>
      <c r="F11" s="391"/>
    </row>
    <row r="12" spans="1:7" x14ac:dyDescent="0.2">
      <c r="A12" s="384">
        <f>+'12 Reventa'!A12</f>
        <v>42461</v>
      </c>
      <c r="B12" s="388"/>
      <c r="C12" s="393"/>
      <c r="D12" s="404"/>
      <c r="E12" s="393"/>
      <c r="F12" s="391"/>
    </row>
    <row r="13" spans="1:7" x14ac:dyDescent="0.2">
      <c r="A13" s="384">
        <f>+'12 Reventa'!A13</f>
        <v>42491</v>
      </c>
      <c r="B13" s="393"/>
      <c r="C13" s="393"/>
      <c r="D13" s="404"/>
      <c r="E13" s="393"/>
      <c r="F13" s="391"/>
    </row>
    <row r="14" spans="1:7" x14ac:dyDescent="0.2">
      <c r="A14" s="384">
        <f>+'12 Reventa'!A14</f>
        <v>42522</v>
      </c>
      <c r="B14" s="388"/>
      <c r="C14" s="393"/>
      <c r="D14" s="404"/>
      <c r="E14" s="393"/>
      <c r="F14" s="391"/>
    </row>
    <row r="15" spans="1:7" x14ac:dyDescent="0.2">
      <c r="A15" s="384">
        <f>+'12 Reventa'!A15</f>
        <v>42552</v>
      </c>
      <c r="B15" s="393"/>
      <c r="C15" s="393"/>
      <c r="D15" s="404"/>
      <c r="E15" s="393"/>
      <c r="F15" s="391"/>
    </row>
    <row r="16" spans="1:7" x14ac:dyDescent="0.2">
      <c r="A16" s="384">
        <f>+'12 Reventa'!A16</f>
        <v>42583</v>
      </c>
      <c r="B16" s="393"/>
      <c r="C16" s="393"/>
      <c r="D16" s="404"/>
      <c r="E16" s="393"/>
      <c r="F16" s="391"/>
    </row>
    <row r="17" spans="1:6" x14ac:dyDescent="0.2">
      <c r="A17" s="384">
        <f>+'12 Reventa'!A17</f>
        <v>42614</v>
      </c>
      <c r="B17" s="393"/>
      <c r="C17" s="393"/>
      <c r="D17" s="404"/>
      <c r="E17" s="393"/>
      <c r="F17" s="391"/>
    </row>
    <row r="18" spans="1:6" x14ac:dyDescent="0.2">
      <c r="A18" s="384">
        <f>+'12 Reventa'!A18</f>
        <v>42644</v>
      </c>
      <c r="B18" s="393"/>
      <c r="C18" s="393"/>
      <c r="D18" s="404"/>
      <c r="E18" s="393"/>
      <c r="F18" s="391"/>
    </row>
    <row r="19" spans="1:6" x14ac:dyDescent="0.2">
      <c r="A19" s="384">
        <f>+'12 Reventa'!A19</f>
        <v>42675</v>
      </c>
      <c r="B19" s="393"/>
      <c r="C19" s="393"/>
      <c r="D19" s="404"/>
      <c r="E19" s="393"/>
      <c r="F19" s="391"/>
    </row>
    <row r="20" spans="1:6" ht="13.5" thickBot="1" x14ac:dyDescent="0.25">
      <c r="A20" s="385">
        <f>+'12 Reventa'!A20</f>
        <v>42705</v>
      </c>
      <c r="B20" s="394"/>
      <c r="C20" s="394"/>
      <c r="D20" s="405"/>
      <c r="E20" s="394"/>
      <c r="F20" s="391"/>
    </row>
    <row r="21" spans="1:6" x14ac:dyDescent="0.2">
      <c r="A21" s="383">
        <f>+'12 Reventa'!A21</f>
        <v>42736</v>
      </c>
      <c r="B21" s="392"/>
      <c r="C21" s="392"/>
      <c r="D21" s="404"/>
      <c r="E21" s="392"/>
      <c r="F21" s="391"/>
    </row>
    <row r="22" spans="1:6" x14ac:dyDescent="0.2">
      <c r="A22" s="384">
        <f>+'12 Reventa'!A22</f>
        <v>42767</v>
      </c>
      <c r="B22" s="393"/>
      <c r="C22" s="393"/>
      <c r="D22" s="406"/>
      <c r="E22" s="393"/>
      <c r="F22" s="391"/>
    </row>
    <row r="23" spans="1:6" x14ac:dyDescent="0.2">
      <c r="A23" s="384">
        <f>+'12 Reventa'!A23</f>
        <v>42795</v>
      </c>
      <c r="B23" s="393"/>
      <c r="C23" s="393"/>
      <c r="D23" s="404"/>
      <c r="E23" s="393"/>
      <c r="F23" s="391"/>
    </row>
    <row r="24" spans="1:6" x14ac:dyDescent="0.2">
      <c r="A24" s="384">
        <f>+'12 Reventa'!A24</f>
        <v>42826</v>
      </c>
      <c r="B24" s="393"/>
      <c r="C24" s="393"/>
      <c r="D24" s="404"/>
      <c r="E24" s="393"/>
      <c r="F24" s="391"/>
    </row>
    <row r="25" spans="1:6" x14ac:dyDescent="0.2">
      <c r="A25" s="384">
        <f>+'12 Reventa'!A25</f>
        <v>42856</v>
      </c>
      <c r="B25" s="393"/>
      <c r="C25" s="393"/>
      <c r="D25" s="404"/>
      <c r="E25" s="393"/>
      <c r="F25" s="391"/>
    </row>
    <row r="26" spans="1:6" x14ac:dyDescent="0.2">
      <c r="A26" s="384">
        <f>+'12 Reventa'!A26</f>
        <v>42887</v>
      </c>
      <c r="B26" s="393"/>
      <c r="C26" s="393"/>
      <c r="D26" s="404"/>
      <c r="E26" s="393"/>
      <c r="F26" s="391"/>
    </row>
    <row r="27" spans="1:6" x14ac:dyDescent="0.2">
      <c r="A27" s="384">
        <f>+'12 Reventa'!A27</f>
        <v>42917</v>
      </c>
      <c r="B27" s="393"/>
      <c r="C27" s="393"/>
      <c r="D27" s="404"/>
      <c r="E27" s="393"/>
      <c r="F27" s="391"/>
    </row>
    <row r="28" spans="1:6" x14ac:dyDescent="0.2">
      <c r="A28" s="384">
        <f>+'12 Reventa'!A28</f>
        <v>42948</v>
      </c>
      <c r="B28" s="393"/>
      <c r="C28" s="393"/>
      <c r="D28" s="404"/>
      <c r="E28" s="393"/>
      <c r="F28" s="391"/>
    </row>
    <row r="29" spans="1:6" x14ac:dyDescent="0.2">
      <c r="A29" s="384">
        <f>+'12 Reventa'!A29</f>
        <v>42979</v>
      </c>
      <c r="B29" s="393"/>
      <c r="C29" s="393"/>
      <c r="D29" s="404"/>
      <c r="E29" s="393"/>
      <c r="F29" s="391"/>
    </row>
    <row r="30" spans="1:6" x14ac:dyDescent="0.2">
      <c r="A30" s="384">
        <f>+'12 Reventa'!A30</f>
        <v>43009</v>
      </c>
      <c r="B30" s="393"/>
      <c r="C30" s="393"/>
      <c r="D30" s="404"/>
      <c r="E30" s="393"/>
      <c r="F30" s="391"/>
    </row>
    <row r="31" spans="1:6" x14ac:dyDescent="0.2">
      <c r="A31" s="384">
        <f>+'12 Reventa'!A31</f>
        <v>43040</v>
      </c>
      <c r="B31" s="393"/>
      <c r="C31" s="393"/>
      <c r="D31" s="404"/>
      <c r="E31" s="393"/>
      <c r="F31" s="391"/>
    </row>
    <row r="32" spans="1:6" ht="13.5" thickBot="1" x14ac:dyDescent="0.25">
      <c r="A32" s="385">
        <f>+'12 Reventa'!A32</f>
        <v>43070</v>
      </c>
      <c r="B32" s="394"/>
      <c r="C32" s="394"/>
      <c r="D32" s="407"/>
      <c r="E32" s="394"/>
      <c r="F32" s="391"/>
    </row>
    <row r="33" spans="1:6" x14ac:dyDescent="0.2">
      <c r="A33" s="383">
        <f>+'12 Reventa'!A33</f>
        <v>43101</v>
      </c>
      <c r="B33" s="392"/>
      <c r="C33" s="408"/>
      <c r="D33" s="387"/>
      <c r="E33" s="392"/>
      <c r="F33" s="391"/>
    </row>
    <row r="34" spans="1:6" x14ac:dyDescent="0.2">
      <c r="A34" s="384">
        <f>+'12 Reventa'!A34</f>
        <v>43132</v>
      </c>
      <c r="B34" s="393"/>
      <c r="C34" s="409"/>
      <c r="D34" s="388"/>
      <c r="E34" s="393"/>
      <c r="F34" s="391"/>
    </row>
    <row r="35" spans="1:6" x14ac:dyDescent="0.2">
      <c r="A35" s="384">
        <f>+'12 Reventa'!A35</f>
        <v>43160</v>
      </c>
      <c r="B35" s="393"/>
      <c r="C35" s="409"/>
      <c r="D35" s="388"/>
      <c r="E35" s="393"/>
      <c r="F35" s="391"/>
    </row>
    <row r="36" spans="1:6" x14ac:dyDescent="0.2">
      <c r="A36" s="384">
        <f>+'12 Reventa'!A36</f>
        <v>43191</v>
      </c>
      <c r="B36" s="393"/>
      <c r="C36" s="409"/>
      <c r="D36" s="388"/>
      <c r="E36" s="393"/>
      <c r="F36" s="391"/>
    </row>
    <row r="37" spans="1:6" x14ac:dyDescent="0.2">
      <c r="A37" s="384">
        <f>+'12 Reventa'!A37</f>
        <v>43221</v>
      </c>
      <c r="B37" s="393"/>
      <c r="C37" s="409"/>
      <c r="D37" s="388"/>
      <c r="E37" s="393"/>
      <c r="F37" s="391"/>
    </row>
    <row r="38" spans="1:6" x14ac:dyDescent="0.2">
      <c r="A38" s="384">
        <f>+'12 Reventa'!A38</f>
        <v>43252</v>
      </c>
      <c r="B38" s="393"/>
      <c r="C38" s="409"/>
      <c r="D38" s="388"/>
      <c r="E38" s="393"/>
      <c r="F38" s="391"/>
    </row>
    <row r="39" spans="1:6" x14ac:dyDescent="0.2">
      <c r="A39" s="384">
        <f>+'12 Reventa'!A39</f>
        <v>43282</v>
      </c>
      <c r="B39" s="393"/>
      <c r="C39" s="409"/>
      <c r="D39" s="388"/>
      <c r="E39" s="393"/>
      <c r="F39" s="391"/>
    </row>
    <row r="40" spans="1:6" x14ac:dyDescent="0.2">
      <c r="A40" s="384">
        <f>+'12 Reventa'!A40</f>
        <v>43313</v>
      </c>
      <c r="B40" s="393"/>
      <c r="C40" s="409"/>
      <c r="D40" s="388"/>
      <c r="E40" s="393"/>
      <c r="F40" s="391"/>
    </row>
    <row r="41" spans="1:6" x14ac:dyDescent="0.2">
      <c r="A41" s="384">
        <f>+'12 Reventa'!A41</f>
        <v>43344</v>
      </c>
      <c r="B41" s="393"/>
      <c r="C41" s="409"/>
      <c r="D41" s="388"/>
      <c r="E41" s="393"/>
      <c r="F41" s="391"/>
    </row>
    <row r="42" spans="1:6" x14ac:dyDescent="0.2">
      <c r="A42" s="384">
        <f>+'12 Reventa'!A42</f>
        <v>43374</v>
      </c>
      <c r="B42" s="393"/>
      <c r="C42" s="409"/>
      <c r="D42" s="388"/>
      <c r="E42" s="393"/>
      <c r="F42" s="391"/>
    </row>
    <row r="43" spans="1:6" x14ac:dyDescent="0.2">
      <c r="A43" s="384">
        <f>+'12 Reventa'!A43</f>
        <v>43405</v>
      </c>
      <c r="B43" s="393"/>
      <c r="C43" s="409"/>
      <c r="D43" s="388"/>
      <c r="E43" s="393"/>
      <c r="F43" s="391"/>
    </row>
    <row r="44" spans="1:6" ht="13.5" thickBot="1" x14ac:dyDescent="0.25">
      <c r="A44" s="385">
        <f>+'12 Reventa'!A44</f>
        <v>43435</v>
      </c>
      <c r="B44" s="394"/>
      <c r="C44" s="410"/>
      <c r="D44" s="389"/>
      <c r="E44" s="394"/>
      <c r="F44" s="391"/>
    </row>
    <row r="45" spans="1:6" x14ac:dyDescent="0.2">
      <c r="A45" s="384">
        <v>43466</v>
      </c>
      <c r="B45" s="393"/>
      <c r="C45" s="393"/>
      <c r="D45" s="388"/>
      <c r="E45" s="393"/>
      <c r="F45" s="391"/>
    </row>
    <row r="46" spans="1:6" x14ac:dyDescent="0.2">
      <c r="A46" s="384">
        <v>43497</v>
      </c>
      <c r="B46" s="393"/>
      <c r="C46" s="393"/>
      <c r="D46" s="388"/>
      <c r="E46" s="393"/>
      <c r="F46" s="391"/>
    </row>
    <row r="47" spans="1:6" x14ac:dyDescent="0.2">
      <c r="A47" s="384">
        <v>43525</v>
      </c>
      <c r="B47" s="393"/>
      <c r="C47" s="393"/>
      <c r="D47" s="388"/>
      <c r="E47" s="393"/>
      <c r="F47" s="391"/>
    </row>
    <row r="48" spans="1:6" x14ac:dyDescent="0.2">
      <c r="A48" s="384">
        <v>43556</v>
      </c>
      <c r="B48" s="393"/>
      <c r="C48" s="393"/>
      <c r="D48" s="388"/>
      <c r="E48" s="393"/>
      <c r="F48" s="391"/>
    </row>
    <row r="49" spans="1:6" ht="13.5" thickBot="1" x14ac:dyDescent="0.25">
      <c r="A49" s="385">
        <v>43586</v>
      </c>
      <c r="B49" s="394"/>
      <c r="C49" s="394"/>
      <c r="D49" s="389"/>
      <c r="E49" s="394"/>
      <c r="F49" s="391"/>
    </row>
    <row r="50" spans="1:6" hidden="1" x14ac:dyDescent="0.2">
      <c r="A50" s="515" t="e">
        <f>+'12 Reventa'!A51</f>
        <v>#REF!</v>
      </c>
      <c r="B50" s="516"/>
      <c r="C50" s="516"/>
      <c r="D50" s="517"/>
      <c r="E50" s="516"/>
      <c r="F50" s="391"/>
    </row>
    <row r="51" spans="1:6" ht="13.5" hidden="1" thickBot="1" x14ac:dyDescent="0.25">
      <c r="A51" s="385" t="e">
        <f>+'12 Reventa'!A52</f>
        <v>#REF!</v>
      </c>
      <c r="B51" s="394"/>
      <c r="C51" s="394"/>
      <c r="D51" s="389"/>
      <c r="E51" s="394"/>
      <c r="F51" s="391"/>
    </row>
    <row r="52" spans="1:6" ht="13.5" hidden="1" thickBot="1" x14ac:dyDescent="0.25">
      <c r="A52" s="411" t="e">
        <f>+'12 Reventa'!A53</f>
        <v>#REF!</v>
      </c>
      <c r="B52" s="412"/>
      <c r="C52" s="413"/>
      <c r="D52" s="414"/>
      <c r="E52" s="412"/>
      <c r="F52" s="391"/>
    </row>
    <row r="53" spans="1:6" ht="13.5" thickBot="1" x14ac:dyDescent="0.25">
      <c r="A53" s="442"/>
      <c r="B53" s="185"/>
      <c r="C53" s="185"/>
      <c r="D53" s="390"/>
      <c r="E53" s="185"/>
      <c r="F53" s="391"/>
    </row>
    <row r="54" spans="1:6" x14ac:dyDescent="0.2">
      <c r="A54" s="60">
        <f>+'11 impo '!A54</f>
        <v>2016</v>
      </c>
      <c r="B54" s="392"/>
      <c r="C54" s="392"/>
      <c r="D54" s="392"/>
      <c r="E54" s="392"/>
      <c r="F54" s="391"/>
    </row>
    <row r="55" spans="1:6" x14ac:dyDescent="0.2">
      <c r="A55" s="57">
        <f>+'11 impo '!A55</f>
        <v>2017</v>
      </c>
      <c r="B55" s="393"/>
      <c r="C55" s="393"/>
      <c r="D55" s="393"/>
      <c r="E55" s="393"/>
      <c r="F55" s="391"/>
    </row>
    <row r="56" spans="1:6" ht="13.5" thickBot="1" x14ac:dyDescent="0.25">
      <c r="A56" s="386">
        <f>+'11 impo '!A56</f>
        <v>2018</v>
      </c>
      <c r="B56" s="394"/>
      <c r="C56" s="394"/>
      <c r="D56" s="394"/>
      <c r="E56" s="394"/>
      <c r="F56" s="391"/>
    </row>
    <row r="57" spans="1:6" ht="6.75" customHeight="1" thickBot="1" x14ac:dyDescent="0.25">
      <c r="A57" s="500"/>
      <c r="B57" s="185"/>
      <c r="C57" s="185"/>
      <c r="D57" s="185"/>
      <c r="E57" s="185"/>
      <c r="F57" s="391"/>
    </row>
    <row r="58" spans="1:6" x14ac:dyDescent="0.2">
      <c r="A58" s="60" t="s">
        <v>247</v>
      </c>
      <c r="B58" s="392"/>
      <c r="C58" s="392"/>
      <c r="D58" s="392"/>
      <c r="E58" s="392"/>
      <c r="F58" s="391"/>
    </row>
    <row r="59" spans="1:6" ht="13.5" thickBot="1" x14ac:dyDescent="0.25">
      <c r="A59" s="386" t="s">
        <v>248</v>
      </c>
      <c r="B59" s="394"/>
      <c r="C59" s="394"/>
      <c r="D59" s="394"/>
      <c r="E59" s="394"/>
    </row>
    <row r="60" spans="1:6" x14ac:dyDescent="0.2">
      <c r="A60" s="419" t="s">
        <v>272</v>
      </c>
    </row>
    <row r="61" spans="1:6" x14ac:dyDescent="0.2">
      <c r="A61" s="419" t="s">
        <v>82</v>
      </c>
    </row>
    <row r="62" spans="1:6" x14ac:dyDescent="0.2">
      <c r="A62" s="420"/>
      <c r="E62" s="185"/>
      <c r="F62" s="185"/>
    </row>
    <row r="63" spans="1:6" hidden="1" x14ac:dyDescent="0.2">
      <c r="A63" s="421" t="s">
        <v>142</v>
      </c>
      <c r="B63" s="422"/>
      <c r="C63" s="50"/>
    </row>
    <row r="64" spans="1:6" ht="13.5" hidden="1" thickBot="1" x14ac:dyDescent="0.25">
      <c r="A64" s="50"/>
      <c r="B64" s="50"/>
      <c r="C64" s="50"/>
    </row>
    <row r="65" spans="1:4" ht="13.5" hidden="1" thickBot="1" x14ac:dyDescent="0.25">
      <c r="A65" s="95" t="s">
        <v>7</v>
      </c>
      <c r="C65" s="83" t="s">
        <v>133</v>
      </c>
      <c r="D65" s="85" t="s">
        <v>115</v>
      </c>
    </row>
    <row r="66" spans="1:4" hidden="1" x14ac:dyDescent="0.2">
      <c r="A66" s="86">
        <f>A54</f>
        <v>2016</v>
      </c>
      <c r="C66" s="423">
        <f>+C54-SUM(C8:C19)</f>
        <v>0</v>
      </c>
      <c r="D66" s="424">
        <f>+D54-SUM(D8:D19)</f>
        <v>0</v>
      </c>
    </row>
    <row r="67" spans="1:4" hidden="1" x14ac:dyDescent="0.2">
      <c r="A67" s="88">
        <f>A55</f>
        <v>2017</v>
      </c>
      <c r="C67" s="425">
        <f>+C55-SUM(C20:C31)</f>
        <v>0</v>
      </c>
      <c r="D67" s="426">
        <f>+D55-SUM(D20:D31)</f>
        <v>0</v>
      </c>
    </row>
    <row r="68" spans="1:4" ht="13.5" hidden="1" thickBot="1" x14ac:dyDescent="0.25">
      <c r="A68" s="89">
        <f>A56</f>
        <v>2018</v>
      </c>
      <c r="C68" s="427">
        <f>+C56-SUM(C32:C43)</f>
        <v>0</v>
      </c>
      <c r="D68" s="428">
        <f>+D56-SUM(D32:D43)</f>
        <v>0</v>
      </c>
    </row>
    <row r="69" spans="1:4" hidden="1" x14ac:dyDescent="0.2">
      <c r="A69" s="86" t="e">
        <f>+#REF!</f>
        <v>#REF!</v>
      </c>
      <c r="C69" s="429" t="e">
        <f>+#REF!-(SUM(C32:INDEX(C32:C43,'parámetros e instrucciones'!$E$3)))</f>
        <v>#REF!</v>
      </c>
      <c r="D69" s="429" t="e">
        <f>+#REF!-(SUM(D32:INDEX(D32:D43,'parámetros e instrucciones'!$E$3)))</f>
        <v>#REF!</v>
      </c>
    </row>
    <row r="70" spans="1:4" ht="13.5" hidden="1" thickBot="1" x14ac:dyDescent="0.25">
      <c r="A70" s="89" t="e">
        <f>+#REF!</f>
        <v>#REF!</v>
      </c>
      <c r="C70" s="430" t="e">
        <f>+#REF!-(SUM(C44:INDEX(C44:C52,'parámetros e instrucciones'!$E$3)))</f>
        <v>#REF!</v>
      </c>
      <c r="D70" s="430" t="e">
        <f>+#REF!-(SUM(D44:INDEX(D44:D52,'parámetros e instrucciones'!$E$3)))</f>
        <v>#REF!</v>
      </c>
    </row>
    <row r="71" spans="1:4" hidden="1" x14ac:dyDescent="0.2"/>
    <row r="72" spans="1:4" hidden="1" x14ac:dyDescent="0.2"/>
    <row r="73" spans="1:4" hidden="1" x14ac:dyDescent="0.2"/>
    <row r="74" spans="1:4" hidden="1" x14ac:dyDescent="0.2"/>
    <row r="75" spans="1:4" hidden="1" x14ac:dyDescent="0.2"/>
  </sheetData>
  <sheetProtection formatCells="0" formatColumns="0" formatRows="0"/>
  <phoneticPr fontId="0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85</v>
      </c>
      <c r="B1" s="3"/>
    </row>
    <row r="2" spans="1:2" ht="13.5" thickBot="1" x14ac:dyDescent="0.25">
      <c r="A2" s="2" t="s">
        <v>47</v>
      </c>
      <c r="B2" s="3"/>
    </row>
    <row r="3" spans="1:2" x14ac:dyDescent="0.2">
      <c r="A3" s="4" t="s">
        <v>7</v>
      </c>
      <c r="B3" s="14" t="s">
        <v>48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8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619" t="s">
        <v>86</v>
      </c>
      <c r="B2" s="619"/>
      <c r="C2" s="619"/>
      <c r="D2" s="619"/>
    </row>
    <row r="3" spans="1:4" x14ac:dyDescent="0.2">
      <c r="A3" s="619" t="s">
        <v>87</v>
      </c>
      <c r="B3" s="619"/>
      <c r="C3" s="619"/>
      <c r="D3" s="619"/>
    </row>
    <row r="4" spans="1:4" x14ac:dyDescent="0.2">
      <c r="A4" s="620" t="s">
        <v>1</v>
      </c>
      <c r="B4" s="620"/>
      <c r="C4" s="620"/>
      <c r="D4" s="620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28</v>
      </c>
      <c r="B6" s="21" t="s">
        <v>88</v>
      </c>
      <c r="C6" s="22" t="s">
        <v>89</v>
      </c>
      <c r="D6" s="23" t="s">
        <v>90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19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63"/>
  <sheetViews>
    <sheetView showGridLines="0" zoomScale="70" zoomScaleNormal="70" workbookViewId="0">
      <selection activeCell="J15" sqref="J15"/>
    </sheetView>
  </sheetViews>
  <sheetFormatPr baseColWidth="10" defaultRowHeight="12.75" x14ac:dyDescent="0.2"/>
  <cols>
    <col min="1" max="1" width="17.85546875" style="235" customWidth="1"/>
    <col min="2" max="2" width="77.5703125" style="235" customWidth="1"/>
    <col min="3" max="5" width="11.28515625" style="235" customWidth="1"/>
    <col min="6" max="16384" width="11.42578125" style="235"/>
  </cols>
  <sheetData>
    <row r="1" spans="1:7" x14ac:dyDescent="0.2">
      <c r="A1" s="137" t="s">
        <v>261</v>
      </c>
      <c r="B1" s="229"/>
      <c r="C1" s="229"/>
      <c r="D1" s="229"/>
      <c r="E1" s="229"/>
    </row>
    <row r="2" spans="1:7" x14ac:dyDescent="0.2">
      <c r="A2" s="319" t="s">
        <v>107</v>
      </c>
      <c r="B2" s="467"/>
      <c r="C2" s="467"/>
      <c r="D2" s="467"/>
      <c r="E2" s="467"/>
    </row>
    <row r="3" spans="1:7" x14ac:dyDescent="0.2">
      <c r="A3" s="326" t="s">
        <v>230</v>
      </c>
      <c r="B3" s="468"/>
      <c r="C3" s="467"/>
      <c r="D3" s="467"/>
      <c r="E3" s="467"/>
    </row>
    <row r="4" spans="1:7" ht="12.75" hidden="1" customHeight="1" x14ac:dyDescent="0.2">
      <c r="A4" s="137"/>
      <c r="B4" s="229"/>
      <c r="C4" s="229"/>
      <c r="D4" s="229"/>
      <c r="E4" s="229"/>
    </row>
    <row r="5" spans="1:7" ht="12.75" hidden="1" customHeight="1" x14ac:dyDescent="0.2">
      <c r="A5" s="137"/>
      <c r="B5" s="229"/>
      <c r="C5" s="229"/>
      <c r="D5" s="229"/>
      <c r="E5" s="229"/>
    </row>
    <row r="6" spans="1:7" x14ac:dyDescent="0.2">
      <c r="A6" s="137"/>
      <c r="B6" s="229"/>
      <c r="C6" s="229"/>
      <c r="D6" s="229"/>
      <c r="E6" s="229"/>
    </row>
    <row r="7" spans="1:7" x14ac:dyDescent="0.2">
      <c r="A7" s="137"/>
      <c r="B7" s="229"/>
      <c r="C7" s="229"/>
      <c r="D7" s="229"/>
      <c r="E7" s="229"/>
    </row>
    <row r="8" spans="1:7" x14ac:dyDescent="0.2">
      <c r="A8" s="137"/>
      <c r="B8" s="229"/>
      <c r="C8" s="229"/>
      <c r="D8" s="229"/>
      <c r="E8" s="229"/>
    </row>
    <row r="9" spans="1:7" ht="13.5" thickBot="1" x14ac:dyDescent="0.25">
      <c r="A9" s="229"/>
      <c r="B9" s="137"/>
      <c r="C9" s="229"/>
      <c r="D9" s="229"/>
      <c r="E9" s="229"/>
      <c r="F9" s="328"/>
      <c r="G9" s="546"/>
    </row>
    <row r="10" spans="1:7" ht="35.25" customHeight="1" thickBot="1" x14ac:dyDescent="0.25">
      <c r="A10" s="518" t="s">
        <v>2</v>
      </c>
      <c r="B10" s="518" t="s">
        <v>215</v>
      </c>
      <c r="C10" s="470">
        <v>2016</v>
      </c>
      <c r="D10" s="470">
        <v>2017</v>
      </c>
      <c r="E10" s="470">
        <v>2018</v>
      </c>
      <c r="F10" s="470" t="s">
        <v>248</v>
      </c>
    </row>
    <row r="11" spans="1:7" x14ac:dyDescent="0.2">
      <c r="A11" s="139" t="s">
        <v>3</v>
      </c>
      <c r="B11" s="485" t="s">
        <v>249</v>
      </c>
      <c r="C11" s="550" t="s">
        <v>200</v>
      </c>
      <c r="D11" s="550" t="s">
        <v>200</v>
      </c>
      <c r="E11" s="550" t="s">
        <v>200</v>
      </c>
      <c r="F11" s="550" t="s">
        <v>200</v>
      </c>
    </row>
    <row r="12" spans="1:7" x14ac:dyDescent="0.2">
      <c r="A12" s="140"/>
      <c r="B12" s="484" t="s">
        <v>250</v>
      </c>
      <c r="C12" s="551"/>
      <c r="D12" s="551"/>
      <c r="E12" s="551"/>
      <c r="F12" s="551"/>
    </row>
    <row r="13" spans="1:7" x14ac:dyDescent="0.2">
      <c r="A13" s="140"/>
      <c r="B13" s="484" t="s">
        <v>251</v>
      </c>
      <c r="C13" s="551"/>
      <c r="D13" s="551"/>
      <c r="E13" s="551"/>
      <c r="F13" s="551"/>
    </row>
    <row r="14" spans="1:7" x14ac:dyDescent="0.2">
      <c r="A14" s="140"/>
      <c r="B14" s="484" t="s">
        <v>252</v>
      </c>
      <c r="C14" s="551"/>
      <c r="D14" s="551"/>
      <c r="E14" s="551"/>
      <c r="F14" s="551"/>
    </row>
    <row r="15" spans="1:7" x14ac:dyDescent="0.2">
      <c r="A15" s="140"/>
      <c r="B15" s="484" t="s">
        <v>253</v>
      </c>
      <c r="C15" s="551"/>
      <c r="D15" s="551"/>
      <c r="E15" s="551"/>
      <c r="F15" s="551"/>
    </row>
    <row r="16" spans="1:7" x14ac:dyDescent="0.2">
      <c r="A16" s="140"/>
      <c r="B16" s="484" t="s">
        <v>254</v>
      </c>
      <c r="C16" s="551"/>
      <c r="D16" s="551"/>
      <c r="E16" s="551"/>
      <c r="F16" s="551"/>
    </row>
    <row r="17" spans="1:6" x14ac:dyDescent="0.2">
      <c r="A17" s="140"/>
      <c r="B17" s="484" t="s">
        <v>255</v>
      </c>
      <c r="C17" s="551"/>
      <c r="D17" s="551"/>
      <c r="E17" s="551"/>
      <c r="F17" s="551"/>
    </row>
    <row r="18" spans="1:6" x14ac:dyDescent="0.2">
      <c r="A18" s="140"/>
      <c r="B18" s="484" t="s">
        <v>256</v>
      </c>
      <c r="C18" s="551"/>
      <c r="D18" s="551"/>
      <c r="E18" s="551"/>
      <c r="F18" s="551"/>
    </row>
    <row r="19" spans="1:6" x14ac:dyDescent="0.2">
      <c r="A19" s="140"/>
      <c r="B19" s="484" t="s">
        <v>257</v>
      </c>
      <c r="C19" s="551"/>
      <c r="D19" s="551"/>
      <c r="E19" s="551"/>
      <c r="F19" s="551"/>
    </row>
    <row r="20" spans="1:6" ht="13.5" thickBot="1" x14ac:dyDescent="0.25">
      <c r="A20" s="140"/>
      <c r="B20" s="484" t="s">
        <v>70</v>
      </c>
      <c r="C20" s="551"/>
      <c r="D20" s="551"/>
      <c r="E20" s="551"/>
      <c r="F20" s="551"/>
    </row>
    <row r="21" spans="1:6" x14ac:dyDescent="0.2">
      <c r="A21" s="139" t="s">
        <v>4</v>
      </c>
      <c r="B21" s="485" t="s">
        <v>249</v>
      </c>
      <c r="C21" s="550" t="s">
        <v>200</v>
      </c>
      <c r="D21" s="550" t="s">
        <v>200</v>
      </c>
      <c r="E21" s="550" t="s">
        <v>200</v>
      </c>
      <c r="F21" s="550" t="s">
        <v>200</v>
      </c>
    </row>
    <row r="22" spans="1:6" x14ac:dyDescent="0.2">
      <c r="A22" s="140"/>
      <c r="B22" s="484" t="s">
        <v>250</v>
      </c>
      <c r="C22" s="551"/>
      <c r="D22" s="551"/>
      <c r="E22" s="551"/>
      <c r="F22" s="551"/>
    </row>
    <row r="23" spans="1:6" x14ac:dyDescent="0.2">
      <c r="A23" s="140"/>
      <c r="B23" s="484" t="s">
        <v>251</v>
      </c>
      <c r="C23" s="551"/>
      <c r="D23" s="551"/>
      <c r="E23" s="551"/>
      <c r="F23" s="551"/>
    </row>
    <row r="24" spans="1:6" x14ac:dyDescent="0.2">
      <c r="A24" s="140"/>
      <c r="B24" s="484" t="s">
        <v>252</v>
      </c>
      <c r="C24" s="551"/>
      <c r="D24" s="551"/>
      <c r="E24" s="551"/>
      <c r="F24" s="551"/>
    </row>
    <row r="25" spans="1:6" x14ac:dyDescent="0.2">
      <c r="A25" s="140"/>
      <c r="B25" s="484" t="s">
        <v>253</v>
      </c>
      <c r="C25" s="551"/>
      <c r="D25" s="551"/>
      <c r="E25" s="551"/>
      <c r="F25" s="551"/>
    </row>
    <row r="26" spans="1:6" x14ac:dyDescent="0.2">
      <c r="A26" s="140"/>
      <c r="B26" s="484" t="s">
        <v>254</v>
      </c>
      <c r="C26" s="551"/>
      <c r="D26" s="551"/>
      <c r="E26" s="551"/>
      <c r="F26" s="551"/>
    </row>
    <row r="27" spans="1:6" x14ac:dyDescent="0.2">
      <c r="A27" s="140"/>
      <c r="B27" s="484" t="s">
        <v>255</v>
      </c>
      <c r="C27" s="551"/>
      <c r="D27" s="551"/>
      <c r="E27" s="551"/>
      <c r="F27" s="551"/>
    </row>
    <row r="28" spans="1:6" x14ac:dyDescent="0.2">
      <c r="A28" s="140"/>
      <c r="B28" s="484" t="s">
        <v>256</v>
      </c>
      <c r="C28" s="551"/>
      <c r="D28" s="551"/>
      <c r="E28" s="551"/>
      <c r="F28" s="551"/>
    </row>
    <row r="29" spans="1:6" x14ac:dyDescent="0.2">
      <c r="A29" s="140"/>
      <c r="B29" s="484" t="s">
        <v>257</v>
      </c>
      <c r="C29" s="551"/>
      <c r="D29" s="551"/>
      <c r="E29" s="551"/>
      <c r="F29" s="551"/>
    </row>
    <row r="30" spans="1:6" ht="13.5" thickBot="1" x14ac:dyDescent="0.25">
      <c r="A30" s="141"/>
      <c r="B30" s="484" t="s">
        <v>70</v>
      </c>
      <c r="C30" s="552"/>
      <c r="D30" s="552"/>
      <c r="E30" s="552"/>
      <c r="F30" s="552"/>
    </row>
    <row r="31" spans="1:6" x14ac:dyDescent="0.2">
      <c r="A31" s="139" t="s">
        <v>5</v>
      </c>
      <c r="B31" s="485" t="s">
        <v>249</v>
      </c>
      <c r="C31" s="550" t="s">
        <v>200</v>
      </c>
      <c r="D31" s="550" t="s">
        <v>200</v>
      </c>
      <c r="E31" s="550" t="s">
        <v>200</v>
      </c>
      <c r="F31" s="550" t="s">
        <v>200</v>
      </c>
    </row>
    <row r="32" spans="1:6" x14ac:dyDescent="0.2">
      <c r="A32" s="140"/>
      <c r="B32" s="484" t="s">
        <v>250</v>
      </c>
      <c r="C32" s="551"/>
      <c r="D32" s="551"/>
      <c r="E32" s="551"/>
      <c r="F32" s="551"/>
    </row>
    <row r="33" spans="1:6" x14ac:dyDescent="0.2">
      <c r="A33" s="140"/>
      <c r="B33" s="484" t="s">
        <v>251</v>
      </c>
      <c r="C33" s="551"/>
      <c r="D33" s="551"/>
      <c r="E33" s="551"/>
      <c r="F33" s="551"/>
    </row>
    <row r="34" spans="1:6" x14ac:dyDescent="0.2">
      <c r="A34" s="140"/>
      <c r="B34" s="484" t="s">
        <v>252</v>
      </c>
      <c r="C34" s="551"/>
      <c r="D34" s="551"/>
      <c r="E34" s="551"/>
      <c r="F34" s="551"/>
    </row>
    <row r="35" spans="1:6" x14ac:dyDescent="0.2">
      <c r="A35" s="140"/>
      <c r="B35" s="484" t="s">
        <v>253</v>
      </c>
      <c r="C35" s="551"/>
      <c r="D35" s="551"/>
      <c r="E35" s="551"/>
      <c r="F35" s="551"/>
    </row>
    <row r="36" spans="1:6" x14ac:dyDescent="0.2">
      <c r="A36" s="140"/>
      <c r="B36" s="484" t="s">
        <v>254</v>
      </c>
      <c r="C36" s="551"/>
      <c r="D36" s="551"/>
      <c r="E36" s="551"/>
      <c r="F36" s="551"/>
    </row>
    <row r="37" spans="1:6" x14ac:dyDescent="0.2">
      <c r="A37" s="140"/>
      <c r="B37" s="484" t="s">
        <v>255</v>
      </c>
      <c r="C37" s="551"/>
      <c r="D37" s="551"/>
      <c r="E37" s="551"/>
      <c r="F37" s="551"/>
    </row>
    <row r="38" spans="1:6" x14ac:dyDescent="0.2">
      <c r="A38" s="140"/>
      <c r="B38" s="484" t="s">
        <v>256</v>
      </c>
      <c r="C38" s="551"/>
      <c r="D38" s="551"/>
      <c r="E38" s="551"/>
      <c r="F38" s="551"/>
    </row>
    <row r="39" spans="1:6" x14ac:dyDescent="0.2">
      <c r="A39" s="140"/>
      <c r="B39" s="484" t="s">
        <v>257</v>
      </c>
      <c r="C39" s="551"/>
      <c r="D39" s="551"/>
      <c r="E39" s="551"/>
      <c r="F39" s="551"/>
    </row>
    <row r="40" spans="1:6" ht="13.5" thickBot="1" x14ac:dyDescent="0.25">
      <c r="A40" s="141"/>
      <c r="B40" s="484" t="s">
        <v>70</v>
      </c>
      <c r="C40" s="552"/>
      <c r="D40" s="552"/>
      <c r="E40" s="552"/>
      <c r="F40" s="552"/>
    </row>
    <row r="41" spans="1:6" x14ac:dyDescent="0.2">
      <c r="A41" s="139" t="s">
        <v>185</v>
      </c>
      <c r="B41" s="485" t="s">
        <v>249</v>
      </c>
      <c r="C41" s="550" t="s">
        <v>200</v>
      </c>
      <c r="D41" s="550" t="s">
        <v>200</v>
      </c>
      <c r="E41" s="550" t="s">
        <v>200</v>
      </c>
      <c r="F41" s="550" t="s">
        <v>200</v>
      </c>
    </row>
    <row r="42" spans="1:6" x14ac:dyDescent="0.2">
      <c r="A42" s="140"/>
      <c r="B42" s="484" t="s">
        <v>250</v>
      </c>
      <c r="C42" s="551"/>
      <c r="D42" s="551"/>
      <c r="E42" s="551"/>
      <c r="F42" s="551"/>
    </row>
    <row r="43" spans="1:6" x14ac:dyDescent="0.2">
      <c r="A43" s="140"/>
      <c r="B43" s="484" t="s">
        <v>251</v>
      </c>
      <c r="C43" s="551"/>
      <c r="D43" s="551"/>
      <c r="E43" s="551"/>
      <c r="F43" s="551"/>
    </row>
    <row r="44" spans="1:6" x14ac:dyDescent="0.2">
      <c r="A44" s="140"/>
      <c r="B44" s="484" t="s">
        <v>252</v>
      </c>
      <c r="C44" s="551"/>
      <c r="D44" s="551"/>
      <c r="E44" s="551"/>
      <c r="F44" s="551"/>
    </row>
    <row r="45" spans="1:6" x14ac:dyDescent="0.2">
      <c r="A45" s="140"/>
      <c r="B45" s="484" t="s">
        <v>253</v>
      </c>
      <c r="C45" s="551"/>
      <c r="D45" s="551"/>
      <c r="E45" s="551"/>
      <c r="F45" s="551"/>
    </row>
    <row r="46" spans="1:6" x14ac:dyDescent="0.2">
      <c r="A46" s="140"/>
      <c r="B46" s="484" t="s">
        <v>254</v>
      </c>
      <c r="C46" s="551"/>
      <c r="D46" s="551"/>
      <c r="E46" s="551"/>
      <c r="F46" s="551"/>
    </row>
    <row r="47" spans="1:6" x14ac:dyDescent="0.2">
      <c r="A47" s="140"/>
      <c r="B47" s="484" t="s">
        <v>255</v>
      </c>
      <c r="C47" s="551"/>
      <c r="D47" s="551"/>
      <c r="E47" s="551"/>
      <c r="F47" s="551"/>
    </row>
    <row r="48" spans="1:6" x14ac:dyDescent="0.2">
      <c r="A48" s="140"/>
      <c r="B48" s="484" t="s">
        <v>256</v>
      </c>
      <c r="C48" s="551"/>
      <c r="D48" s="551"/>
      <c r="E48" s="551"/>
      <c r="F48" s="551"/>
    </row>
    <row r="49" spans="1:6" x14ac:dyDescent="0.2">
      <c r="A49" s="140"/>
      <c r="B49" s="484" t="s">
        <v>257</v>
      </c>
      <c r="C49" s="551"/>
      <c r="D49" s="551"/>
      <c r="E49" s="551"/>
      <c r="F49" s="551"/>
    </row>
    <row r="50" spans="1:6" ht="13.5" thickBot="1" x14ac:dyDescent="0.25">
      <c r="A50" s="141"/>
      <c r="B50" s="484" t="s">
        <v>70</v>
      </c>
      <c r="C50" s="552"/>
      <c r="D50" s="552"/>
      <c r="E50" s="552"/>
      <c r="F50" s="552"/>
    </row>
    <row r="51" spans="1:6" x14ac:dyDescent="0.2">
      <c r="A51" s="139" t="s">
        <v>186</v>
      </c>
      <c r="B51" s="485" t="s">
        <v>249</v>
      </c>
      <c r="C51" s="550" t="s">
        <v>200</v>
      </c>
      <c r="D51" s="550" t="s">
        <v>200</v>
      </c>
      <c r="E51" s="550" t="s">
        <v>200</v>
      </c>
      <c r="F51" s="550" t="s">
        <v>200</v>
      </c>
    </row>
    <row r="52" spans="1:6" x14ac:dyDescent="0.2">
      <c r="A52" s="140"/>
      <c r="B52" s="484" t="s">
        <v>250</v>
      </c>
      <c r="C52" s="551"/>
      <c r="D52" s="551"/>
      <c r="E52" s="551"/>
      <c r="F52" s="551"/>
    </row>
    <row r="53" spans="1:6" x14ac:dyDescent="0.2">
      <c r="A53" s="140"/>
      <c r="B53" s="484" t="s">
        <v>251</v>
      </c>
      <c r="C53" s="551"/>
      <c r="D53" s="551"/>
      <c r="E53" s="551"/>
      <c r="F53" s="551"/>
    </row>
    <row r="54" spans="1:6" x14ac:dyDescent="0.2">
      <c r="A54" s="140"/>
      <c r="B54" s="484" t="s">
        <v>252</v>
      </c>
      <c r="C54" s="551"/>
      <c r="D54" s="551"/>
      <c r="E54" s="551"/>
      <c r="F54" s="551"/>
    </row>
    <row r="55" spans="1:6" x14ac:dyDescent="0.2">
      <c r="A55" s="140"/>
      <c r="B55" s="484" t="s">
        <v>253</v>
      </c>
      <c r="C55" s="551"/>
      <c r="D55" s="551"/>
      <c r="E55" s="551"/>
      <c r="F55" s="551"/>
    </row>
    <row r="56" spans="1:6" x14ac:dyDescent="0.2">
      <c r="A56" s="140"/>
      <c r="B56" s="484" t="s">
        <v>254</v>
      </c>
      <c r="C56" s="551"/>
      <c r="D56" s="551"/>
      <c r="E56" s="551"/>
      <c r="F56" s="551"/>
    </row>
    <row r="57" spans="1:6" x14ac:dyDescent="0.2">
      <c r="A57" s="140"/>
      <c r="B57" s="484" t="s">
        <v>255</v>
      </c>
      <c r="C57" s="551"/>
      <c r="D57" s="551"/>
      <c r="E57" s="551"/>
      <c r="F57" s="551"/>
    </row>
    <row r="58" spans="1:6" x14ac:dyDescent="0.2">
      <c r="A58" s="140"/>
      <c r="B58" s="484" t="s">
        <v>256</v>
      </c>
      <c r="C58" s="551"/>
      <c r="D58" s="551"/>
      <c r="E58" s="551"/>
      <c r="F58" s="551"/>
    </row>
    <row r="59" spans="1:6" x14ac:dyDescent="0.2">
      <c r="A59" s="140"/>
      <c r="B59" s="484" t="s">
        <v>257</v>
      </c>
      <c r="C59" s="551"/>
      <c r="D59" s="551"/>
      <c r="E59" s="551"/>
      <c r="F59" s="551"/>
    </row>
    <row r="60" spans="1:6" ht="13.5" thickBot="1" x14ac:dyDescent="0.25">
      <c r="A60" s="144"/>
      <c r="B60" s="484" t="s">
        <v>70</v>
      </c>
      <c r="C60" s="552"/>
      <c r="D60" s="552"/>
      <c r="E60" s="552"/>
      <c r="F60" s="552"/>
    </row>
    <row r="61" spans="1:6" ht="13.5" thickBot="1" x14ac:dyDescent="0.25">
      <c r="B61" s="469" t="s">
        <v>106</v>
      </c>
      <c r="C61" s="471">
        <v>1</v>
      </c>
      <c r="D61" s="471">
        <v>1</v>
      </c>
      <c r="E61" s="471">
        <v>1</v>
      </c>
      <c r="F61" s="471">
        <v>1</v>
      </c>
    </row>
    <row r="63" spans="1:6" x14ac:dyDescent="0.2">
      <c r="A63" s="235" t="s">
        <v>184</v>
      </c>
    </row>
  </sheetData>
  <mergeCells count="20">
    <mergeCell ref="C11:C20"/>
    <mergeCell ref="D11:D20"/>
    <mergeCell ref="C31:C40"/>
    <mergeCell ref="E51:E60"/>
    <mergeCell ref="C21:C30"/>
    <mergeCell ref="C41:C50"/>
    <mergeCell ref="C51:C60"/>
    <mergeCell ref="D51:D60"/>
    <mergeCell ref="E11:E20"/>
    <mergeCell ref="D21:D30"/>
    <mergeCell ref="E21:E30"/>
    <mergeCell ref="D41:D50"/>
    <mergeCell ref="E41:E50"/>
    <mergeCell ref="D31:D40"/>
    <mergeCell ref="E31:E40"/>
    <mergeCell ref="F11:F20"/>
    <mergeCell ref="F21:F30"/>
    <mergeCell ref="F31:F40"/>
    <mergeCell ref="F41:F50"/>
    <mergeCell ref="F51:F60"/>
  </mergeCells>
  <phoneticPr fontId="0" type="noConversion"/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scale="61" orientation="landscape" r:id="rId1"/>
  <headerFooter alignWithMargins="0">
    <oddHeader>&amp;R2019 - Año de la Exportación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15"/>
  <sheetViews>
    <sheetView zoomScale="115" zoomScaleNormal="115" workbookViewId="0">
      <selection activeCell="C35" sqref="C35"/>
    </sheetView>
  </sheetViews>
  <sheetFormatPr baseColWidth="10" defaultRowHeight="12.75" x14ac:dyDescent="0.2"/>
  <cols>
    <col min="1" max="1" width="21.28515625" style="53" customWidth="1"/>
    <col min="2" max="2" width="24" style="53" customWidth="1"/>
    <col min="3" max="3" width="29.7109375" style="53" customWidth="1"/>
    <col min="4" max="16384" width="11.42578125" style="53"/>
  </cols>
  <sheetData>
    <row r="1" spans="1:3" x14ac:dyDescent="0.2">
      <c r="A1" s="149" t="s">
        <v>262</v>
      </c>
      <c r="B1" s="149"/>
      <c r="C1" s="149"/>
    </row>
    <row r="2" spans="1:3" x14ac:dyDescent="0.2">
      <c r="A2" s="149" t="s">
        <v>101</v>
      </c>
      <c r="B2" s="149"/>
      <c r="C2" s="149"/>
    </row>
    <row r="3" spans="1:3" x14ac:dyDescent="0.2">
      <c r="A3" s="553" t="str">
        <f>+'1 modelos'!A3</f>
        <v>Hornos Eléctricos</v>
      </c>
      <c r="B3" s="553"/>
      <c r="C3" s="553"/>
    </row>
    <row r="4" spans="1:3" x14ac:dyDescent="0.2">
      <c r="A4" s="554" t="s">
        <v>231</v>
      </c>
      <c r="B4" s="555"/>
      <c r="C4" s="555"/>
    </row>
    <row r="5" spans="1:3" ht="13.5" thickBot="1" x14ac:dyDescent="0.25"/>
    <row r="6" spans="1:3" x14ac:dyDescent="0.2">
      <c r="A6" s="340" t="s">
        <v>9</v>
      </c>
      <c r="B6" s="341" t="s">
        <v>102</v>
      </c>
      <c r="C6" s="341" t="s">
        <v>103</v>
      </c>
    </row>
    <row r="7" spans="1:3" ht="13.5" thickBot="1" x14ac:dyDescent="0.25">
      <c r="A7" s="519"/>
      <c r="B7" s="520"/>
      <c r="C7" s="520" t="s">
        <v>104</v>
      </c>
    </row>
    <row r="8" spans="1:3" x14ac:dyDescent="0.2">
      <c r="A8" s="173">
        <v>2016</v>
      </c>
      <c r="B8" s="482"/>
      <c r="C8" s="482"/>
    </row>
    <row r="9" spans="1:3" x14ac:dyDescent="0.2">
      <c r="A9" s="523">
        <v>2017</v>
      </c>
      <c r="B9" s="524"/>
      <c r="C9" s="524"/>
    </row>
    <row r="10" spans="1:3" ht="13.5" thickBot="1" x14ac:dyDescent="0.25">
      <c r="A10" s="481">
        <v>2018</v>
      </c>
      <c r="B10" s="483"/>
      <c r="C10" s="483"/>
    </row>
    <row r="11" spans="1:3" x14ac:dyDescent="0.2">
      <c r="A11" s="521" t="s">
        <v>247</v>
      </c>
      <c r="B11" s="522"/>
      <c r="C11" s="522"/>
    </row>
    <row r="12" spans="1:3" ht="13.5" thickBot="1" x14ac:dyDescent="0.25">
      <c r="A12" s="481" t="s">
        <v>248</v>
      </c>
      <c r="B12" s="483"/>
      <c r="C12" s="483"/>
    </row>
    <row r="13" spans="1:3" ht="5.25" customHeight="1" x14ac:dyDescent="0.2"/>
    <row r="14" spans="1:3" ht="13.5" thickBot="1" x14ac:dyDescent="0.25">
      <c r="A14" s="152" t="s">
        <v>105</v>
      </c>
    </row>
    <row r="15" spans="1:3" ht="30.75" customHeight="1" thickBot="1" x14ac:dyDescent="0.25">
      <c r="A15" s="298"/>
      <c r="B15" s="299"/>
      <c r="C15" s="300"/>
    </row>
  </sheetData>
  <mergeCells count="2">
    <mergeCell ref="A3:C3"/>
    <mergeCell ref="A4:C4"/>
  </mergeCells>
  <phoneticPr fontId="0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orientation="landscape" r:id="rId1"/>
  <headerFooter alignWithMargins="0">
    <oddHeader>&amp;R2019 - Año de la Exportación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2"/>
    <pageSetUpPr fitToPage="1"/>
  </sheetPr>
  <dimension ref="B1:P116"/>
  <sheetViews>
    <sheetView workbookViewId="0">
      <selection activeCell="N35" sqref="N35"/>
    </sheetView>
  </sheetViews>
  <sheetFormatPr baseColWidth="10" defaultColWidth="13.7109375" defaultRowHeight="12.75" x14ac:dyDescent="0.2"/>
  <cols>
    <col min="1" max="1" width="1" style="53" customWidth="1"/>
    <col min="2" max="2" width="3" style="50" customWidth="1"/>
    <col min="3" max="3" width="15.85546875" style="53" customWidth="1"/>
    <col min="4" max="4" width="1.7109375" style="53" customWidth="1"/>
    <col min="5" max="8" width="13.7109375" style="53" customWidth="1"/>
    <col min="9" max="9" width="14.85546875" style="53" customWidth="1"/>
    <col min="10" max="10" width="13.7109375" style="53" customWidth="1"/>
    <col min="11" max="11" width="13.5703125" style="53" customWidth="1"/>
    <col min="12" max="12" width="13.7109375" style="53" customWidth="1"/>
    <col min="13" max="13" width="1.7109375" style="62" customWidth="1"/>
    <col min="14" max="14" width="11.42578125" style="48" customWidth="1"/>
    <col min="15" max="15" width="11.42578125" style="48" hidden="1" customWidth="1"/>
    <col min="16" max="16" width="11.42578125" style="48" customWidth="1"/>
    <col min="17" max="16384" width="13.7109375" style="53"/>
  </cols>
  <sheetData>
    <row r="1" spans="3:16" x14ac:dyDescent="0.2">
      <c r="C1" s="557" t="s">
        <v>263</v>
      </c>
      <c r="D1" s="557"/>
      <c r="E1" s="557"/>
      <c r="F1" s="557"/>
      <c r="G1" s="557"/>
      <c r="H1" s="557"/>
      <c r="I1" s="557"/>
      <c r="J1" s="557"/>
    </row>
    <row r="2" spans="3:16" x14ac:dyDescent="0.2">
      <c r="C2" s="557" t="s">
        <v>223</v>
      </c>
      <c r="D2" s="557"/>
      <c r="E2" s="557"/>
      <c r="F2" s="557"/>
      <c r="G2" s="557"/>
      <c r="H2" s="557"/>
      <c r="I2" s="557"/>
      <c r="J2" s="557"/>
    </row>
    <row r="3" spans="3:16" x14ac:dyDescent="0.2">
      <c r="C3" s="558" t="str">
        <f>+'1 modelos'!A3</f>
        <v>Hornos Eléctricos</v>
      </c>
      <c r="D3" s="558"/>
      <c r="E3" s="558"/>
      <c r="F3" s="558"/>
      <c r="G3" s="558"/>
      <c r="H3" s="558"/>
      <c r="I3" s="558"/>
      <c r="J3" s="558"/>
      <c r="K3" s="322"/>
      <c r="L3" s="322"/>
      <c r="M3" s="322"/>
      <c r="N3" s="53"/>
      <c r="O3" s="53"/>
      <c r="P3" s="53"/>
    </row>
    <row r="4" spans="3:16" x14ac:dyDescent="0.2">
      <c r="C4" s="556" t="s">
        <v>232</v>
      </c>
      <c r="D4" s="556"/>
      <c r="E4" s="556"/>
      <c r="F4" s="556"/>
      <c r="G4" s="556"/>
      <c r="H4" s="556"/>
      <c r="I4" s="556"/>
      <c r="J4" s="556"/>
      <c r="K4" s="322"/>
      <c r="L4" s="322"/>
      <c r="N4" s="53"/>
      <c r="O4" s="63" t="s">
        <v>116</v>
      </c>
      <c r="P4" s="53"/>
    </row>
    <row r="5" spans="3:16" x14ac:dyDescent="0.2">
      <c r="C5" s="49"/>
      <c r="D5" s="49"/>
      <c r="E5" s="49"/>
      <c r="F5" s="49"/>
      <c r="G5" s="49"/>
      <c r="H5" s="49"/>
      <c r="I5" s="49"/>
      <c r="J5" s="49"/>
      <c r="K5" s="305"/>
      <c r="L5" s="305"/>
      <c r="N5" s="53"/>
      <c r="O5" s="63"/>
      <c r="P5" s="53"/>
    </row>
    <row r="6" spans="3:16" s="50" customFormat="1" ht="10.5" customHeight="1" thickBot="1" x14ac:dyDescent="0.25">
      <c r="C6" s="49"/>
      <c r="D6" s="49"/>
      <c r="E6" s="49"/>
      <c r="F6" s="49"/>
      <c r="G6" s="49"/>
      <c r="H6" s="49"/>
      <c r="I6" s="49"/>
      <c r="J6" s="49"/>
      <c r="K6" s="49"/>
      <c r="M6" s="47"/>
    </row>
    <row r="7" spans="3:16" ht="64.5" thickBot="1" x14ac:dyDescent="0.25">
      <c r="C7" s="346" t="s">
        <v>109</v>
      </c>
      <c r="D7" s="347"/>
      <c r="E7" s="348" t="s">
        <v>16</v>
      </c>
      <c r="F7" s="349" t="s">
        <v>118</v>
      </c>
      <c r="G7" s="349" t="s">
        <v>110</v>
      </c>
      <c r="H7" s="350" t="s">
        <v>111</v>
      </c>
      <c r="I7" s="349" t="s">
        <v>119</v>
      </c>
      <c r="J7" s="350" t="s">
        <v>112</v>
      </c>
      <c r="K7" s="50"/>
      <c r="L7" s="50"/>
      <c r="M7" s="25"/>
      <c r="N7" s="51"/>
      <c r="O7" s="85" t="s">
        <v>144</v>
      </c>
    </row>
    <row r="8" spans="3:16" x14ac:dyDescent="0.2">
      <c r="C8" s="90">
        <v>42370</v>
      </c>
      <c r="D8" s="44"/>
      <c r="E8" s="27"/>
      <c r="F8" s="28"/>
      <c r="G8" s="28"/>
      <c r="H8" s="29"/>
      <c r="I8" s="29"/>
      <c r="J8" s="29"/>
      <c r="K8" s="50"/>
      <c r="L8" s="50"/>
      <c r="M8" s="30"/>
      <c r="N8" s="51"/>
      <c r="O8" s="115" t="e">
        <f>+K51+E8-#REF!-F8-G8+H8-I8</f>
        <v>#REF!</v>
      </c>
    </row>
    <row r="9" spans="3:16" x14ac:dyDescent="0.2">
      <c r="C9" s="91">
        <v>42401</v>
      </c>
      <c r="D9" s="44"/>
      <c r="E9" s="31"/>
      <c r="F9" s="32"/>
      <c r="G9" s="32"/>
      <c r="H9" s="33"/>
      <c r="I9" s="33"/>
      <c r="J9" s="33"/>
      <c r="K9" s="50"/>
      <c r="L9" s="50"/>
      <c r="M9" s="30"/>
      <c r="N9" s="51"/>
      <c r="O9" s="116" t="e">
        <f>+O8+E9+H9-#REF!-F9-G9-I9</f>
        <v>#REF!</v>
      </c>
    </row>
    <row r="10" spans="3:16" x14ac:dyDescent="0.2">
      <c r="C10" s="91">
        <v>42430</v>
      </c>
      <c r="D10" s="44"/>
      <c r="E10" s="31"/>
      <c r="F10" s="32"/>
      <c r="G10" s="32"/>
      <c r="H10" s="33"/>
      <c r="I10" s="33"/>
      <c r="J10" s="33"/>
      <c r="K10" s="50"/>
      <c r="L10" s="50"/>
      <c r="M10" s="30"/>
      <c r="N10" s="51"/>
      <c r="O10" s="116" t="e">
        <f>+O9+E10+H10-#REF!-F10-G10-I10</f>
        <v>#REF!</v>
      </c>
    </row>
    <row r="11" spans="3:16" x14ac:dyDescent="0.2">
      <c r="C11" s="91">
        <v>42461</v>
      </c>
      <c r="D11" s="44"/>
      <c r="E11" s="31"/>
      <c r="F11" s="32"/>
      <c r="G11" s="32"/>
      <c r="H11" s="33"/>
      <c r="I11" s="33"/>
      <c r="J11" s="33"/>
      <c r="K11" s="50"/>
      <c r="L11" s="50"/>
      <c r="M11" s="30"/>
      <c r="N11" s="51"/>
      <c r="O11" s="116" t="e">
        <f>+O10+E11+H11-#REF!-F11-G11-I11</f>
        <v>#REF!</v>
      </c>
    </row>
    <row r="12" spans="3:16" x14ac:dyDescent="0.2">
      <c r="C12" s="91">
        <v>42491</v>
      </c>
      <c r="D12" s="44"/>
      <c r="E12" s="31"/>
      <c r="F12" s="32"/>
      <c r="G12" s="32"/>
      <c r="H12" s="33"/>
      <c r="I12" s="33"/>
      <c r="J12" s="33"/>
      <c r="M12" s="30"/>
      <c r="O12" s="116" t="e">
        <f>+O11+E12+H12-#REF!-F12-G12-I12</f>
        <v>#REF!</v>
      </c>
    </row>
    <row r="13" spans="3:16" x14ac:dyDescent="0.2">
      <c r="C13" s="91">
        <v>42522</v>
      </c>
      <c r="D13" s="44"/>
      <c r="E13" s="31"/>
      <c r="F13" s="32"/>
      <c r="G13" s="32"/>
      <c r="H13" s="33"/>
      <c r="I13" s="33"/>
      <c r="J13" s="33"/>
      <c r="M13" s="30"/>
      <c r="O13" s="116" t="e">
        <f>+O12+E13+H13-#REF!-F13-G13-I13</f>
        <v>#REF!</v>
      </c>
    </row>
    <row r="14" spans="3:16" x14ac:dyDescent="0.2">
      <c r="C14" s="91">
        <v>42552</v>
      </c>
      <c r="D14" s="44"/>
      <c r="E14" s="31"/>
      <c r="F14" s="32"/>
      <c r="G14" s="32"/>
      <c r="H14" s="33"/>
      <c r="I14" s="33"/>
      <c r="J14" s="33"/>
      <c r="M14" s="30"/>
      <c r="O14" s="116" t="e">
        <f>+O13+E14+H14-#REF!-F14-G14-I14</f>
        <v>#REF!</v>
      </c>
    </row>
    <row r="15" spans="3:16" x14ac:dyDescent="0.2">
      <c r="C15" s="91">
        <v>42583</v>
      </c>
      <c r="D15" s="44"/>
      <c r="E15" s="31"/>
      <c r="F15" s="32"/>
      <c r="G15" s="32"/>
      <c r="H15" s="33"/>
      <c r="I15" s="33"/>
      <c r="J15" s="33"/>
      <c r="M15" s="30"/>
      <c r="O15" s="116" t="e">
        <f>+O14+E15+H15-#REF!-F15-G15-I15</f>
        <v>#REF!</v>
      </c>
    </row>
    <row r="16" spans="3:16" x14ac:dyDescent="0.2">
      <c r="C16" s="91">
        <v>42614</v>
      </c>
      <c r="D16" s="44"/>
      <c r="E16" s="31"/>
      <c r="F16" s="32"/>
      <c r="G16" s="32"/>
      <c r="H16" s="33"/>
      <c r="I16" s="33"/>
      <c r="J16" s="33"/>
      <c r="M16" s="30"/>
      <c r="O16" s="116" t="e">
        <f>+O15+E16+H16-#REF!-F16-G16-I16</f>
        <v>#REF!</v>
      </c>
    </row>
    <row r="17" spans="3:15" x14ac:dyDescent="0.2">
      <c r="C17" s="91">
        <v>42644</v>
      </c>
      <c r="D17" s="44"/>
      <c r="E17" s="31"/>
      <c r="F17" s="32"/>
      <c r="G17" s="32"/>
      <c r="H17" s="33"/>
      <c r="I17" s="33"/>
      <c r="J17" s="33"/>
      <c r="M17" s="30"/>
      <c r="O17" s="116" t="e">
        <f>+O16+E17+H17-#REF!-F17-G17-I17</f>
        <v>#REF!</v>
      </c>
    </row>
    <row r="18" spans="3:15" x14ac:dyDescent="0.2">
      <c r="C18" s="91">
        <v>42675</v>
      </c>
      <c r="D18" s="44"/>
      <c r="E18" s="31"/>
      <c r="F18" s="32"/>
      <c r="G18" s="32"/>
      <c r="H18" s="33"/>
      <c r="I18" s="33"/>
      <c r="J18" s="33"/>
      <c r="M18" s="30"/>
      <c r="O18" s="116" t="e">
        <f>+O17+E18+H18-#REF!-F18-G18-I18</f>
        <v>#REF!</v>
      </c>
    </row>
    <row r="19" spans="3:15" ht="13.5" thickBot="1" x14ac:dyDescent="0.25">
      <c r="C19" s="310">
        <v>42705</v>
      </c>
      <c r="D19" s="44"/>
      <c r="E19" s="34"/>
      <c r="F19" s="35"/>
      <c r="G19" s="35"/>
      <c r="H19" s="36"/>
      <c r="I19" s="36"/>
      <c r="J19" s="36"/>
      <c r="M19" s="30"/>
      <c r="O19" s="117" t="e">
        <f>+O18+E19+H19-#REF!-F19-G19-I19</f>
        <v>#REF!</v>
      </c>
    </row>
    <row r="20" spans="3:15" x14ac:dyDescent="0.2">
      <c r="C20" s="90">
        <v>42736</v>
      </c>
      <c r="D20" s="44"/>
      <c r="E20" s="37"/>
      <c r="F20" s="38"/>
      <c r="G20" s="38"/>
      <c r="H20" s="39"/>
      <c r="I20" s="39"/>
      <c r="J20" s="39"/>
      <c r="M20" s="30"/>
      <c r="O20" s="118" t="e">
        <f>+O19+E20+H20-#REF!-F20-G20-I20</f>
        <v>#REF!</v>
      </c>
    </row>
    <row r="21" spans="3:15" x14ac:dyDescent="0.2">
      <c r="C21" s="91">
        <v>42767</v>
      </c>
      <c r="D21" s="44"/>
      <c r="E21" s="31"/>
      <c r="F21" s="32"/>
      <c r="G21" s="32"/>
      <c r="H21" s="33"/>
      <c r="I21" s="33"/>
      <c r="J21" s="33"/>
      <c r="M21" s="30"/>
      <c r="O21" s="116" t="e">
        <f>+O20+E21+H21-#REF!-F21-G21-I21</f>
        <v>#REF!</v>
      </c>
    </row>
    <row r="22" spans="3:15" x14ac:dyDescent="0.2">
      <c r="C22" s="91">
        <v>42795</v>
      </c>
      <c r="D22" s="44"/>
      <c r="E22" s="31"/>
      <c r="F22" s="32"/>
      <c r="G22" s="32"/>
      <c r="H22" s="33"/>
      <c r="I22" s="33"/>
      <c r="J22" s="33"/>
      <c r="M22" s="30"/>
      <c r="O22" s="116" t="e">
        <f>+O21+E22+H22-#REF!-F22-G22-I22</f>
        <v>#REF!</v>
      </c>
    </row>
    <row r="23" spans="3:15" x14ac:dyDescent="0.2">
      <c r="C23" s="91">
        <v>42826</v>
      </c>
      <c r="D23" s="44"/>
      <c r="E23" s="31"/>
      <c r="F23" s="32"/>
      <c r="G23" s="32"/>
      <c r="H23" s="33"/>
      <c r="I23" s="33"/>
      <c r="J23" s="33"/>
      <c r="M23" s="30"/>
      <c r="O23" s="116" t="e">
        <f>+O22+E23+H23-#REF!-F23-G23-I23</f>
        <v>#REF!</v>
      </c>
    </row>
    <row r="24" spans="3:15" x14ac:dyDescent="0.2">
      <c r="C24" s="91">
        <v>42856</v>
      </c>
      <c r="D24" s="44"/>
      <c r="E24" s="31"/>
      <c r="F24" s="32"/>
      <c r="G24" s="32"/>
      <c r="H24" s="33"/>
      <c r="I24" s="33"/>
      <c r="J24" s="33"/>
      <c r="M24" s="30"/>
      <c r="O24" s="116" t="e">
        <f>+O23+E24+H24-#REF!-F24-G24-I24</f>
        <v>#REF!</v>
      </c>
    </row>
    <row r="25" spans="3:15" x14ac:dyDescent="0.2">
      <c r="C25" s="91">
        <v>42887</v>
      </c>
      <c r="D25" s="44"/>
      <c r="E25" s="31"/>
      <c r="F25" s="32"/>
      <c r="G25" s="32"/>
      <c r="H25" s="33"/>
      <c r="I25" s="33"/>
      <c r="J25" s="33"/>
      <c r="M25" s="30"/>
      <c r="O25" s="116" t="e">
        <f>+O24+E25+H25-#REF!-F25-G25-I25</f>
        <v>#REF!</v>
      </c>
    </row>
    <row r="26" spans="3:15" x14ac:dyDescent="0.2">
      <c r="C26" s="91">
        <v>42917</v>
      </c>
      <c r="D26" s="44"/>
      <c r="E26" s="31"/>
      <c r="F26" s="32"/>
      <c r="G26" s="32"/>
      <c r="H26" s="33"/>
      <c r="I26" s="33"/>
      <c r="J26" s="33"/>
      <c r="M26" s="30"/>
      <c r="O26" s="116" t="e">
        <f>+O25+E26+H26-#REF!-F26-G26-I26</f>
        <v>#REF!</v>
      </c>
    </row>
    <row r="27" spans="3:15" x14ac:dyDescent="0.2">
      <c r="C27" s="91">
        <v>42948</v>
      </c>
      <c r="D27" s="44"/>
      <c r="E27" s="31"/>
      <c r="F27" s="32"/>
      <c r="G27" s="32"/>
      <c r="H27" s="33"/>
      <c r="I27" s="33"/>
      <c r="J27" s="33"/>
      <c r="M27" s="30"/>
      <c r="O27" s="116" t="e">
        <f>+O26+E27+H27-#REF!-F27-G27-I27</f>
        <v>#REF!</v>
      </c>
    </row>
    <row r="28" spans="3:15" x14ac:dyDescent="0.2">
      <c r="C28" s="91">
        <v>42979</v>
      </c>
      <c r="D28" s="44"/>
      <c r="E28" s="31"/>
      <c r="F28" s="32"/>
      <c r="G28" s="32"/>
      <c r="H28" s="33"/>
      <c r="I28" s="33"/>
      <c r="J28" s="33"/>
      <c r="M28" s="30"/>
      <c r="O28" s="116" t="e">
        <f>+O27+E28+H28-#REF!-F28-G28-I28</f>
        <v>#REF!</v>
      </c>
    </row>
    <row r="29" spans="3:15" x14ac:dyDescent="0.2">
      <c r="C29" s="91">
        <v>43009</v>
      </c>
      <c r="D29" s="44"/>
      <c r="E29" s="31"/>
      <c r="F29" s="32"/>
      <c r="G29" s="32"/>
      <c r="H29" s="33"/>
      <c r="I29" s="33"/>
      <c r="J29" s="33"/>
      <c r="M29" s="30"/>
      <c r="O29" s="116" t="e">
        <f>+O28+E29+H29-#REF!-F29-G29-I29</f>
        <v>#REF!</v>
      </c>
    </row>
    <row r="30" spans="3:15" x14ac:dyDescent="0.2">
      <c r="C30" s="91">
        <v>43040</v>
      </c>
      <c r="D30" s="44"/>
      <c r="E30" s="31"/>
      <c r="F30" s="32"/>
      <c r="G30" s="32"/>
      <c r="H30" s="33"/>
      <c r="I30" s="33"/>
      <c r="J30" s="33"/>
      <c r="M30" s="30"/>
      <c r="O30" s="116" t="e">
        <f>+O29+E30+H30-#REF!-F30-G30-I30</f>
        <v>#REF!</v>
      </c>
    </row>
    <row r="31" spans="3:15" ht="13.5" thickBot="1" x14ac:dyDescent="0.25">
      <c r="C31" s="310">
        <v>43070</v>
      </c>
      <c r="D31" s="44"/>
      <c r="E31" s="40"/>
      <c r="F31" s="41"/>
      <c r="G31" s="41"/>
      <c r="H31" s="42"/>
      <c r="I31" s="42"/>
      <c r="J31" s="42"/>
      <c r="M31" s="30"/>
      <c r="O31" s="119" t="e">
        <f>+O30+E31+H31-#REF!-F31-G31-I31</f>
        <v>#REF!</v>
      </c>
    </row>
    <row r="32" spans="3:15" x14ac:dyDescent="0.2">
      <c r="C32" s="90">
        <v>43101</v>
      </c>
      <c r="D32" s="44"/>
      <c r="E32" s="27"/>
      <c r="F32" s="28"/>
      <c r="G32" s="28"/>
      <c r="H32" s="29"/>
      <c r="I32" s="29"/>
      <c r="J32" s="29"/>
      <c r="M32" s="30"/>
      <c r="O32" s="115" t="e">
        <f>+O31+E32+H32-#REF!-F32-G32-I32</f>
        <v>#REF!</v>
      </c>
    </row>
    <row r="33" spans="3:15" x14ac:dyDescent="0.2">
      <c r="C33" s="91">
        <v>43132</v>
      </c>
      <c r="D33" s="44"/>
      <c r="E33" s="31"/>
      <c r="F33" s="32"/>
      <c r="G33" s="32"/>
      <c r="H33" s="33"/>
      <c r="I33" s="33"/>
      <c r="J33" s="33"/>
      <c r="M33" s="30"/>
      <c r="O33" s="116" t="e">
        <f>+O32+E33+H33-#REF!-F33-G33-I33</f>
        <v>#REF!</v>
      </c>
    </row>
    <row r="34" spans="3:15" x14ac:dyDescent="0.2">
      <c r="C34" s="91">
        <v>43160</v>
      </c>
      <c r="D34" s="44"/>
      <c r="E34" s="31"/>
      <c r="F34" s="32"/>
      <c r="G34" s="32"/>
      <c r="H34" s="33"/>
      <c r="I34" s="33"/>
      <c r="J34" s="33"/>
      <c r="M34" s="30"/>
      <c r="O34" s="116" t="e">
        <f>+O33+E34+H34-#REF!-F34-G34-I34</f>
        <v>#REF!</v>
      </c>
    </row>
    <row r="35" spans="3:15" x14ac:dyDescent="0.2">
      <c r="C35" s="91">
        <v>43191</v>
      </c>
      <c r="D35" s="44"/>
      <c r="E35" s="31"/>
      <c r="F35" s="32"/>
      <c r="G35" s="32"/>
      <c r="H35" s="33"/>
      <c r="I35" s="33"/>
      <c r="J35" s="33"/>
      <c r="M35" s="30"/>
      <c r="O35" s="116" t="e">
        <f>+O34+E35+H35-#REF!-F35-G35-I35</f>
        <v>#REF!</v>
      </c>
    </row>
    <row r="36" spans="3:15" x14ac:dyDescent="0.2">
      <c r="C36" s="91">
        <v>43221</v>
      </c>
      <c r="D36" s="44"/>
      <c r="E36" s="31"/>
      <c r="F36" s="32"/>
      <c r="G36" s="32"/>
      <c r="H36" s="33"/>
      <c r="I36" s="33"/>
      <c r="J36" s="33"/>
      <c r="M36" s="30"/>
      <c r="O36" s="116" t="e">
        <f>+O35+E36+H36-#REF!-F36-G36-I36</f>
        <v>#REF!</v>
      </c>
    </row>
    <row r="37" spans="3:15" x14ac:dyDescent="0.2">
      <c r="C37" s="91">
        <v>43252</v>
      </c>
      <c r="D37" s="44"/>
      <c r="E37" s="31"/>
      <c r="F37" s="32"/>
      <c r="G37" s="32"/>
      <c r="H37" s="33"/>
      <c r="I37" s="33"/>
      <c r="J37" s="33"/>
      <c r="M37" s="30"/>
      <c r="O37" s="116" t="e">
        <f>+O36+E37+H37-#REF!-F37-G37-I37</f>
        <v>#REF!</v>
      </c>
    </row>
    <row r="38" spans="3:15" x14ac:dyDescent="0.2">
      <c r="C38" s="91">
        <v>43282</v>
      </c>
      <c r="D38" s="44"/>
      <c r="E38" s="31"/>
      <c r="F38" s="32"/>
      <c r="G38" s="32"/>
      <c r="H38" s="33"/>
      <c r="I38" s="33"/>
      <c r="J38" s="33"/>
      <c r="M38" s="30"/>
      <c r="O38" s="116" t="e">
        <f>+O37+E38+H38-#REF!-F38-G38-I38</f>
        <v>#REF!</v>
      </c>
    </row>
    <row r="39" spans="3:15" x14ac:dyDescent="0.2">
      <c r="C39" s="91">
        <v>43313</v>
      </c>
      <c r="D39" s="44"/>
      <c r="E39" s="31"/>
      <c r="F39" s="32"/>
      <c r="G39" s="32"/>
      <c r="H39" s="33"/>
      <c r="I39" s="33"/>
      <c r="J39" s="33"/>
      <c r="M39" s="30"/>
      <c r="O39" s="116" t="e">
        <f>+O38+E39+H39-#REF!-F39-G39-I39</f>
        <v>#REF!</v>
      </c>
    </row>
    <row r="40" spans="3:15" x14ac:dyDescent="0.2">
      <c r="C40" s="91">
        <v>43344</v>
      </c>
      <c r="D40" s="44"/>
      <c r="E40" s="31"/>
      <c r="F40" s="32"/>
      <c r="G40" s="32"/>
      <c r="H40" s="33"/>
      <c r="I40" s="33"/>
      <c r="J40" s="33"/>
      <c r="M40" s="30"/>
      <c r="O40" s="116" t="e">
        <f>+O39+E40+H40-#REF!-F40-G40-I40</f>
        <v>#REF!</v>
      </c>
    </row>
    <row r="41" spans="3:15" x14ac:dyDescent="0.2">
      <c r="C41" s="91">
        <v>43374</v>
      </c>
      <c r="D41" s="44"/>
      <c r="E41" s="31"/>
      <c r="F41" s="32"/>
      <c r="G41" s="32"/>
      <c r="H41" s="33"/>
      <c r="I41" s="33"/>
      <c r="J41" s="33"/>
      <c r="M41" s="30"/>
      <c r="O41" s="116" t="e">
        <f>+O40+E41+H41-#REF!-F41-G41-I41</f>
        <v>#REF!</v>
      </c>
    </row>
    <row r="42" spans="3:15" x14ac:dyDescent="0.2">
      <c r="C42" s="91">
        <v>43405</v>
      </c>
      <c r="D42" s="44"/>
      <c r="E42" s="31"/>
      <c r="F42" s="32"/>
      <c r="G42" s="32"/>
      <c r="H42" s="33"/>
      <c r="I42" s="33"/>
      <c r="J42" s="33"/>
      <c r="M42" s="30"/>
      <c r="O42" s="116" t="e">
        <f>+O41+E42+H42-#REF!-F42-G42-I42</f>
        <v>#REF!</v>
      </c>
    </row>
    <row r="43" spans="3:15" ht="13.5" thickBot="1" x14ac:dyDescent="0.25">
      <c r="C43" s="92">
        <v>43435</v>
      </c>
      <c r="D43" s="44"/>
      <c r="E43" s="34"/>
      <c r="F43" s="35"/>
      <c r="G43" s="35"/>
      <c r="H43" s="36"/>
      <c r="I43" s="36"/>
      <c r="J43" s="36"/>
      <c r="M43" s="30"/>
      <c r="O43" s="119" t="e">
        <f>+O42+E43+H43-#REF!-F43-G43-I43</f>
        <v>#REF!</v>
      </c>
    </row>
    <row r="44" spans="3:15" x14ac:dyDescent="0.2">
      <c r="C44" s="90">
        <v>43466</v>
      </c>
      <c r="D44" s="44"/>
      <c r="E44" s="27"/>
      <c r="F44" s="28"/>
      <c r="G44" s="486"/>
      <c r="H44" s="29"/>
      <c r="I44" s="29"/>
      <c r="J44" s="29"/>
      <c r="M44" s="30"/>
      <c r="O44" s="119"/>
    </row>
    <row r="45" spans="3:15" x14ac:dyDescent="0.2">
      <c r="C45" s="91">
        <v>43497</v>
      </c>
      <c r="D45" s="44"/>
      <c r="E45" s="31"/>
      <c r="F45" s="32"/>
      <c r="G45" s="487"/>
      <c r="H45" s="33"/>
      <c r="I45" s="33"/>
      <c r="J45" s="33"/>
      <c r="M45" s="30"/>
      <c r="O45" s="119"/>
    </row>
    <row r="46" spans="3:15" x14ac:dyDescent="0.2">
      <c r="C46" s="91">
        <v>43525</v>
      </c>
      <c r="D46" s="44"/>
      <c r="E46" s="31"/>
      <c r="F46" s="32"/>
      <c r="G46" s="487"/>
      <c r="H46" s="33"/>
      <c r="I46" s="33"/>
      <c r="J46" s="33"/>
      <c r="M46" s="30"/>
      <c r="O46" s="119"/>
    </row>
    <row r="47" spans="3:15" x14ac:dyDescent="0.2">
      <c r="C47" s="91">
        <v>43556</v>
      </c>
      <c r="D47" s="44"/>
      <c r="E47" s="31"/>
      <c r="F47" s="32"/>
      <c r="G47" s="487"/>
      <c r="H47" s="33"/>
      <c r="I47" s="33"/>
      <c r="J47" s="33"/>
      <c r="M47" s="30"/>
      <c r="O47" s="119"/>
    </row>
    <row r="48" spans="3:15" ht="15.75" customHeight="1" thickBot="1" x14ac:dyDescent="0.25">
      <c r="C48" s="92">
        <v>43586</v>
      </c>
      <c r="D48" s="44"/>
      <c r="E48" s="34"/>
      <c r="F48" s="35"/>
      <c r="G48" s="488"/>
      <c r="H48" s="36"/>
      <c r="I48" s="36"/>
      <c r="J48" s="36"/>
      <c r="M48" s="30"/>
      <c r="O48" s="117" t="e">
        <f>+#REF!+E48+H48-#REF!-F48-G48-I48</f>
        <v>#REF!</v>
      </c>
    </row>
    <row r="49" spans="3:15" ht="13.5" thickBot="1" x14ac:dyDescent="0.25">
      <c r="C49" s="43"/>
      <c r="D49" s="44"/>
      <c r="E49" s="30"/>
      <c r="F49" s="30"/>
      <c r="G49" s="30"/>
      <c r="H49" s="30"/>
      <c r="I49" s="30"/>
      <c r="J49" s="30"/>
      <c r="M49" s="30"/>
      <c r="O49" s="30"/>
    </row>
    <row r="50" spans="3:15" ht="57" customHeight="1" thickBot="1" x14ac:dyDescent="0.25">
      <c r="C50" s="351" t="s">
        <v>7</v>
      </c>
      <c r="D50" s="352"/>
      <c r="E50" s="348" t="str">
        <f t="shared" ref="E50:J50" si="0">+E7</f>
        <v>Producción</v>
      </c>
      <c r="F50" s="349" t="str">
        <f t="shared" si="0"/>
        <v>Ventas de Producción Propia</v>
      </c>
      <c r="G50" s="353" t="str">
        <f t="shared" si="0"/>
        <v>Exportaciones</v>
      </c>
      <c r="H50" s="350" t="str">
        <f t="shared" si="0"/>
        <v>Producción Contratada a Terceros</v>
      </c>
      <c r="I50" s="350" t="str">
        <f t="shared" si="0"/>
        <v>Ventas de Producción Contratada a Terceros</v>
      </c>
      <c r="J50" s="354" t="str">
        <f t="shared" si="0"/>
        <v>Producción para Terceros</v>
      </c>
      <c r="K50" s="354" t="s">
        <v>183</v>
      </c>
      <c r="L50" s="354" t="s">
        <v>95</v>
      </c>
      <c r="M50" s="64"/>
    </row>
    <row r="51" spans="3:15" ht="13.5" thickBot="1" x14ac:dyDescent="0.25">
      <c r="C51" s="60">
        <v>2015</v>
      </c>
      <c r="D51" s="65"/>
      <c r="F51" s="66"/>
      <c r="G51" s="67"/>
      <c r="H51" s="45"/>
      <c r="I51" s="45"/>
      <c r="J51" s="525"/>
      <c r="K51" s="526"/>
      <c r="L51" s="525"/>
      <c r="M51" s="26"/>
    </row>
    <row r="52" spans="3:15" x14ac:dyDescent="0.2">
      <c r="C52" s="57">
        <f>C51+1</f>
        <v>2016</v>
      </c>
      <c r="D52" s="68"/>
      <c r="E52" s="69"/>
      <c r="F52" s="70"/>
      <c r="G52" s="449"/>
      <c r="H52" s="56"/>
      <c r="I52" s="56"/>
      <c r="J52" s="56"/>
      <c r="K52" s="527"/>
      <c r="L52" s="452"/>
    </row>
    <row r="53" spans="3:15" x14ac:dyDescent="0.2">
      <c r="C53" s="57">
        <f>C52+1</f>
        <v>2017</v>
      </c>
      <c r="D53" s="68"/>
      <c r="E53" s="71"/>
      <c r="F53" s="72"/>
      <c r="G53" s="450"/>
      <c r="H53" s="58"/>
      <c r="I53" s="58"/>
      <c r="J53" s="58"/>
      <c r="K53" s="529"/>
      <c r="L53" s="453"/>
    </row>
    <row r="54" spans="3:15" ht="13.5" thickBot="1" x14ac:dyDescent="0.25">
      <c r="C54" s="386">
        <f>C53+1</f>
        <v>2018</v>
      </c>
      <c r="D54" s="68"/>
      <c r="E54" s="447"/>
      <c r="F54" s="448"/>
      <c r="G54" s="451"/>
      <c r="H54" s="59"/>
      <c r="I54" s="59"/>
      <c r="J54" s="59"/>
      <c r="K54" s="528"/>
      <c r="L54" s="454"/>
    </row>
    <row r="55" spans="3:15" ht="5.25" customHeight="1" thickBot="1" x14ac:dyDescent="0.25">
      <c r="M55" s="47"/>
    </row>
    <row r="56" spans="3:15" hidden="1" x14ac:dyDescent="0.2">
      <c r="C56" s="73" t="s">
        <v>146</v>
      </c>
      <c r="D56" s="74"/>
      <c r="M56" s="47"/>
    </row>
    <row r="57" spans="3:15" hidden="1" x14ac:dyDescent="0.2">
      <c r="K57" s="62"/>
      <c r="M57" s="47"/>
    </row>
    <row r="58" spans="3:15" ht="51.75" hidden="1" thickBot="1" x14ac:dyDescent="0.25">
      <c r="C58" s="78" t="s">
        <v>7</v>
      </c>
      <c r="D58" s="79"/>
      <c r="E58" s="80" t="str">
        <f t="shared" ref="E58:J58" si="1">+E50</f>
        <v>Producción</v>
      </c>
      <c r="F58" s="81" t="str">
        <f t="shared" si="1"/>
        <v>Ventas de Producción Propia</v>
      </c>
      <c r="G58" s="82" t="str">
        <f t="shared" si="1"/>
        <v>Exportaciones</v>
      </c>
      <c r="H58" s="83" t="str">
        <f t="shared" si="1"/>
        <v>Producción Contratada a Terceros</v>
      </c>
      <c r="I58" s="83" t="str">
        <f t="shared" si="1"/>
        <v>Ventas de Producción Contratada a Terceros</v>
      </c>
      <c r="J58" s="84" t="str">
        <f t="shared" si="1"/>
        <v>Producción para Terceros</v>
      </c>
      <c r="K58" s="85" t="s">
        <v>145</v>
      </c>
      <c r="M58" s="75"/>
    </row>
    <row r="59" spans="3:15" hidden="1" x14ac:dyDescent="0.2">
      <c r="C59" s="86">
        <v>2015</v>
      </c>
      <c r="D59" s="87"/>
      <c r="E59" s="96">
        <f t="shared" ref="E59:J59" si="2">+E52-SUM(E8:E19)</f>
        <v>0</v>
      </c>
      <c r="F59" s="97">
        <f t="shared" si="2"/>
        <v>0</v>
      </c>
      <c r="G59" s="97">
        <f t="shared" si="2"/>
        <v>0</v>
      </c>
      <c r="H59" s="98">
        <f t="shared" si="2"/>
        <v>0</v>
      </c>
      <c r="I59" s="98">
        <f t="shared" si="2"/>
        <v>0</v>
      </c>
      <c r="J59" s="99">
        <f t="shared" si="2"/>
        <v>0</v>
      </c>
      <c r="K59" s="99" t="e">
        <f>+K52-(K51+E52-#REF!-F52-G52+H52-I52+L52)</f>
        <v>#REF!</v>
      </c>
      <c r="M59" s="76"/>
    </row>
    <row r="60" spans="3:15" hidden="1" x14ac:dyDescent="0.2">
      <c r="C60" s="88">
        <v>2016</v>
      </c>
      <c r="D60" s="87"/>
      <c r="E60" s="100">
        <f t="shared" ref="E60:J60" si="3">+E53-SUM(E20:E31)</f>
        <v>0</v>
      </c>
      <c r="F60" s="101">
        <f t="shared" si="3"/>
        <v>0</v>
      </c>
      <c r="G60" s="101">
        <f t="shared" si="3"/>
        <v>0</v>
      </c>
      <c r="H60" s="102">
        <f t="shared" si="3"/>
        <v>0</v>
      </c>
      <c r="I60" s="102">
        <f t="shared" si="3"/>
        <v>0</v>
      </c>
      <c r="J60" s="103">
        <f t="shared" si="3"/>
        <v>0</v>
      </c>
      <c r="K60" s="103" t="e">
        <f>+K53-(K52+E53-#REF!-F53-G53+H53-I53+L53)</f>
        <v>#REF!</v>
      </c>
      <c r="M60" s="76"/>
    </row>
    <row r="61" spans="3:15" ht="13.5" hidden="1" thickBot="1" x14ac:dyDescent="0.25">
      <c r="C61" s="89">
        <v>2017</v>
      </c>
      <c r="D61" s="87"/>
      <c r="E61" s="104">
        <f t="shared" ref="E61:J61" si="4">+E54-SUM(E32:E43)</f>
        <v>0</v>
      </c>
      <c r="F61" s="105">
        <f t="shared" si="4"/>
        <v>0</v>
      </c>
      <c r="G61" s="105">
        <f t="shared" si="4"/>
        <v>0</v>
      </c>
      <c r="H61" s="106">
        <f t="shared" si="4"/>
        <v>0</v>
      </c>
      <c r="I61" s="106">
        <f t="shared" si="4"/>
        <v>0</v>
      </c>
      <c r="J61" s="107">
        <f t="shared" si="4"/>
        <v>0</v>
      </c>
      <c r="K61" s="108" t="e">
        <f>+K54-(K53+E54-#REF!-F54-G54+H54-I54+L54)</f>
        <v>#REF!</v>
      </c>
      <c r="M61" s="76"/>
    </row>
    <row r="62" spans="3:15" hidden="1" x14ac:dyDescent="0.2">
      <c r="C62" s="86" t="s">
        <v>213</v>
      </c>
      <c r="D62" s="87"/>
      <c r="E62" s="109" t="e">
        <f>+#REF!-(SUM(E32:INDEX(E32:E43,'parámetros e instrucciones'!$E$3)))</f>
        <v>#REF!</v>
      </c>
      <c r="F62" s="110" t="e">
        <f>+#REF!-(SUM(F32:INDEX(F32:F43,'parámetros e instrucciones'!$E$3)))</f>
        <v>#REF!</v>
      </c>
      <c r="G62" s="110" t="e">
        <f>+#REF!-(SUM(G32:INDEX(G32:G43,'parámetros e instrucciones'!$E$3)))</f>
        <v>#REF!</v>
      </c>
      <c r="H62" s="111" t="e">
        <f>+#REF!-(SUM(H32:INDEX(H32:H43,'parámetros e instrucciones'!$E$3)))</f>
        <v>#REF!</v>
      </c>
      <c r="I62" s="111" t="e">
        <f>+#REF!-(SUM(I32:INDEX(I32:I43,'parámetros e instrucciones'!$E$3)))</f>
        <v>#REF!</v>
      </c>
      <c r="J62" s="112" t="e">
        <f>+#REF!-(SUM(J32:INDEX(J32:J43,'parámetros e instrucciones'!$E$3)))</f>
        <v>#REF!</v>
      </c>
      <c r="K62" s="113" t="e">
        <f>+#REF!-(K53+#REF!-#REF!-#REF!-#REF!+#REF!-#REF!+#REF!)</f>
        <v>#REF!</v>
      </c>
      <c r="M62" s="76"/>
    </row>
    <row r="63" spans="3:15" ht="13.5" hidden="1" thickBot="1" x14ac:dyDescent="0.25">
      <c r="C63" s="89" t="s">
        <v>214</v>
      </c>
      <c r="D63" s="87"/>
      <c r="E63" s="104" t="e">
        <f>+#REF!-(SUM(#REF!:INDEX(E48:E48,'parámetros e instrucciones'!$E$3)))</f>
        <v>#REF!</v>
      </c>
      <c r="F63" s="491" t="e">
        <f>+#REF!-(SUM(#REF!:INDEX(F48:F48,'parámetros e instrucciones'!$E$3)))</f>
        <v>#REF!</v>
      </c>
      <c r="G63" s="491" t="e">
        <f>+#REF!-(SUM(#REF!:INDEX(G48:G48,'parámetros e instrucciones'!$E$3)))</f>
        <v>#REF!</v>
      </c>
      <c r="H63" s="492" t="e">
        <f>+#REF!-(SUM(#REF!:INDEX(H48:H48,'parámetros e instrucciones'!$E$3)))</f>
        <v>#REF!</v>
      </c>
      <c r="I63" s="492" t="e">
        <f>+#REF!-(SUM(#REF!:INDEX(I48:I48,'parámetros e instrucciones'!$E$3)))</f>
        <v>#REF!</v>
      </c>
      <c r="J63" s="493" t="e">
        <f>+#REF!-(SUM(#REF!:INDEX(J48:J48,'parámetros e instrucciones'!$E$3)))</f>
        <v>#REF!</v>
      </c>
      <c r="K63" s="493" t="e">
        <f>+#REF!-(K54+#REF!-#REF!-#REF!-#REF!+#REF!-#REF!+#REF!)</f>
        <v>#REF!</v>
      </c>
      <c r="M63" s="76"/>
    </row>
    <row r="64" spans="3:15" x14ac:dyDescent="0.2">
      <c r="C64" s="60" t="s">
        <v>247</v>
      </c>
      <c r="D64" s="68"/>
      <c r="E64" s="69"/>
      <c r="F64" s="70"/>
      <c r="G64" s="449"/>
      <c r="H64" s="56"/>
      <c r="I64" s="56"/>
      <c r="J64" s="56"/>
      <c r="K64" s="527"/>
      <c r="L64" s="452"/>
    </row>
    <row r="65" spans="3:13" ht="13.5" thickBot="1" x14ac:dyDescent="0.25">
      <c r="C65" s="489" t="s">
        <v>248</v>
      </c>
      <c r="D65" s="68"/>
      <c r="E65" s="447"/>
      <c r="F65" s="448"/>
      <c r="G65" s="451"/>
      <c r="H65" s="59"/>
      <c r="I65" s="59"/>
      <c r="J65" s="59"/>
      <c r="K65" s="528"/>
      <c r="L65" s="454"/>
    </row>
    <row r="66" spans="3:13" x14ac:dyDescent="0.2">
      <c r="J66" s="77"/>
      <c r="K66" s="50"/>
      <c r="M66" s="47"/>
    </row>
    <row r="67" spans="3:13" x14ac:dyDescent="0.2">
      <c r="J67" s="77"/>
      <c r="M67" s="47"/>
    </row>
    <row r="68" spans="3:13" x14ac:dyDescent="0.2">
      <c r="J68" s="77"/>
      <c r="M68" s="47"/>
    </row>
    <row r="69" spans="3:13" x14ac:dyDescent="0.2">
      <c r="J69" s="77"/>
      <c r="M69" s="47"/>
    </row>
    <row r="70" spans="3:13" x14ac:dyDescent="0.2">
      <c r="J70" s="77"/>
      <c r="M70" s="47"/>
    </row>
    <row r="71" spans="3:13" x14ac:dyDescent="0.2">
      <c r="J71" s="77"/>
      <c r="M71" s="47"/>
    </row>
    <row r="72" spans="3:13" x14ac:dyDescent="0.2">
      <c r="M72" s="47"/>
    </row>
    <row r="73" spans="3:13" x14ac:dyDescent="0.2">
      <c r="M73" s="47"/>
    </row>
    <row r="74" spans="3:13" x14ac:dyDescent="0.2">
      <c r="M74" s="47"/>
    </row>
    <row r="75" spans="3:13" x14ac:dyDescent="0.2">
      <c r="M75" s="47"/>
    </row>
    <row r="76" spans="3:13" x14ac:dyDescent="0.2">
      <c r="M76" s="47"/>
    </row>
    <row r="77" spans="3:13" x14ac:dyDescent="0.2">
      <c r="M77" s="47"/>
    </row>
    <row r="78" spans="3:13" x14ac:dyDescent="0.2">
      <c r="M78" s="47"/>
    </row>
    <row r="79" spans="3:13" x14ac:dyDescent="0.2">
      <c r="M79" s="47"/>
    </row>
    <row r="80" spans="3:13" x14ac:dyDescent="0.2">
      <c r="M80" s="47"/>
    </row>
    <row r="81" spans="13:13" x14ac:dyDescent="0.2">
      <c r="M81" s="47"/>
    </row>
    <row r="82" spans="13:13" x14ac:dyDescent="0.2">
      <c r="M82" s="47"/>
    </row>
    <row r="83" spans="13:13" x14ac:dyDescent="0.2">
      <c r="M83" s="47"/>
    </row>
    <row r="84" spans="13:13" x14ac:dyDescent="0.2">
      <c r="M84" s="47"/>
    </row>
    <row r="85" spans="13:13" x14ac:dyDescent="0.2">
      <c r="M85" s="47"/>
    </row>
    <row r="86" spans="13:13" x14ac:dyDescent="0.2">
      <c r="M86" s="47"/>
    </row>
    <row r="87" spans="13:13" x14ac:dyDescent="0.2">
      <c r="M87" s="47"/>
    </row>
    <row r="88" spans="13:13" x14ac:dyDescent="0.2">
      <c r="M88" s="47"/>
    </row>
    <row r="89" spans="13:13" x14ac:dyDescent="0.2">
      <c r="M89" s="47"/>
    </row>
    <row r="90" spans="13:13" x14ac:dyDescent="0.2">
      <c r="M90" s="47"/>
    </row>
    <row r="91" spans="13:13" x14ac:dyDescent="0.2">
      <c r="M91" s="47"/>
    </row>
    <row r="92" spans="13:13" x14ac:dyDescent="0.2">
      <c r="M92" s="47"/>
    </row>
    <row r="93" spans="13:13" x14ac:dyDescent="0.2">
      <c r="M93" s="47"/>
    </row>
    <row r="94" spans="13:13" x14ac:dyDescent="0.2">
      <c r="M94" s="47"/>
    </row>
    <row r="95" spans="13:13" x14ac:dyDescent="0.2">
      <c r="M95" s="47"/>
    </row>
    <row r="96" spans="13:13" x14ac:dyDescent="0.2">
      <c r="M96" s="47"/>
    </row>
    <row r="97" spans="13:13" x14ac:dyDescent="0.2">
      <c r="M97" s="47"/>
    </row>
    <row r="98" spans="13:13" x14ac:dyDescent="0.2">
      <c r="M98" s="47"/>
    </row>
    <row r="99" spans="13:13" x14ac:dyDescent="0.2">
      <c r="M99" s="47"/>
    </row>
    <row r="100" spans="13:13" x14ac:dyDescent="0.2">
      <c r="M100" s="47"/>
    </row>
    <row r="101" spans="13:13" x14ac:dyDescent="0.2">
      <c r="M101" s="47"/>
    </row>
    <row r="102" spans="13:13" x14ac:dyDescent="0.2">
      <c r="M102" s="47"/>
    </row>
    <row r="103" spans="13:13" x14ac:dyDescent="0.2">
      <c r="M103" s="47"/>
    </row>
    <row r="104" spans="13:13" x14ac:dyDescent="0.2">
      <c r="M104" s="47"/>
    </row>
    <row r="105" spans="13:13" x14ac:dyDescent="0.2">
      <c r="M105" s="47"/>
    </row>
    <row r="106" spans="13:13" x14ac:dyDescent="0.2">
      <c r="M106" s="47"/>
    </row>
    <row r="107" spans="13:13" x14ac:dyDescent="0.2">
      <c r="M107" s="47"/>
    </row>
    <row r="108" spans="13:13" x14ac:dyDescent="0.2">
      <c r="M108" s="47"/>
    </row>
    <row r="109" spans="13:13" x14ac:dyDescent="0.2">
      <c r="M109" s="47"/>
    </row>
    <row r="110" spans="13:13" x14ac:dyDescent="0.2">
      <c r="M110" s="47"/>
    </row>
    <row r="111" spans="13:13" x14ac:dyDescent="0.2">
      <c r="M111" s="47"/>
    </row>
    <row r="112" spans="13:13" x14ac:dyDescent="0.2">
      <c r="M112" s="47"/>
    </row>
    <row r="113" spans="13:13" x14ac:dyDescent="0.2">
      <c r="M113" s="47"/>
    </row>
    <row r="114" spans="13:13" x14ac:dyDescent="0.2">
      <c r="M114" s="47"/>
    </row>
    <row r="115" spans="13:13" x14ac:dyDescent="0.2">
      <c r="M115" s="47"/>
    </row>
    <row r="116" spans="13:13" x14ac:dyDescent="0.2">
      <c r="M116" s="47"/>
    </row>
  </sheetData>
  <sheetProtection formatCells="0" formatColumns="0" formatRows="0"/>
  <protectedRanges>
    <protectedRange sqref="M8:M47 E52:M54 E8:J47 E64:M65" name="Rango2"/>
    <protectedRange sqref="E52:L54 E64:L65" name="Rango1"/>
  </protectedRanges>
  <mergeCells count="4">
    <mergeCell ref="C4:J4"/>
    <mergeCell ref="C1:J1"/>
    <mergeCell ref="C2:J2"/>
    <mergeCell ref="C3:J3"/>
  </mergeCells>
  <phoneticPr fontId="16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76" orientation="portrait" r:id="rId1"/>
  <headerFooter alignWithMargins="0">
    <oddHeader>&amp;R2019 - Año de la Exportación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69"/>
  <sheetViews>
    <sheetView workbookViewId="0">
      <selection activeCell="C10" sqref="C10"/>
    </sheetView>
  </sheetViews>
  <sheetFormatPr baseColWidth="10" defaultRowHeight="12.75" x14ac:dyDescent="0.2"/>
  <cols>
    <col min="1" max="1" width="38.28515625" style="53" customWidth="1"/>
    <col min="2" max="2" width="3" style="48" customWidth="1"/>
    <col min="3" max="3" width="37.85546875" style="53" customWidth="1"/>
    <col min="4" max="4" width="3.42578125" style="53" customWidth="1"/>
    <col min="5" max="5" width="37.85546875" style="53" customWidth="1"/>
    <col min="6" max="6" width="2.140625" style="53" customWidth="1"/>
    <col min="7" max="16384" width="11.42578125" style="48"/>
  </cols>
  <sheetData>
    <row r="1" spans="1:6" x14ac:dyDescent="0.2">
      <c r="A1" s="557" t="s">
        <v>264</v>
      </c>
      <c r="B1" s="557"/>
      <c r="C1" s="557"/>
      <c r="D1" s="557"/>
      <c r="E1" s="557"/>
      <c r="F1" s="48"/>
    </row>
    <row r="2" spans="1:6" x14ac:dyDescent="0.2">
      <c r="A2" s="557" t="s">
        <v>188</v>
      </c>
      <c r="B2" s="557"/>
      <c r="C2" s="557"/>
      <c r="D2" s="557"/>
      <c r="E2" s="557"/>
      <c r="F2" s="48"/>
    </row>
    <row r="3" spans="1:6" x14ac:dyDescent="0.2">
      <c r="A3" s="558" t="str">
        <f>+'1 modelos'!A3</f>
        <v>Hornos Eléctricos</v>
      </c>
      <c r="B3" s="558"/>
      <c r="C3" s="558"/>
      <c r="D3" s="558"/>
      <c r="E3" s="558"/>
      <c r="F3" s="48"/>
    </row>
    <row r="4" spans="1:6" x14ac:dyDescent="0.2">
      <c r="A4" s="557" t="s">
        <v>108</v>
      </c>
      <c r="B4" s="557"/>
      <c r="C4" s="557"/>
      <c r="D4" s="557"/>
      <c r="E4" s="557"/>
      <c r="F4" s="48"/>
    </row>
    <row r="5" spans="1:6" ht="6.75" customHeight="1" thickBot="1" x14ac:dyDescent="0.25">
      <c r="A5" s="49"/>
      <c r="C5" s="50"/>
      <c r="D5" s="50"/>
      <c r="E5" s="50"/>
      <c r="F5" s="50"/>
    </row>
    <row r="6" spans="1:6" ht="39" thickBot="1" x14ac:dyDescent="0.25">
      <c r="A6" s="355" t="s">
        <v>109</v>
      </c>
      <c r="B6" s="358"/>
      <c r="C6" s="356" t="s">
        <v>149</v>
      </c>
      <c r="D6" s="359"/>
      <c r="E6" s="356" t="s">
        <v>150</v>
      </c>
    </row>
    <row r="7" spans="1:6" x14ac:dyDescent="0.2">
      <c r="A7" s="90">
        <f>'3 vol.'!C8</f>
        <v>42370</v>
      </c>
      <c r="C7" s="29"/>
      <c r="D7" s="30"/>
      <c r="E7" s="29"/>
    </row>
    <row r="8" spans="1:6" x14ac:dyDescent="0.2">
      <c r="A8" s="91">
        <f>'3 vol.'!C9</f>
        <v>42401</v>
      </c>
      <c r="C8" s="33"/>
      <c r="D8" s="30"/>
      <c r="E8" s="33"/>
    </row>
    <row r="9" spans="1:6" x14ac:dyDescent="0.2">
      <c r="A9" s="91">
        <f>'3 vol.'!C10</f>
        <v>42430</v>
      </c>
      <c r="C9" s="33"/>
      <c r="D9" s="30"/>
      <c r="E9" s="33"/>
    </row>
    <row r="10" spans="1:6" x14ac:dyDescent="0.2">
      <c r="A10" s="91">
        <f>'3 vol.'!C11</f>
        <v>42461</v>
      </c>
      <c r="C10" s="33"/>
      <c r="D10" s="30"/>
      <c r="E10" s="33"/>
    </row>
    <row r="11" spans="1:6" x14ac:dyDescent="0.2">
      <c r="A11" s="91">
        <f>'3 vol.'!C12</f>
        <v>42491</v>
      </c>
      <c r="C11" s="33"/>
      <c r="D11" s="30"/>
      <c r="E11" s="33"/>
    </row>
    <row r="12" spans="1:6" x14ac:dyDescent="0.2">
      <c r="A12" s="91">
        <f>'3 vol.'!C13</f>
        <v>42522</v>
      </c>
      <c r="C12" s="33"/>
      <c r="D12" s="30"/>
      <c r="E12" s="33"/>
    </row>
    <row r="13" spans="1:6" x14ac:dyDescent="0.2">
      <c r="A13" s="91">
        <f>'3 vol.'!C14</f>
        <v>42552</v>
      </c>
      <c r="C13" s="33"/>
      <c r="D13" s="30"/>
      <c r="E13" s="33"/>
    </row>
    <row r="14" spans="1:6" x14ac:dyDescent="0.2">
      <c r="A14" s="91">
        <f>'3 vol.'!C15</f>
        <v>42583</v>
      </c>
      <c r="C14" s="33"/>
      <c r="D14" s="30"/>
      <c r="E14" s="33"/>
    </row>
    <row r="15" spans="1:6" x14ac:dyDescent="0.2">
      <c r="A15" s="91">
        <f>'3 vol.'!C16</f>
        <v>42614</v>
      </c>
      <c r="C15" s="33"/>
      <c r="D15" s="30"/>
      <c r="E15" s="33"/>
    </row>
    <row r="16" spans="1:6" x14ac:dyDescent="0.2">
      <c r="A16" s="91">
        <f>'3 vol.'!C17</f>
        <v>42644</v>
      </c>
      <c r="C16" s="33"/>
      <c r="D16" s="30"/>
      <c r="E16" s="33"/>
    </row>
    <row r="17" spans="1:5" x14ac:dyDescent="0.2">
      <c r="A17" s="91">
        <f>'3 vol.'!C18</f>
        <v>42675</v>
      </c>
      <c r="C17" s="33"/>
      <c r="D17" s="30"/>
      <c r="E17" s="33"/>
    </row>
    <row r="18" spans="1:5" ht="13.5" thickBot="1" x14ac:dyDescent="0.25">
      <c r="A18" s="92">
        <f>'3 vol.'!C19</f>
        <v>42705</v>
      </c>
      <c r="C18" s="36"/>
      <c r="D18" s="30"/>
      <c r="E18" s="36"/>
    </row>
    <row r="19" spans="1:5" x14ac:dyDescent="0.2">
      <c r="A19" s="90">
        <f>'3 vol.'!C20</f>
        <v>42736</v>
      </c>
      <c r="C19" s="39"/>
      <c r="D19" s="30"/>
      <c r="E19" s="39"/>
    </row>
    <row r="20" spans="1:5" x14ac:dyDescent="0.2">
      <c r="A20" s="91">
        <f>'3 vol.'!C21</f>
        <v>42767</v>
      </c>
      <c r="C20" s="33"/>
      <c r="D20" s="30"/>
      <c r="E20" s="33"/>
    </row>
    <row r="21" spans="1:5" x14ac:dyDescent="0.2">
      <c r="A21" s="91">
        <f>'3 vol.'!C22</f>
        <v>42795</v>
      </c>
      <c r="C21" s="33"/>
      <c r="D21" s="30"/>
      <c r="E21" s="33"/>
    </row>
    <row r="22" spans="1:5" x14ac:dyDescent="0.2">
      <c r="A22" s="91">
        <f>'3 vol.'!C23</f>
        <v>42826</v>
      </c>
      <c r="C22" s="33"/>
      <c r="D22" s="30"/>
      <c r="E22" s="33"/>
    </row>
    <row r="23" spans="1:5" x14ac:dyDescent="0.2">
      <c r="A23" s="91">
        <f>'3 vol.'!C24</f>
        <v>42856</v>
      </c>
      <c r="C23" s="33"/>
      <c r="D23" s="30"/>
      <c r="E23" s="33"/>
    </row>
    <row r="24" spans="1:5" x14ac:dyDescent="0.2">
      <c r="A24" s="91">
        <f>'3 vol.'!C25</f>
        <v>42887</v>
      </c>
      <c r="C24" s="33"/>
      <c r="D24" s="30"/>
      <c r="E24" s="33"/>
    </row>
    <row r="25" spans="1:5" x14ac:dyDescent="0.2">
      <c r="A25" s="91">
        <f>'3 vol.'!C26</f>
        <v>42917</v>
      </c>
      <c r="C25" s="33"/>
      <c r="D25" s="30"/>
      <c r="E25" s="33"/>
    </row>
    <row r="26" spans="1:5" x14ac:dyDescent="0.2">
      <c r="A26" s="91">
        <f>'3 vol.'!C27</f>
        <v>42948</v>
      </c>
      <c r="C26" s="33"/>
      <c r="D26" s="30"/>
      <c r="E26" s="33"/>
    </row>
    <row r="27" spans="1:5" x14ac:dyDescent="0.2">
      <c r="A27" s="91">
        <f>'3 vol.'!C28</f>
        <v>42979</v>
      </c>
      <c r="C27" s="254"/>
      <c r="D27" s="266"/>
      <c r="E27" s="254"/>
    </row>
    <row r="28" spans="1:5" x14ac:dyDescent="0.2">
      <c r="A28" s="91">
        <f>'3 vol.'!C29</f>
        <v>43009</v>
      </c>
      <c r="C28" s="33"/>
      <c r="D28" s="30"/>
      <c r="E28" s="33"/>
    </row>
    <row r="29" spans="1:5" x14ac:dyDescent="0.2">
      <c r="A29" s="91">
        <f>'3 vol.'!C30</f>
        <v>43040</v>
      </c>
      <c r="C29" s="33"/>
      <c r="D29" s="30"/>
      <c r="E29" s="33"/>
    </row>
    <row r="30" spans="1:5" ht="13.5" thickBot="1" x14ac:dyDescent="0.25">
      <c r="A30" s="92">
        <f>'3 vol.'!C31</f>
        <v>43070</v>
      </c>
      <c r="C30" s="42"/>
      <c r="D30" s="30"/>
      <c r="E30" s="42"/>
    </row>
    <row r="31" spans="1:5" x14ac:dyDescent="0.2">
      <c r="A31" s="90">
        <f>'3 vol.'!C32</f>
        <v>43101</v>
      </c>
      <c r="C31" s="29"/>
      <c r="D31" s="30"/>
      <c r="E31" s="29"/>
    </row>
    <row r="32" spans="1:5" x14ac:dyDescent="0.2">
      <c r="A32" s="91">
        <f>'3 vol.'!C33</f>
        <v>43132</v>
      </c>
      <c r="C32" s="33"/>
      <c r="D32" s="30"/>
      <c r="E32" s="33"/>
    </row>
    <row r="33" spans="1:5" x14ac:dyDescent="0.2">
      <c r="A33" s="91">
        <f>'3 vol.'!C34</f>
        <v>43160</v>
      </c>
      <c r="C33" s="33"/>
      <c r="D33" s="30"/>
      <c r="E33" s="33"/>
    </row>
    <row r="34" spans="1:5" x14ac:dyDescent="0.2">
      <c r="A34" s="91">
        <f>'3 vol.'!C35</f>
        <v>43191</v>
      </c>
      <c r="C34" s="33"/>
      <c r="D34" s="30"/>
      <c r="E34" s="33"/>
    </row>
    <row r="35" spans="1:5" x14ac:dyDescent="0.2">
      <c r="A35" s="91">
        <f>'3 vol.'!C36</f>
        <v>43221</v>
      </c>
      <c r="C35" s="33"/>
      <c r="D35" s="30"/>
      <c r="E35" s="33"/>
    </row>
    <row r="36" spans="1:5" x14ac:dyDescent="0.2">
      <c r="A36" s="91">
        <f>'3 vol.'!C37</f>
        <v>43252</v>
      </c>
      <c r="C36" s="33"/>
      <c r="D36" s="30"/>
      <c r="E36" s="33"/>
    </row>
    <row r="37" spans="1:5" x14ac:dyDescent="0.2">
      <c r="A37" s="91">
        <f>'3 vol.'!C38</f>
        <v>43282</v>
      </c>
      <c r="C37" s="33"/>
      <c r="D37" s="30"/>
      <c r="E37" s="33"/>
    </row>
    <row r="38" spans="1:5" x14ac:dyDescent="0.2">
      <c r="A38" s="91">
        <f>'3 vol.'!C39</f>
        <v>43313</v>
      </c>
      <c r="C38" s="33"/>
      <c r="D38" s="30"/>
      <c r="E38" s="33"/>
    </row>
    <row r="39" spans="1:5" x14ac:dyDescent="0.2">
      <c r="A39" s="91">
        <f>'3 vol.'!C40</f>
        <v>43344</v>
      </c>
      <c r="C39" s="33"/>
      <c r="D39" s="30"/>
      <c r="E39" s="33"/>
    </row>
    <row r="40" spans="1:5" x14ac:dyDescent="0.2">
      <c r="A40" s="91">
        <f>'3 vol.'!C41</f>
        <v>43374</v>
      </c>
      <c r="C40" s="33"/>
      <c r="D40" s="30"/>
      <c r="E40" s="33"/>
    </row>
    <row r="41" spans="1:5" x14ac:dyDescent="0.2">
      <c r="A41" s="91">
        <f>'3 vol.'!C42</f>
        <v>43405</v>
      </c>
      <c r="C41" s="33"/>
      <c r="D41" s="30"/>
      <c r="E41" s="33"/>
    </row>
    <row r="42" spans="1:5" ht="13.5" thickBot="1" x14ac:dyDescent="0.25">
      <c r="A42" s="92">
        <f>'3 vol.'!C43</f>
        <v>43435</v>
      </c>
      <c r="C42" s="36"/>
      <c r="D42" s="30"/>
      <c r="E42" s="36"/>
    </row>
    <row r="43" spans="1:5" x14ac:dyDescent="0.2">
      <c r="A43" s="494">
        <f>+'3 vol.'!C44</f>
        <v>43466</v>
      </c>
      <c r="B43" s="323"/>
      <c r="C43" s="495"/>
      <c r="D43" s="496"/>
      <c r="E43" s="495"/>
    </row>
    <row r="44" spans="1:5" x14ac:dyDescent="0.2">
      <c r="A44" s="494">
        <f>+'3 vol.'!C45</f>
        <v>43497</v>
      </c>
      <c r="B44" s="323"/>
      <c r="C44" s="497"/>
      <c r="D44" s="496"/>
      <c r="E44" s="497"/>
    </row>
    <row r="45" spans="1:5" x14ac:dyDescent="0.2">
      <c r="A45" s="494">
        <f>+'3 vol.'!C46</f>
        <v>43525</v>
      </c>
      <c r="B45" s="323"/>
      <c r="C45" s="497"/>
      <c r="D45" s="496"/>
      <c r="E45" s="497"/>
    </row>
    <row r="46" spans="1:5" x14ac:dyDescent="0.2">
      <c r="A46" s="494">
        <f>+'3 vol.'!C47</f>
        <v>43556</v>
      </c>
      <c r="B46" s="323"/>
      <c r="C46" s="497"/>
      <c r="D46" s="496"/>
      <c r="E46" s="497"/>
    </row>
    <row r="47" spans="1:5" ht="13.5" thickBot="1" x14ac:dyDescent="0.25">
      <c r="A47" s="498">
        <f>+'3 vol.'!C48</f>
        <v>43586</v>
      </c>
      <c r="B47" s="323"/>
      <c r="C47" s="499"/>
      <c r="D47" s="496"/>
      <c r="E47" s="499"/>
    </row>
    <row r="48" spans="1:5" ht="10.5" customHeight="1" thickBot="1" x14ac:dyDescent="0.25">
      <c r="A48" s="43"/>
      <c r="C48" s="30"/>
      <c r="D48" s="30"/>
      <c r="E48" s="30"/>
    </row>
    <row r="49" spans="1:6" ht="39" thickBot="1" x14ac:dyDescent="0.25">
      <c r="A49" s="303" t="s">
        <v>7</v>
      </c>
      <c r="C49" s="54" t="str">
        <f>+C6</f>
        <v>Ventas de Producción Propia
En pesos</v>
      </c>
      <c r="D49" s="267"/>
      <c r="E49" s="54" t="str">
        <f>+E6</f>
        <v>Ventas de Producción Encargada o Contratada a Terceros
En pesos</v>
      </c>
      <c r="F49" s="55"/>
    </row>
    <row r="50" spans="1:6" x14ac:dyDescent="0.2">
      <c r="A50" s="302">
        <f>'3 vol.'!C52</f>
        <v>2016</v>
      </c>
      <c r="C50" s="56"/>
      <c r="D50" s="268"/>
      <c r="E50" s="56"/>
    </row>
    <row r="51" spans="1:6" x14ac:dyDescent="0.2">
      <c r="A51" s="57">
        <f>'3 vol.'!C53</f>
        <v>2017</v>
      </c>
      <c r="C51" s="58"/>
      <c r="D51" s="268"/>
      <c r="E51" s="58"/>
    </row>
    <row r="52" spans="1:6" ht="13.5" thickBot="1" x14ac:dyDescent="0.25">
      <c r="A52" s="386">
        <f>'3 vol.'!C54</f>
        <v>2018</v>
      </c>
      <c r="C52" s="59"/>
      <c r="D52" s="268"/>
      <c r="E52" s="59"/>
    </row>
    <row r="53" spans="1:6" ht="13.5" thickBot="1" x14ac:dyDescent="0.25">
      <c r="A53" s="500"/>
      <c r="C53" s="268"/>
      <c r="D53" s="268"/>
      <c r="E53" s="268"/>
    </row>
    <row r="54" spans="1:6" x14ac:dyDescent="0.2">
      <c r="A54" s="60" t="s">
        <v>247</v>
      </c>
      <c r="C54" s="56"/>
      <c r="D54" s="268"/>
      <c r="E54" s="56"/>
    </row>
    <row r="55" spans="1:6" ht="13.5" thickBot="1" x14ac:dyDescent="0.25">
      <c r="A55" s="386" t="s">
        <v>248</v>
      </c>
      <c r="C55" s="59"/>
      <c r="D55" s="268"/>
      <c r="E55" s="59"/>
    </row>
    <row r="56" spans="1:6" ht="13.5" thickBot="1" x14ac:dyDescent="0.25"/>
    <row r="57" spans="1:6" ht="13.5" thickBot="1" x14ac:dyDescent="0.25">
      <c r="A57" s="304" t="s">
        <v>192</v>
      </c>
      <c r="E57" s="145" t="s">
        <v>164</v>
      </c>
    </row>
    <row r="58" spans="1:6" hidden="1" x14ac:dyDescent="0.2">
      <c r="A58" s="73" t="s">
        <v>146</v>
      </c>
    </row>
    <row r="59" spans="1:6" hidden="1" x14ac:dyDescent="0.2"/>
    <row r="60" spans="1:6" ht="38.25" hidden="1" customHeight="1" thickBot="1" x14ac:dyDescent="0.25"/>
    <row r="61" spans="1:6" ht="39" hidden="1" thickBot="1" x14ac:dyDescent="0.25">
      <c r="A61" s="78" t="s">
        <v>7</v>
      </c>
      <c r="B61" s="87"/>
      <c r="C61" s="84" t="str">
        <f>+C49</f>
        <v>Ventas de Producción Propia
En pesos</v>
      </c>
      <c r="D61" s="269"/>
      <c r="E61" s="84" t="str">
        <f>+E49</f>
        <v>Ventas de Producción Encargada o Contratada a Terceros
En pesos</v>
      </c>
      <c r="F61" s="79"/>
    </row>
    <row r="62" spans="1:6" hidden="1" x14ac:dyDescent="0.2">
      <c r="A62" s="86">
        <v>2015</v>
      </c>
      <c r="B62" s="87"/>
      <c r="C62" s="99">
        <f>+C50-SUM(C7:C18)</f>
        <v>0</v>
      </c>
      <c r="D62" s="270"/>
      <c r="E62" s="99">
        <f>+E50-SUM(E7:E18)</f>
        <v>0</v>
      </c>
      <c r="F62" s="87"/>
    </row>
    <row r="63" spans="1:6" hidden="1" x14ac:dyDescent="0.2">
      <c r="A63" s="88">
        <v>2016</v>
      </c>
      <c r="B63" s="87"/>
      <c r="C63" s="103">
        <f>+C51-SUM(C19:C30)</f>
        <v>0</v>
      </c>
      <c r="D63" s="270"/>
      <c r="E63" s="103">
        <f>+E51-SUM(E19:E30)</f>
        <v>0</v>
      </c>
      <c r="F63" s="87"/>
    </row>
    <row r="64" spans="1:6" ht="13.5" hidden="1" thickBot="1" x14ac:dyDescent="0.25">
      <c r="A64" s="89">
        <v>2017</v>
      </c>
      <c r="B64" s="87"/>
      <c r="C64" s="107">
        <f>+C52-SUM(C31:C42)</f>
        <v>0</v>
      </c>
      <c r="D64" s="270"/>
      <c r="E64" s="107">
        <f>+E52-SUM(E31:E42)</f>
        <v>0</v>
      </c>
      <c r="F64" s="87"/>
    </row>
    <row r="65" spans="1:6" hidden="1" x14ac:dyDescent="0.2">
      <c r="A65" s="86" t="s">
        <v>213</v>
      </c>
      <c r="B65" s="87"/>
      <c r="C65" s="112" t="e">
        <f>+#REF!-(SUM(C31:INDEX(C31:C42,'[3]parámetros e instrucciones'!$E$3)))</f>
        <v>#REF!</v>
      </c>
      <c r="D65" s="270"/>
      <c r="E65" s="112" t="e">
        <f>+#REF!-(SUM(E31:INDEX(E31:E42,'[4]parámetros e instrucciones'!$E$3)))</f>
        <v>#REF!</v>
      </c>
      <c r="F65" s="87"/>
    </row>
    <row r="66" spans="1:6" ht="13.5" hidden="1" thickBot="1" x14ac:dyDescent="0.25">
      <c r="A66" s="89" t="s">
        <v>214</v>
      </c>
      <c r="B66" s="87"/>
      <c r="C66" s="114" t="e">
        <f>+#REF!-(SUM(#REF!:INDEX(C43:C47,'[3]parámetros e instrucciones'!$E$3)))</f>
        <v>#REF!</v>
      </c>
      <c r="D66" s="271"/>
      <c r="E66" s="114" t="e">
        <f>+#REF!-(SUM(#REF!:INDEX(E43:E47,'[4]parámetros e instrucciones'!$E$3)))</f>
        <v>#REF!</v>
      </c>
      <c r="F66" s="87"/>
    </row>
    <row r="67" spans="1:6" hidden="1" x14ac:dyDescent="0.2"/>
    <row r="68" spans="1:6" hidden="1" x14ac:dyDescent="0.2"/>
    <row r="69" spans="1:6" hidden="1" x14ac:dyDescent="0.2"/>
  </sheetData>
  <sheetProtection formatCells="0" formatColumns="0" formatRows="0"/>
  <protectedRanges>
    <protectedRange sqref="C7:D47 C50:D55" name="Rango2_1"/>
    <protectedRange sqref="C50:D55" name="Rango1_1"/>
    <protectedRange sqref="E7:E47 E50:E55" name="Rango2_1_1"/>
    <protectedRange sqref="E50:E55" name="Rango1_1_1"/>
  </protectedRanges>
  <mergeCells count="4">
    <mergeCell ref="A1:E1"/>
    <mergeCell ref="A2:E2"/>
    <mergeCell ref="A3:E3"/>
    <mergeCell ref="A4:E4"/>
  </mergeCells>
  <phoneticPr fontId="16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81" orientation="portrait" verticalDpi="300" r:id="rId1"/>
  <headerFooter alignWithMargins="0">
    <oddHeader>&amp;R2019 - Año de la Exportación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0.59999389629810485"/>
    <pageSetUpPr fitToPage="1"/>
  </sheetPr>
  <dimension ref="A1:F67"/>
  <sheetViews>
    <sheetView workbookViewId="0">
      <selection sqref="A1:C56"/>
    </sheetView>
  </sheetViews>
  <sheetFormatPr baseColWidth="10" defaultRowHeight="12.75" x14ac:dyDescent="0.2"/>
  <cols>
    <col min="1" max="1" width="26.42578125" style="53" customWidth="1"/>
    <col min="2" max="2" width="1.85546875" style="48" customWidth="1"/>
    <col min="3" max="3" width="28.42578125" style="53" customWidth="1"/>
    <col min="4" max="16384" width="11.42578125" style="48"/>
  </cols>
  <sheetData>
    <row r="1" spans="1:6" x14ac:dyDescent="0.2">
      <c r="A1" s="557" t="s">
        <v>265</v>
      </c>
      <c r="B1" s="557"/>
      <c r="C1" s="557"/>
    </row>
    <row r="2" spans="1:6" x14ac:dyDescent="0.2">
      <c r="A2" s="557" t="s">
        <v>114</v>
      </c>
      <c r="B2" s="557"/>
      <c r="C2" s="557"/>
      <c r="F2" s="79" t="s">
        <v>122</v>
      </c>
    </row>
    <row r="3" spans="1:6" x14ac:dyDescent="0.2">
      <c r="A3" s="556" t="str">
        <f>+'1 modelos'!A3</f>
        <v>Hornos Eléctricos</v>
      </c>
      <c r="B3" s="556"/>
      <c r="C3" s="556"/>
    </row>
    <row r="4" spans="1:6" x14ac:dyDescent="0.2">
      <c r="A4" s="559" t="s">
        <v>108</v>
      </c>
      <c r="B4" s="559"/>
      <c r="C4" s="559"/>
    </row>
    <row r="5" spans="1:6" x14ac:dyDescent="0.2">
      <c r="A5" s="49"/>
      <c r="B5" s="49"/>
      <c r="C5" s="49"/>
    </row>
    <row r="6" spans="1:6" ht="13.5" thickBot="1" x14ac:dyDescent="0.25">
      <c r="A6" s="49"/>
      <c r="C6" s="50"/>
    </row>
    <row r="7" spans="1:6" ht="13.5" thickBot="1" x14ac:dyDescent="0.25">
      <c r="A7" s="355" t="s">
        <v>109</v>
      </c>
      <c r="B7" s="358"/>
      <c r="C7" s="356" t="s">
        <v>115</v>
      </c>
      <c r="F7" s="79" t="s">
        <v>120</v>
      </c>
    </row>
    <row r="8" spans="1:6" ht="13.5" thickBot="1" x14ac:dyDescent="0.25">
      <c r="A8" s="90">
        <f>'3 vol.'!C8</f>
        <v>42370</v>
      </c>
      <c r="C8" s="29"/>
      <c r="F8" s="156"/>
    </row>
    <row r="9" spans="1:6" x14ac:dyDescent="0.2">
      <c r="A9" s="91">
        <f>'3 vol.'!C9</f>
        <v>42401</v>
      </c>
      <c r="C9" s="33"/>
      <c r="F9" s="79"/>
    </row>
    <row r="10" spans="1:6" ht="13.5" thickBot="1" x14ac:dyDescent="0.25">
      <c r="A10" s="91">
        <f>'3 vol.'!C10</f>
        <v>42430</v>
      </c>
      <c r="C10" s="33"/>
      <c r="F10" s="79" t="s">
        <v>121</v>
      </c>
    </row>
    <row r="11" spans="1:6" ht="13.5" thickBot="1" x14ac:dyDescent="0.25">
      <c r="A11" s="91">
        <f>'3 vol.'!C11</f>
        <v>42461</v>
      </c>
      <c r="C11" s="33"/>
      <c r="F11" s="157"/>
    </row>
    <row r="12" spans="1:6" x14ac:dyDescent="0.2">
      <c r="A12" s="91">
        <f>'3 vol.'!C12</f>
        <v>42491</v>
      </c>
      <c r="C12" s="33"/>
    </row>
    <row r="13" spans="1:6" x14ac:dyDescent="0.2">
      <c r="A13" s="91">
        <f>'3 vol.'!C13</f>
        <v>42522</v>
      </c>
      <c r="C13" s="33"/>
    </row>
    <row r="14" spans="1:6" x14ac:dyDescent="0.2">
      <c r="A14" s="91">
        <f>'3 vol.'!C14</f>
        <v>42552</v>
      </c>
      <c r="C14" s="33"/>
    </row>
    <row r="15" spans="1:6" x14ac:dyDescent="0.2">
      <c r="A15" s="91">
        <f>'3 vol.'!C15</f>
        <v>42583</v>
      </c>
      <c r="C15" s="33"/>
    </row>
    <row r="16" spans="1:6" x14ac:dyDescent="0.2">
      <c r="A16" s="91">
        <f>'3 vol.'!C16</f>
        <v>42614</v>
      </c>
      <c r="C16" s="33"/>
    </row>
    <row r="17" spans="1:3" x14ac:dyDescent="0.2">
      <c r="A17" s="91">
        <f>'3 vol.'!C17</f>
        <v>42644</v>
      </c>
      <c r="C17" s="33"/>
    </row>
    <row r="18" spans="1:3" x14ac:dyDescent="0.2">
      <c r="A18" s="91">
        <f>'3 vol.'!C18</f>
        <v>42675</v>
      </c>
      <c r="C18" s="33"/>
    </row>
    <row r="19" spans="1:3" ht="13.5" thickBot="1" x14ac:dyDescent="0.25">
      <c r="A19" s="92">
        <f>'3 vol.'!C19</f>
        <v>42705</v>
      </c>
      <c r="C19" s="36"/>
    </row>
    <row r="20" spans="1:3" x14ac:dyDescent="0.2">
      <c r="A20" s="90">
        <f>'3 vol.'!C20</f>
        <v>42736</v>
      </c>
      <c r="C20" s="39"/>
    </row>
    <row r="21" spans="1:3" x14ac:dyDescent="0.2">
      <c r="A21" s="91">
        <f>'3 vol.'!C21</f>
        <v>42767</v>
      </c>
      <c r="C21" s="33"/>
    </row>
    <row r="22" spans="1:3" x14ac:dyDescent="0.2">
      <c r="A22" s="91">
        <f>'3 vol.'!C22</f>
        <v>42795</v>
      </c>
      <c r="C22" s="33"/>
    </row>
    <row r="23" spans="1:3" x14ac:dyDescent="0.2">
      <c r="A23" s="91">
        <f>'3 vol.'!C23</f>
        <v>42826</v>
      </c>
      <c r="C23" s="33"/>
    </row>
    <row r="24" spans="1:3" x14ac:dyDescent="0.2">
      <c r="A24" s="91">
        <f>'3 vol.'!C24</f>
        <v>42856</v>
      </c>
      <c r="C24" s="33"/>
    </row>
    <row r="25" spans="1:3" x14ac:dyDescent="0.2">
      <c r="A25" s="91">
        <f>'3 vol.'!C25</f>
        <v>42887</v>
      </c>
      <c r="C25" s="33"/>
    </row>
    <row r="26" spans="1:3" x14ac:dyDescent="0.2">
      <c r="A26" s="91">
        <f>'3 vol.'!C26</f>
        <v>42917</v>
      </c>
      <c r="C26" s="33"/>
    </row>
    <row r="27" spans="1:3" x14ac:dyDescent="0.2">
      <c r="A27" s="91">
        <f>'3 vol.'!C27</f>
        <v>42948</v>
      </c>
      <c r="C27" s="33"/>
    </row>
    <row r="28" spans="1:3" x14ac:dyDescent="0.2">
      <c r="A28" s="91">
        <f>'3 vol.'!C28</f>
        <v>42979</v>
      </c>
      <c r="C28" s="33"/>
    </row>
    <row r="29" spans="1:3" x14ac:dyDescent="0.2">
      <c r="A29" s="91">
        <f>'3 vol.'!C29</f>
        <v>43009</v>
      </c>
      <c r="C29" s="33"/>
    </row>
    <row r="30" spans="1:3" x14ac:dyDescent="0.2">
      <c r="A30" s="91">
        <f>'3 vol.'!C30</f>
        <v>43040</v>
      </c>
      <c r="C30" s="33"/>
    </row>
    <row r="31" spans="1:3" ht="13.5" thickBot="1" x14ac:dyDescent="0.25">
      <c r="A31" s="92">
        <f>'3 vol.'!C31</f>
        <v>43070</v>
      </c>
      <c r="C31" s="42"/>
    </row>
    <row r="32" spans="1:3" x14ac:dyDescent="0.2">
      <c r="A32" s="90">
        <f>'3 vol.'!C32</f>
        <v>43101</v>
      </c>
      <c r="C32" s="29"/>
    </row>
    <row r="33" spans="1:3" x14ac:dyDescent="0.2">
      <c r="A33" s="91">
        <f>'3 vol.'!C33</f>
        <v>43132</v>
      </c>
      <c r="C33" s="33"/>
    </row>
    <row r="34" spans="1:3" x14ac:dyDescent="0.2">
      <c r="A34" s="91">
        <f>'3 vol.'!C34</f>
        <v>43160</v>
      </c>
      <c r="C34" s="33"/>
    </row>
    <row r="35" spans="1:3" x14ac:dyDescent="0.2">
      <c r="A35" s="91">
        <f>'3 vol.'!C35</f>
        <v>43191</v>
      </c>
      <c r="C35" s="33"/>
    </row>
    <row r="36" spans="1:3" x14ac:dyDescent="0.2">
      <c r="A36" s="91">
        <f>'3 vol.'!C36</f>
        <v>43221</v>
      </c>
      <c r="C36" s="33"/>
    </row>
    <row r="37" spans="1:3" x14ac:dyDescent="0.2">
      <c r="A37" s="91">
        <f>'3 vol.'!C37</f>
        <v>43252</v>
      </c>
      <c r="C37" s="33"/>
    </row>
    <row r="38" spans="1:3" x14ac:dyDescent="0.2">
      <c r="A38" s="91">
        <f>'3 vol.'!C38</f>
        <v>43282</v>
      </c>
      <c r="C38" s="33"/>
    </row>
    <row r="39" spans="1:3" x14ac:dyDescent="0.2">
      <c r="A39" s="91">
        <f>'3 vol.'!C39</f>
        <v>43313</v>
      </c>
      <c r="C39" s="33"/>
    </row>
    <row r="40" spans="1:3" x14ac:dyDescent="0.2">
      <c r="A40" s="91">
        <f>'3 vol.'!C40</f>
        <v>43344</v>
      </c>
      <c r="C40" s="33"/>
    </row>
    <row r="41" spans="1:3" x14ac:dyDescent="0.2">
      <c r="A41" s="91">
        <f>'3 vol.'!C41</f>
        <v>43374</v>
      </c>
      <c r="C41" s="33"/>
    </row>
    <row r="42" spans="1:3" x14ac:dyDescent="0.2">
      <c r="A42" s="91">
        <f>'3 vol.'!C42</f>
        <v>43405</v>
      </c>
      <c r="C42" s="33"/>
    </row>
    <row r="43" spans="1:3" ht="13.5" thickBot="1" x14ac:dyDescent="0.25">
      <c r="A43" s="92">
        <f>'3 vol.'!C43</f>
        <v>43435</v>
      </c>
      <c r="C43" s="36"/>
    </row>
    <row r="44" spans="1:3" x14ac:dyDescent="0.2">
      <c r="A44" s="90">
        <v>43466</v>
      </c>
      <c r="C44" s="29"/>
    </row>
    <row r="45" spans="1:3" x14ac:dyDescent="0.2">
      <c r="A45" s="91">
        <v>43497</v>
      </c>
      <c r="C45" s="33"/>
    </row>
    <row r="46" spans="1:3" x14ac:dyDescent="0.2">
      <c r="A46" s="91">
        <v>43525</v>
      </c>
      <c r="C46" s="33"/>
    </row>
    <row r="47" spans="1:3" x14ac:dyDescent="0.2">
      <c r="A47" s="91">
        <v>43556</v>
      </c>
      <c r="C47" s="33"/>
    </row>
    <row r="48" spans="1:3" ht="13.5" thickBot="1" x14ac:dyDescent="0.25">
      <c r="A48" s="92">
        <v>43586</v>
      </c>
      <c r="C48" s="36"/>
    </row>
    <row r="49" spans="1:3" ht="19.5" customHeight="1" thickBot="1" x14ac:dyDescent="0.25">
      <c r="A49" s="43"/>
      <c r="C49" s="30"/>
    </row>
    <row r="50" spans="1:3" ht="13.5" thickBot="1" x14ac:dyDescent="0.25">
      <c r="A50" s="303" t="s">
        <v>7</v>
      </c>
      <c r="C50" s="24" t="s">
        <v>115</v>
      </c>
    </row>
    <row r="51" spans="1:3" x14ac:dyDescent="0.2">
      <c r="A51" s="302">
        <f>'3 vol.'!C52</f>
        <v>2016</v>
      </c>
      <c r="C51" s="56"/>
    </row>
    <row r="52" spans="1:3" x14ac:dyDescent="0.2">
      <c r="A52" s="57">
        <f>'3 vol.'!C53</f>
        <v>2017</v>
      </c>
      <c r="C52" s="58"/>
    </row>
    <row r="53" spans="1:3" ht="13.5" thickBot="1" x14ac:dyDescent="0.25">
      <c r="A53" s="386">
        <f>'3 vol.'!C54</f>
        <v>2018</v>
      </c>
      <c r="C53" s="59"/>
    </row>
    <row r="54" spans="1:3" ht="8.25" customHeight="1" thickBot="1" x14ac:dyDescent="0.25">
      <c r="A54" s="500"/>
      <c r="C54" s="268"/>
    </row>
    <row r="55" spans="1:3" x14ac:dyDescent="0.2">
      <c r="A55" s="490" t="str">
        <f>+'4 $'!A54</f>
        <v>ene-mayo 2018</v>
      </c>
      <c r="C55" s="56"/>
    </row>
    <row r="56" spans="1:3" ht="13.5" thickBot="1" x14ac:dyDescent="0.25">
      <c r="A56" s="386" t="str">
        <f>+'4 $'!A55</f>
        <v>ene-mayo 2019</v>
      </c>
      <c r="C56" s="59"/>
    </row>
    <row r="57" spans="1:3" hidden="1" x14ac:dyDescent="0.2"/>
    <row r="58" spans="1:3" ht="13.5" hidden="1" thickBot="1" x14ac:dyDescent="0.25">
      <c r="A58" s="73" t="s">
        <v>146</v>
      </c>
    </row>
    <row r="59" spans="1:3" ht="13.5" hidden="1" thickBot="1" x14ac:dyDescent="0.25">
      <c r="A59" s="78" t="s">
        <v>7</v>
      </c>
      <c r="B59" s="87"/>
      <c r="C59" s="84" t="s">
        <v>113</v>
      </c>
    </row>
    <row r="60" spans="1:3" hidden="1" x14ac:dyDescent="0.2">
      <c r="A60" s="86">
        <f>A51</f>
        <v>2016</v>
      </c>
      <c r="B60" s="87"/>
      <c r="C60" s="99">
        <f>+C51-SUM(C8:C19)</f>
        <v>0</v>
      </c>
    </row>
    <row r="61" spans="1:3" hidden="1" x14ac:dyDescent="0.2">
      <c r="A61" s="88">
        <f>A52</f>
        <v>2017</v>
      </c>
      <c r="B61" s="87"/>
      <c r="C61" s="103">
        <f>+C52-SUM(C20:C31)</f>
        <v>0</v>
      </c>
    </row>
    <row r="62" spans="1:3" ht="13.5" hidden="1" thickBot="1" x14ac:dyDescent="0.25">
      <c r="A62" s="89">
        <f>A53</f>
        <v>2018</v>
      </c>
      <c r="B62" s="87"/>
      <c r="C62" s="107">
        <f>+C53-SUM(C32:C43)</f>
        <v>0</v>
      </c>
    </row>
    <row r="63" spans="1:3" hidden="1" x14ac:dyDescent="0.2">
      <c r="A63" s="86" t="e">
        <f>#REF!</f>
        <v>#REF!</v>
      </c>
      <c r="B63" s="87"/>
      <c r="C63" s="112" t="e">
        <f>+#REF!-(SUM(C32:INDEX(C32:C43,'parámetros e instrucciones'!$E$3)))</f>
        <v>#REF!</v>
      </c>
    </row>
    <row r="64" spans="1:3" ht="13.5" hidden="1" thickBot="1" x14ac:dyDescent="0.25">
      <c r="A64" s="89" t="e">
        <f>#REF!</f>
        <v>#REF!</v>
      </c>
      <c r="B64" s="87"/>
      <c r="C64" s="114" t="e">
        <f>+#REF!-(SUM(#REF!:INDEX(C44:C44,'parámetros e instrucciones'!$E$3)))</f>
        <v>#REF!</v>
      </c>
    </row>
    <row r="65" ht="6" hidden="1" customHeight="1" x14ac:dyDescent="0.2"/>
    <row r="66" hidden="1" x14ac:dyDescent="0.2"/>
    <row r="67" hidden="1" x14ac:dyDescent="0.2"/>
  </sheetData>
  <sheetProtection formatCells="0" formatColumns="0" formatRows="0"/>
  <protectedRanges>
    <protectedRange sqref="C8:C43 C51:C56" name="Rango2_1"/>
    <protectedRange sqref="C51:C56" name="Rango1_1"/>
  </protectedRanges>
  <mergeCells count="4">
    <mergeCell ref="A1:C1"/>
    <mergeCell ref="A2:C2"/>
    <mergeCell ref="A3:C3"/>
    <mergeCell ref="A4:C4"/>
  </mergeCells>
  <phoneticPr fontId="16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orientation="portrait" verticalDpi="300" r:id="rId1"/>
  <headerFooter alignWithMargins="0">
    <oddHeader>&amp;R2019 - Año de la Exportación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59999389629810485"/>
    <pageSetUpPr fitToPage="1"/>
  </sheetPr>
  <dimension ref="A1:I57"/>
  <sheetViews>
    <sheetView workbookViewId="0">
      <selection sqref="A1:D57"/>
    </sheetView>
  </sheetViews>
  <sheetFormatPr baseColWidth="10" defaultRowHeight="12.75" x14ac:dyDescent="0.2"/>
  <cols>
    <col min="1" max="1" width="38.28515625" style="53" customWidth="1"/>
    <col min="2" max="2" width="3" style="48" customWidth="1"/>
    <col min="3" max="3" width="38.28515625" style="53" hidden="1" customWidth="1"/>
    <col min="4" max="4" width="31.7109375" style="61" customWidth="1"/>
    <col min="5" max="8" width="11.42578125" style="48"/>
    <col min="9" max="9" width="18.5703125" style="48" customWidth="1"/>
    <col min="10" max="16384" width="11.42578125" style="48"/>
  </cols>
  <sheetData>
    <row r="1" spans="1:9" x14ac:dyDescent="0.2">
      <c r="A1" s="557" t="s">
        <v>191</v>
      </c>
      <c r="B1" s="557"/>
      <c r="C1" s="557"/>
      <c r="D1" s="557"/>
    </row>
    <row r="2" spans="1:9" x14ac:dyDescent="0.2">
      <c r="A2" s="557" t="s">
        <v>266</v>
      </c>
      <c r="B2" s="557"/>
      <c r="C2" s="557"/>
      <c r="D2" s="557"/>
    </row>
    <row r="3" spans="1:9" x14ac:dyDescent="0.2">
      <c r="A3" s="557" t="s">
        <v>189</v>
      </c>
      <c r="B3" s="557"/>
      <c r="C3" s="557"/>
      <c r="D3" s="557"/>
    </row>
    <row r="4" spans="1:9" s="323" customFormat="1" ht="13.5" thickBot="1" x14ac:dyDescent="0.25">
      <c r="A4" s="558" t="str">
        <f>+'1 modelos'!A3</f>
        <v>Hornos Eléctricos</v>
      </c>
      <c r="B4" s="558"/>
      <c r="C4" s="558"/>
      <c r="D4" s="558"/>
      <c r="F4" s="324"/>
      <c r="G4" s="324"/>
      <c r="I4" s="325" t="s">
        <v>117</v>
      </c>
    </row>
    <row r="5" spans="1:9" ht="13.5" thickBot="1" x14ac:dyDescent="0.25">
      <c r="A5" s="557" t="s">
        <v>108</v>
      </c>
      <c r="B5" s="557"/>
      <c r="C5" s="557"/>
      <c r="D5" s="557"/>
      <c r="F5" s="560" t="s">
        <v>127</v>
      </c>
      <c r="G5" s="561"/>
      <c r="I5" s="73" t="s">
        <v>148</v>
      </c>
    </row>
    <row r="6" spans="1:9" x14ac:dyDescent="0.2">
      <c r="A6" s="272"/>
      <c r="B6" s="272"/>
      <c r="C6" s="272"/>
      <c r="D6" s="272"/>
      <c r="F6" s="306"/>
      <c r="G6" s="306"/>
      <c r="I6" s="73"/>
    </row>
    <row r="7" spans="1:9" ht="13.5" thickBot="1" x14ac:dyDescent="0.25">
      <c r="A7" s="49"/>
      <c r="C7" s="50"/>
      <c r="D7" s="52"/>
    </row>
    <row r="8" spans="1:9" ht="60" customHeight="1" thickBot="1" x14ac:dyDescent="0.25">
      <c r="A8" s="342" t="s">
        <v>109</v>
      </c>
      <c r="D8" s="343" t="s">
        <v>190</v>
      </c>
      <c r="G8" s="79"/>
      <c r="I8" s="24" t="s">
        <v>136</v>
      </c>
    </row>
    <row r="9" spans="1:9" x14ac:dyDescent="0.2">
      <c r="A9" s="90">
        <f>'4.a conf'!A8</f>
        <v>42370</v>
      </c>
      <c r="D9" s="257" t="str">
        <f>+I9</f>
        <v/>
      </c>
      <c r="F9" s="79" t="s">
        <v>123</v>
      </c>
      <c r="I9" s="252" t="str">
        <f>IF('4.a conf'!C8&gt;0,('4.a conf'!C8/'4.a conf'!$F$11)*100,"")</f>
        <v/>
      </c>
    </row>
    <row r="10" spans="1:9" x14ac:dyDescent="0.2">
      <c r="A10" s="91">
        <f>'4.a conf'!A9</f>
        <v>42401</v>
      </c>
      <c r="D10" s="255" t="str">
        <f t="shared" ref="D10:D45" si="0">+I10</f>
        <v/>
      </c>
      <c r="F10" s="79" t="s">
        <v>124</v>
      </c>
      <c r="I10" s="250" t="str">
        <f>IF('4.a conf'!C9&gt;0,('4.a conf'!C9/'4.a conf'!$F$11)*100,"")</f>
        <v/>
      </c>
    </row>
    <row r="11" spans="1:9" x14ac:dyDescent="0.2">
      <c r="A11" s="91">
        <f>'4.a conf'!A10</f>
        <v>42430</v>
      </c>
      <c r="D11" s="255" t="str">
        <f t="shared" si="0"/>
        <v/>
      </c>
      <c r="F11" s="79" t="s">
        <v>125</v>
      </c>
      <c r="I11" s="250" t="str">
        <f>IF('4.a conf'!C10&gt;0,('4.a conf'!C10/'4.a conf'!$F$11)*100,"")</f>
        <v/>
      </c>
    </row>
    <row r="12" spans="1:9" x14ac:dyDescent="0.2">
      <c r="A12" s="91">
        <f>'4.a conf'!A11</f>
        <v>42461</v>
      </c>
      <c r="D12" s="255" t="str">
        <f t="shared" si="0"/>
        <v/>
      </c>
      <c r="F12" s="79" t="s">
        <v>126</v>
      </c>
      <c r="I12" s="250" t="str">
        <f>IF('4.a conf'!C11&gt;0,('4.a conf'!C11/'4.a conf'!$F$11)*100,"")</f>
        <v/>
      </c>
    </row>
    <row r="13" spans="1:9" x14ac:dyDescent="0.2">
      <c r="A13" s="91">
        <f>'4.a conf'!A12</f>
        <v>42491</v>
      </c>
      <c r="D13" s="255" t="str">
        <f t="shared" si="0"/>
        <v/>
      </c>
      <c r="I13" s="250" t="str">
        <f>IF('4.a conf'!C12&gt;0,('4.a conf'!C12/'4.a conf'!$F$11)*100,"")</f>
        <v/>
      </c>
    </row>
    <row r="14" spans="1:9" x14ac:dyDescent="0.2">
      <c r="A14" s="91">
        <f>'4.a conf'!A13</f>
        <v>42522</v>
      </c>
      <c r="D14" s="255" t="str">
        <f t="shared" si="0"/>
        <v/>
      </c>
      <c r="I14" s="250" t="str">
        <f>IF('4.a conf'!C13&gt;0,('4.a conf'!C13/'4.a conf'!$F$11)*100,"")</f>
        <v/>
      </c>
    </row>
    <row r="15" spans="1:9" x14ac:dyDescent="0.2">
      <c r="A15" s="91">
        <f>'4.a conf'!A14</f>
        <v>42552</v>
      </c>
      <c r="D15" s="255" t="str">
        <f t="shared" si="0"/>
        <v/>
      </c>
      <c r="I15" s="250" t="str">
        <f>IF('4.a conf'!C14&gt;0,('4.a conf'!C14/'4.a conf'!$F$11)*100,"")</f>
        <v/>
      </c>
    </row>
    <row r="16" spans="1:9" x14ac:dyDescent="0.2">
      <c r="A16" s="91">
        <f>'4.a conf'!A15</f>
        <v>42583</v>
      </c>
      <c r="D16" s="255" t="str">
        <f t="shared" si="0"/>
        <v/>
      </c>
      <c r="I16" s="250" t="str">
        <f>IF('4.a conf'!C15&gt;0,('4.a conf'!C15/'4.a conf'!$F$11)*100,"")</f>
        <v/>
      </c>
    </row>
    <row r="17" spans="1:9" x14ac:dyDescent="0.2">
      <c r="A17" s="91">
        <f>'4.a conf'!A16</f>
        <v>42614</v>
      </c>
      <c r="D17" s="255" t="str">
        <f t="shared" si="0"/>
        <v/>
      </c>
      <c r="I17" s="250" t="str">
        <f>IF('4.a conf'!C16&gt;0,('4.a conf'!C16/'4.a conf'!$F$11)*100,"")</f>
        <v/>
      </c>
    </row>
    <row r="18" spans="1:9" x14ac:dyDescent="0.2">
      <c r="A18" s="91">
        <f>'4.a conf'!A17</f>
        <v>42644</v>
      </c>
      <c r="D18" s="255" t="str">
        <f t="shared" si="0"/>
        <v/>
      </c>
      <c r="I18" s="250" t="str">
        <f>IF('4.a conf'!C17&gt;0,('4.a conf'!C17/'4.a conf'!$F$11)*100,"")</f>
        <v/>
      </c>
    </row>
    <row r="19" spans="1:9" x14ac:dyDescent="0.2">
      <c r="A19" s="91">
        <f>'4.a conf'!A18</f>
        <v>42675</v>
      </c>
      <c r="D19" s="255" t="str">
        <f t="shared" si="0"/>
        <v/>
      </c>
      <c r="I19" s="250" t="str">
        <f>IF('4.a conf'!C18&gt;0,('4.a conf'!C18/'4.a conf'!$F$11)*100,"")</f>
        <v/>
      </c>
    </row>
    <row r="20" spans="1:9" ht="13.5" thickBot="1" x14ac:dyDescent="0.25">
      <c r="A20" s="92">
        <f>'4.a conf'!A19</f>
        <v>42705</v>
      </c>
      <c r="D20" s="256" t="str">
        <f t="shared" si="0"/>
        <v/>
      </c>
      <c r="I20" s="251" t="str">
        <f>IF('4.a conf'!C19&gt;0,('4.a conf'!C19/'4.a conf'!$F$11)*100,"")</f>
        <v/>
      </c>
    </row>
    <row r="21" spans="1:9" x14ac:dyDescent="0.2">
      <c r="A21" s="90">
        <f>'4.a conf'!A20</f>
        <v>42736</v>
      </c>
      <c r="D21" s="257" t="str">
        <f t="shared" si="0"/>
        <v/>
      </c>
      <c r="I21" s="252" t="str">
        <f>IF('4.a conf'!C20&gt;0,('4.a conf'!C20/'4.a conf'!$F$11)*100,"")</f>
        <v/>
      </c>
    </row>
    <row r="22" spans="1:9" x14ac:dyDescent="0.2">
      <c r="A22" s="91">
        <f>'4.a conf'!A21</f>
        <v>42767</v>
      </c>
      <c r="D22" s="255" t="str">
        <f t="shared" si="0"/>
        <v/>
      </c>
      <c r="I22" s="250" t="str">
        <f>IF('4.a conf'!C21&gt;0,('4.a conf'!C21/'4.a conf'!$F$11)*100,"")</f>
        <v/>
      </c>
    </row>
    <row r="23" spans="1:9" x14ac:dyDescent="0.2">
      <c r="A23" s="91">
        <f>'4.a conf'!A22</f>
        <v>42795</v>
      </c>
      <c r="D23" s="255" t="str">
        <f t="shared" si="0"/>
        <v/>
      </c>
      <c r="I23" s="250" t="str">
        <f>IF('4.a conf'!C22&gt;0,('4.a conf'!C22/'4.a conf'!$F$11)*100,"")</f>
        <v/>
      </c>
    </row>
    <row r="24" spans="1:9" x14ac:dyDescent="0.2">
      <c r="A24" s="91">
        <f>'4.a conf'!A23</f>
        <v>42826</v>
      </c>
      <c r="D24" s="255" t="str">
        <f t="shared" si="0"/>
        <v/>
      </c>
      <c r="I24" s="250" t="str">
        <f>IF('4.a conf'!C23&gt;0,('4.a conf'!C23/'4.a conf'!$F$11)*100,"")</f>
        <v/>
      </c>
    </row>
    <row r="25" spans="1:9" x14ac:dyDescent="0.2">
      <c r="A25" s="91">
        <f>'4.a conf'!A24</f>
        <v>42856</v>
      </c>
      <c r="D25" s="255" t="str">
        <f t="shared" si="0"/>
        <v/>
      </c>
      <c r="I25" s="250" t="str">
        <f>IF('4.a conf'!C24&gt;0,('4.a conf'!C24/'4.a conf'!$F$11)*100,"")</f>
        <v/>
      </c>
    </row>
    <row r="26" spans="1:9" x14ac:dyDescent="0.2">
      <c r="A26" s="91">
        <f>'4.a conf'!A25</f>
        <v>42887</v>
      </c>
      <c r="D26" s="255" t="str">
        <f t="shared" si="0"/>
        <v/>
      </c>
      <c r="I26" s="250" t="str">
        <f>IF('4.a conf'!C25&gt;0,('4.a conf'!C25/'4.a conf'!$F$11)*100,"")</f>
        <v/>
      </c>
    </row>
    <row r="27" spans="1:9" x14ac:dyDescent="0.2">
      <c r="A27" s="91">
        <f>'4.a conf'!A26</f>
        <v>42917</v>
      </c>
      <c r="D27" s="255" t="str">
        <f t="shared" si="0"/>
        <v/>
      </c>
      <c r="I27" s="250" t="str">
        <f>IF('4.a conf'!C26&gt;0,('4.a conf'!C26/'4.a conf'!$F$11)*100,"")</f>
        <v/>
      </c>
    </row>
    <row r="28" spans="1:9" x14ac:dyDescent="0.2">
      <c r="A28" s="91">
        <f>'4.a conf'!A27</f>
        <v>42948</v>
      </c>
      <c r="D28" s="255" t="str">
        <f t="shared" si="0"/>
        <v/>
      </c>
      <c r="I28" s="250" t="str">
        <f>IF('4.a conf'!C27&gt;0,('4.a conf'!C27/'4.a conf'!$F$11)*100,"")</f>
        <v/>
      </c>
    </row>
    <row r="29" spans="1:9" x14ac:dyDescent="0.2">
      <c r="A29" s="91">
        <f>'4.a conf'!A28</f>
        <v>42979</v>
      </c>
      <c r="D29" s="255" t="str">
        <f t="shared" si="0"/>
        <v/>
      </c>
      <c r="I29" s="250" t="str">
        <f>IF('4.a conf'!C28&gt;0,('4.a conf'!C28/'4.a conf'!$F$11)*100,"")</f>
        <v/>
      </c>
    </row>
    <row r="30" spans="1:9" x14ac:dyDescent="0.2">
      <c r="A30" s="91">
        <f>'4.a conf'!A29</f>
        <v>43009</v>
      </c>
      <c r="D30" s="255" t="str">
        <f t="shared" si="0"/>
        <v/>
      </c>
      <c r="I30" s="250" t="str">
        <f>IF('4.a conf'!C29&gt;0,('4.a conf'!C29/'4.a conf'!$F$11)*100,"")</f>
        <v/>
      </c>
    </row>
    <row r="31" spans="1:9" x14ac:dyDescent="0.2">
      <c r="A31" s="91">
        <f>'4.a conf'!A30</f>
        <v>43040</v>
      </c>
      <c r="D31" s="255" t="str">
        <f t="shared" si="0"/>
        <v/>
      </c>
      <c r="I31" s="250" t="str">
        <f>IF('4.a conf'!C30&gt;0,('4.a conf'!C30/'4.a conf'!$F$11)*100,"")</f>
        <v/>
      </c>
    </row>
    <row r="32" spans="1:9" ht="13.5" thickBot="1" x14ac:dyDescent="0.25">
      <c r="A32" s="92">
        <f>'4.a conf'!A31</f>
        <v>43070</v>
      </c>
      <c r="D32" s="258" t="str">
        <f t="shared" si="0"/>
        <v/>
      </c>
      <c r="I32" s="253" t="str">
        <f>IF('4.a conf'!C31&gt;0,('4.a conf'!C31/'4.a conf'!$F$11)*100,"")</f>
        <v/>
      </c>
    </row>
    <row r="33" spans="1:9" x14ac:dyDescent="0.2">
      <c r="A33" s="90">
        <f>'4.a conf'!A32</f>
        <v>43101</v>
      </c>
      <c r="D33" s="259" t="str">
        <f t="shared" si="0"/>
        <v/>
      </c>
      <c r="I33" s="249" t="str">
        <f>IF('4.a conf'!C32&gt;0,('4.a conf'!C32/'4.a conf'!$F$11)*100,"")</f>
        <v/>
      </c>
    </row>
    <row r="34" spans="1:9" x14ac:dyDescent="0.2">
      <c r="A34" s="91">
        <f>'4.a conf'!A33</f>
        <v>43132</v>
      </c>
      <c r="D34" s="255" t="str">
        <f t="shared" si="0"/>
        <v/>
      </c>
      <c r="I34" s="250" t="str">
        <f>IF('4.a conf'!C33&gt;0,('4.a conf'!C33/'4.a conf'!$F$11)*100,"")</f>
        <v/>
      </c>
    </row>
    <row r="35" spans="1:9" x14ac:dyDescent="0.2">
      <c r="A35" s="91">
        <f>'4.a conf'!A34</f>
        <v>43160</v>
      </c>
      <c r="D35" s="255" t="str">
        <f t="shared" si="0"/>
        <v/>
      </c>
      <c r="I35" s="250" t="str">
        <f>IF('4.a conf'!C34&gt;0,('4.a conf'!C34/'4.a conf'!$F$11)*100,"")</f>
        <v/>
      </c>
    </row>
    <row r="36" spans="1:9" x14ac:dyDescent="0.2">
      <c r="A36" s="91">
        <f>'4.a conf'!A35</f>
        <v>43191</v>
      </c>
      <c r="D36" s="255" t="str">
        <f t="shared" si="0"/>
        <v/>
      </c>
      <c r="I36" s="250" t="str">
        <f>IF('4.a conf'!C35&gt;0,('4.a conf'!C35/'4.a conf'!$F$11)*100,"")</f>
        <v/>
      </c>
    </row>
    <row r="37" spans="1:9" x14ac:dyDescent="0.2">
      <c r="A37" s="91">
        <f>'4.a conf'!A36</f>
        <v>43221</v>
      </c>
      <c r="D37" s="255" t="str">
        <f t="shared" si="0"/>
        <v/>
      </c>
      <c r="I37" s="250" t="str">
        <f>IF('4.a conf'!C36&gt;0,('4.a conf'!C36/'4.a conf'!$F$11)*100,"")</f>
        <v/>
      </c>
    </row>
    <row r="38" spans="1:9" x14ac:dyDescent="0.2">
      <c r="A38" s="91">
        <f>'4.a conf'!A37</f>
        <v>43252</v>
      </c>
      <c r="D38" s="255" t="str">
        <f t="shared" si="0"/>
        <v/>
      </c>
      <c r="I38" s="250" t="str">
        <f>IF('4.a conf'!C37&gt;0,('4.a conf'!C37/'4.a conf'!$F$11)*100,"")</f>
        <v/>
      </c>
    </row>
    <row r="39" spans="1:9" x14ac:dyDescent="0.2">
      <c r="A39" s="91">
        <f>'4.a conf'!A38</f>
        <v>43282</v>
      </c>
      <c r="D39" s="255" t="str">
        <f t="shared" si="0"/>
        <v/>
      </c>
      <c r="I39" s="250" t="str">
        <f>IF('4.a conf'!C38&gt;0,('4.a conf'!C38/'4.a conf'!$F$11)*100,"")</f>
        <v/>
      </c>
    </row>
    <row r="40" spans="1:9" x14ac:dyDescent="0.2">
      <c r="A40" s="91">
        <f>'4.a conf'!A39</f>
        <v>43313</v>
      </c>
      <c r="D40" s="255" t="str">
        <f t="shared" si="0"/>
        <v/>
      </c>
      <c r="I40" s="250" t="str">
        <f>IF('4.a conf'!C39&gt;0,('4.a conf'!C39/'4.a conf'!$F$11)*100,"")</f>
        <v/>
      </c>
    </row>
    <row r="41" spans="1:9" x14ac:dyDescent="0.2">
      <c r="A41" s="91">
        <f>'4.a conf'!A40</f>
        <v>43344</v>
      </c>
      <c r="D41" s="255" t="str">
        <f t="shared" si="0"/>
        <v/>
      </c>
      <c r="I41" s="250" t="str">
        <f>IF('4.a conf'!C40&gt;0,('4.a conf'!C40/'4.a conf'!$F$11)*100,"")</f>
        <v/>
      </c>
    </row>
    <row r="42" spans="1:9" x14ac:dyDescent="0.2">
      <c r="A42" s="91">
        <f>'4.a conf'!A41</f>
        <v>43374</v>
      </c>
      <c r="D42" s="255" t="str">
        <f t="shared" si="0"/>
        <v/>
      </c>
      <c r="I42" s="250" t="str">
        <f>IF('4.a conf'!C41&gt;0,('4.a conf'!C41/'4.a conf'!$F$11)*100,"")</f>
        <v/>
      </c>
    </row>
    <row r="43" spans="1:9" x14ac:dyDescent="0.2">
      <c r="A43" s="91">
        <f>'4.a conf'!A42</f>
        <v>43405</v>
      </c>
      <c r="D43" s="255" t="str">
        <f t="shared" si="0"/>
        <v/>
      </c>
      <c r="I43" s="250" t="str">
        <f>IF('4.a conf'!C42&gt;0,('4.a conf'!C42/'4.a conf'!$F$11)*100,"")</f>
        <v/>
      </c>
    </row>
    <row r="44" spans="1:9" ht="13.5" thickBot="1" x14ac:dyDescent="0.25">
      <c r="A44" s="92">
        <f>'4.a conf'!A43</f>
        <v>43435</v>
      </c>
      <c r="D44" s="256" t="str">
        <f t="shared" si="0"/>
        <v/>
      </c>
      <c r="I44" s="251" t="str">
        <f>IF('4.a conf'!C43&gt;0,('4.a conf'!C43/'4.a conf'!$F$11)*100,"")</f>
        <v/>
      </c>
    </row>
    <row r="45" spans="1:9" ht="13.5" thickBot="1" x14ac:dyDescent="0.25">
      <c r="A45" s="90">
        <f>'4.a conf'!A44</f>
        <v>43466</v>
      </c>
      <c r="D45" s="259" t="str">
        <f t="shared" si="0"/>
        <v/>
      </c>
      <c r="I45" s="455" t="str">
        <f>IF('4.a conf'!C44&gt;0,('4.a conf'!C44/'4.a conf'!$F$11)*100,"")</f>
        <v/>
      </c>
    </row>
    <row r="46" spans="1:9" x14ac:dyDescent="0.2">
      <c r="A46" s="91">
        <f>'4.a conf'!A45</f>
        <v>43497</v>
      </c>
      <c r="D46" s="255"/>
      <c r="I46" s="501"/>
    </row>
    <row r="47" spans="1:9" x14ac:dyDescent="0.2">
      <c r="A47" s="91">
        <f>'4.a conf'!A46</f>
        <v>43525</v>
      </c>
      <c r="D47" s="255"/>
      <c r="I47" s="501"/>
    </row>
    <row r="48" spans="1:9" x14ac:dyDescent="0.2">
      <c r="A48" s="91">
        <f>'4.a conf'!A47</f>
        <v>43556</v>
      </c>
      <c r="D48" s="255"/>
      <c r="I48" s="501"/>
    </row>
    <row r="49" spans="1:9" ht="13.5" thickBot="1" x14ac:dyDescent="0.25">
      <c r="A49" s="92">
        <f>'4.a conf'!A48</f>
        <v>43586</v>
      </c>
      <c r="D49" s="256"/>
      <c r="I49" s="501"/>
    </row>
    <row r="50" spans="1:9" ht="13.5" thickBot="1" x14ac:dyDescent="0.25">
      <c r="A50" s="43"/>
      <c r="D50" s="46"/>
    </row>
    <row r="51" spans="1:9" ht="57.75" customHeight="1" thickBot="1" x14ac:dyDescent="0.25">
      <c r="A51" s="303" t="s">
        <v>7</v>
      </c>
      <c r="C51" s="55"/>
      <c r="D51" s="24" t="str">
        <f>+D8</f>
        <v xml:space="preserve">EXPORTACIONES US$ FOB  </v>
      </c>
      <c r="I51" s="24" t="str">
        <f>+I8</f>
        <v>EXPORTACIONES US$ FOB   RESÚMEN PÚBLICO</v>
      </c>
    </row>
    <row r="52" spans="1:9" x14ac:dyDescent="0.2">
      <c r="A52" s="302">
        <f>'4.a conf'!A51</f>
        <v>2016</v>
      </c>
      <c r="D52" s="260" t="str">
        <f>+I52</f>
        <v/>
      </c>
      <c r="I52" s="263" t="str">
        <f>IF('4.a conf'!C51&gt;0,('4.a conf'!C51/'4.a conf'!$F$11)*100,"")</f>
        <v/>
      </c>
    </row>
    <row r="53" spans="1:9" x14ac:dyDescent="0.2">
      <c r="A53" s="57">
        <f>'4.a conf'!A52</f>
        <v>2017</v>
      </c>
      <c r="D53" s="261" t="str">
        <f>+I53</f>
        <v/>
      </c>
      <c r="I53" s="264" t="str">
        <f>IF('4.a conf'!C52&gt;0,('4.a conf'!C52/'4.a conf'!$F$11)*100,"")</f>
        <v/>
      </c>
    </row>
    <row r="54" spans="1:9" ht="13.5" thickBot="1" x14ac:dyDescent="0.25">
      <c r="A54" s="386">
        <f>'4.a conf'!A53</f>
        <v>2018</v>
      </c>
      <c r="D54" s="262" t="str">
        <f>+I54</f>
        <v/>
      </c>
      <c r="I54" s="265" t="str">
        <f>IF('4.a conf'!C53&gt;0,('4.a conf'!C53/'4.a conf'!$F$11)*100,"")</f>
        <v/>
      </c>
    </row>
    <row r="55" spans="1:9" ht="13.5" thickBot="1" x14ac:dyDescent="0.25"/>
    <row r="56" spans="1:9" x14ac:dyDescent="0.2">
      <c r="A56" s="60" t="str">
        <f>+'4.a conf'!A55</f>
        <v>ene-mayo 2018</v>
      </c>
      <c r="D56" s="260"/>
    </row>
    <row r="57" spans="1:9" ht="13.5" thickBot="1" x14ac:dyDescent="0.25">
      <c r="A57" s="386" t="str">
        <f>+'4.a conf'!A56</f>
        <v>ene-mayo 2019</v>
      </c>
      <c r="D57" s="262"/>
    </row>
  </sheetData>
  <sheetProtection formatCells="0" formatColumns="0" formatRows="0"/>
  <protectedRanges>
    <protectedRange sqref="D9:D49 D52:D54 D56:D57" name="Rango2_1"/>
    <protectedRange sqref="D52:D54 D56:D57" name="Rango1_1"/>
  </protectedRanges>
  <mergeCells count="6">
    <mergeCell ref="A1:D1"/>
    <mergeCell ref="F5:G5"/>
    <mergeCell ref="A2:D2"/>
    <mergeCell ref="A3:D3"/>
    <mergeCell ref="A4:D4"/>
    <mergeCell ref="A5:D5"/>
  </mergeCells>
  <phoneticPr fontId="16" type="noConversion"/>
  <printOptions horizontalCentered="1" verticalCentered="1"/>
  <pageMargins left="0.35433070866141736" right="0.35433070866141736" top="0.78740157480314965" bottom="0.78740157480314965" header="0.19685039370078741" footer="0.51181102362204722"/>
  <pageSetup paperSize="9" scale="90" orientation="portrait" verticalDpi="300" r:id="rId1"/>
  <headerFooter alignWithMargins="0">
    <oddHeader>&amp;R2019 - Año de la Exportación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23"/>
  <sheetViews>
    <sheetView showGridLines="0" workbookViewId="0">
      <selection activeCell="H46" sqref="H46"/>
    </sheetView>
  </sheetViews>
  <sheetFormatPr baseColWidth="10" defaultRowHeight="12.75" x14ac:dyDescent="0.2"/>
  <cols>
    <col min="1" max="1" width="20.5703125" style="48" customWidth="1"/>
    <col min="2" max="2" width="36.5703125" style="48" customWidth="1"/>
    <col min="3" max="3" width="19" style="48" customWidth="1"/>
    <col min="4" max="16384" width="11.42578125" style="48"/>
  </cols>
  <sheetData>
    <row r="1" spans="1:3" s="153" customFormat="1" x14ac:dyDescent="0.2">
      <c r="A1" s="137" t="s">
        <v>267</v>
      </c>
      <c r="B1" s="137"/>
    </row>
    <row r="2" spans="1:3" s="153" customFormat="1" x14ac:dyDescent="0.2">
      <c r="A2" s="137" t="s">
        <v>100</v>
      </c>
      <c r="B2" s="137"/>
    </row>
    <row r="3" spans="1:3" s="323" customFormat="1" x14ac:dyDescent="0.2">
      <c r="A3" s="320" t="str">
        <f>+'1 modelos'!A3</f>
        <v>Hornos Eléctricos</v>
      </c>
      <c r="B3" s="319"/>
    </row>
    <row r="4" spans="1:3" ht="13.5" thickBot="1" x14ac:dyDescent="0.25"/>
    <row r="5" spans="1:3" ht="13.5" thickBot="1" x14ac:dyDescent="0.25">
      <c r="A5" s="360" t="s">
        <v>9</v>
      </c>
      <c r="B5" s="361" t="s">
        <v>243</v>
      </c>
    </row>
    <row r="6" spans="1:3" x14ac:dyDescent="0.2">
      <c r="A6" s="311">
        <f>'3 vol.'!C52</f>
        <v>2016</v>
      </c>
      <c r="B6" s="154"/>
    </row>
    <row r="7" spans="1:3" x14ac:dyDescent="0.2">
      <c r="A7" s="151">
        <f>'3 vol.'!C53</f>
        <v>2017</v>
      </c>
      <c r="B7" s="155"/>
    </row>
    <row r="8" spans="1:3" ht="13.5" thickBot="1" x14ac:dyDescent="0.25">
      <c r="A8" s="446">
        <f>'3 vol.'!C54</f>
        <v>2018</v>
      </c>
      <c r="B8" s="457"/>
    </row>
    <row r="9" spans="1:3" ht="13.5" thickBot="1" x14ac:dyDescent="0.25">
      <c r="A9" s="456"/>
      <c r="B9" s="47"/>
      <c r="C9" s="171"/>
    </row>
    <row r="10" spans="1:3" x14ac:dyDescent="0.2">
      <c r="A10" s="480" t="s">
        <v>247</v>
      </c>
      <c r="B10" s="482"/>
      <c r="C10" s="171"/>
    </row>
    <row r="11" spans="1:3" ht="13.5" thickBot="1" x14ac:dyDescent="0.25">
      <c r="A11" s="481" t="s">
        <v>248</v>
      </c>
      <c r="B11" s="483"/>
    </row>
    <row r="15" spans="1:3" ht="13.5" hidden="1" thickBot="1" x14ac:dyDescent="0.25">
      <c r="A15" s="79" t="s">
        <v>117</v>
      </c>
    </row>
    <row r="16" spans="1:3" ht="13.5" hidden="1" thickBot="1" x14ac:dyDescent="0.25">
      <c r="A16" s="78" t="s">
        <v>7</v>
      </c>
      <c r="B16" s="78" t="s">
        <v>132</v>
      </c>
    </row>
    <row r="17" spans="1:2" hidden="1" x14ac:dyDescent="0.2">
      <c r="A17" s="86">
        <v>2015</v>
      </c>
      <c r="B17" s="120" t="str">
        <f>IF('3 vol.'!E52&gt;'5 capprod'!B6,"ERROR","OK")</f>
        <v>OK</v>
      </c>
    </row>
    <row r="18" spans="1:2" hidden="1" x14ac:dyDescent="0.2">
      <c r="A18" s="88">
        <v>2016</v>
      </c>
      <c r="B18" s="121" t="str">
        <f>IF('3 vol.'!E53&gt;'5 capprod'!B7,"ERROR","OK")</f>
        <v>OK</v>
      </c>
    </row>
    <row r="19" spans="1:2" ht="13.5" hidden="1" thickBot="1" x14ac:dyDescent="0.25">
      <c r="A19" s="89">
        <v>2017</v>
      </c>
      <c r="B19" s="122" t="str">
        <f>IF('3 vol.'!E54&gt;'5 capprod'!B8,"ERROR","OK")</f>
        <v>OK</v>
      </c>
    </row>
    <row r="20" spans="1:2" hidden="1" x14ac:dyDescent="0.2">
      <c r="A20" s="86" t="s">
        <v>212</v>
      </c>
      <c r="B20" s="120" t="e">
        <f>IF('3 vol.'!#REF!&gt;'5 capprod'!B9,"ERROR","OK")</f>
        <v>#REF!</v>
      </c>
    </row>
    <row r="21" spans="1:2" ht="13.5" hidden="1" thickBot="1" x14ac:dyDescent="0.25">
      <c r="A21" s="89" t="s">
        <v>211</v>
      </c>
      <c r="B21" s="122" t="e">
        <f>IF('3 vol.'!#REF!&gt;'5 capprod'!B10,"ERROR","OK")</f>
        <v>#REF!</v>
      </c>
    </row>
    <row r="22" spans="1:2" hidden="1" x14ac:dyDescent="0.2"/>
    <row r="23" spans="1:2" hidden="1" x14ac:dyDescent="0.2"/>
  </sheetData>
  <sheetProtection formatCells="0" formatColumns="0" formatRows="0"/>
  <phoneticPr fontId="0" type="noConversion"/>
  <printOptions horizontalCentered="1" verticalCentered="1" gridLinesSet="0"/>
  <pageMargins left="0.35433070866141736" right="0.35433070866141736" top="0.78740157480314965" bottom="0.78740157480314965" header="0.19685039370078741" footer="0.51181102362204722"/>
  <pageSetup paperSize="9" orientation="landscape" verticalDpi="300" r:id="rId1"/>
  <headerFooter alignWithMargins="0">
    <oddHeader>&amp;R2019 - Año de la Exportación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parámetros e instrucciones</vt:lpstr>
      <vt:lpstr>anexo</vt:lpstr>
      <vt:lpstr>1 modelos</vt:lpstr>
      <vt:lpstr>2 prod.  nac.</vt:lpstr>
      <vt:lpstr>3 vol.</vt:lpstr>
      <vt:lpstr>4 $</vt:lpstr>
      <vt:lpstr>4.a conf</vt:lpstr>
      <vt:lpstr>4.b res pub</vt:lpstr>
      <vt:lpstr>5 capprod</vt:lpstr>
      <vt:lpstr>Ejemplo</vt:lpstr>
      <vt:lpstr>6 empleo </vt:lpstr>
      <vt:lpstr>7 costos totales </vt:lpstr>
      <vt:lpstr>7.costos totales  coproductos</vt:lpstr>
      <vt:lpstr>8.1.... Costos</vt:lpstr>
      <vt:lpstr>8.2.... Costos</vt:lpstr>
      <vt:lpstr>9.1 adicionalcostos</vt:lpstr>
      <vt:lpstr>9.2 adicionalcostos</vt:lpstr>
      <vt:lpstr>10.1-precios </vt:lpstr>
      <vt:lpstr>10.2-precios</vt:lpstr>
      <vt:lpstr>11 impo </vt:lpstr>
      <vt:lpstr>12 Reventa</vt:lpstr>
      <vt:lpstr>13 Existencias</vt:lpstr>
      <vt:lpstr>14 Impo semi </vt:lpstr>
      <vt:lpstr>11-Máx. Prod.</vt:lpstr>
      <vt:lpstr>14-horas trabajadas</vt:lpstr>
      <vt:lpstr>'1 modelos'!Área_de_impresión</vt:lpstr>
      <vt:lpstr>'10.1-precios '!Área_de_impresión</vt:lpstr>
      <vt:lpstr>'10.2-precios'!Área_de_impresión</vt:lpstr>
      <vt:lpstr>'11 impo '!Área_de_impresión</vt:lpstr>
      <vt:lpstr>'11-Máx. Prod.'!Área_de_impresión</vt:lpstr>
      <vt:lpstr>'12 Reventa'!Área_de_impresión</vt:lpstr>
      <vt:lpstr>'13 Existencias'!Área_de_impresión</vt:lpstr>
      <vt:lpstr>'14 Impo semi '!Área_de_impresión</vt:lpstr>
      <vt:lpstr>'14-horas trabajadas'!Área_de_impresión</vt:lpstr>
      <vt:lpstr>'2 prod.  nac.'!Área_de_impresión</vt:lpstr>
      <vt:lpstr>'3 vol.'!Área_de_impresión</vt:lpstr>
      <vt:lpstr>'4 $'!Área_de_impresión</vt:lpstr>
      <vt:lpstr>'4.a conf'!Área_de_impresión</vt:lpstr>
      <vt:lpstr>'4.b res pub'!Área_de_impresión</vt:lpstr>
      <vt:lpstr>'5 capprod'!Área_de_impresión</vt:lpstr>
      <vt:lpstr>'6 empleo '!Área_de_impresión</vt:lpstr>
      <vt:lpstr>'7 costos totales '!Área_de_impresión</vt:lpstr>
      <vt:lpstr>'7.costos totales  coproductos'!Área_de_impresión</vt:lpstr>
      <vt:lpstr>'8.1.... Costos'!Área_de_impresión</vt:lpstr>
      <vt:lpstr>'8.2.... Costos'!Área_de_impresión</vt:lpstr>
      <vt:lpstr>'9.1 adicionalcostos'!Área_de_impresión</vt:lpstr>
      <vt:lpstr>'9.2 adicionalcostos'!Área_de_impresión</vt:lpstr>
      <vt:lpstr>anexo!Área_de_impresión</vt:lpstr>
      <vt:lpstr>Ejemplo!Área_de_impresión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Virginia Fraga</cp:lastModifiedBy>
  <cp:lastPrinted>2019-06-21T15:06:15Z</cp:lastPrinted>
  <dcterms:created xsi:type="dcterms:W3CDTF">1996-10-10T17:31:07Z</dcterms:created>
  <dcterms:modified xsi:type="dcterms:W3CDTF">2019-06-21T15:06:21Z</dcterms:modified>
</cp:coreProperties>
</file>