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Dumping\2018_RESINAS\040 Cuestionarios\10 Modelo Enviado\Productores\"/>
    </mc:Choice>
  </mc:AlternateContent>
  <bookViews>
    <workbookView xWindow="240" yWindow="45" windowWidth="9135" windowHeight="4965" tabRatio="869" activeTab="1"/>
  </bookViews>
  <sheets>
    <sheet name="parámetros e instrucciones" sheetId="48" r:id="rId1"/>
    <sheet name="anexo" sheetId="1" r:id="rId2"/>
    <sheet name="1.modelos" sheetId="2" r:id="rId3"/>
    <sheet name="2. prod.  nac." sheetId="28" r:id="rId4"/>
    <sheet name="3.vol." sheetId="45" r:id="rId5"/>
    <sheet name="4.$" sheetId="52" r:id="rId6"/>
    <sheet name="4.conf" sheetId="47" r:id="rId7"/>
    <sheet name="4.res pub" sheetId="46" r:id="rId8"/>
    <sheet name="5capprod" sheetId="32" r:id="rId9"/>
    <sheet name="Ejemplo" sheetId="33" r:id="rId10"/>
    <sheet name="6-empleo " sheetId="34" r:id="rId11"/>
    <sheet name="7.costos totales " sheetId="49" r:id="rId12"/>
    <sheet name="8.a-costos isoftálica" sheetId="36" r:id="rId13"/>
    <sheet name="8.b-costos tereftálica" sheetId="54" r:id="rId14"/>
    <sheet name="9.a-adicional costos isoftálica" sheetId="50" r:id="rId15"/>
    <sheet name="9.b-adicionalcostos tereftálica" sheetId="55" r:id="rId16"/>
    <sheet name="10.a-precios isoftálica" sheetId="38" r:id="rId17"/>
    <sheet name="10.b-precios tereftálica" sheetId="56" r:id="rId18"/>
    <sheet name="Tabla Nº 13" sheetId="59" r:id="rId19"/>
    <sheet name="11- impo " sheetId="40" r:id="rId20"/>
    <sheet name="12 - Reventa" sheetId="41" r:id="rId21"/>
    <sheet name="13 existencias" sheetId="42" r:id="rId22"/>
    <sheet name="14impo semi " sheetId="58" r:id="rId23"/>
    <sheet name="Hoja1" sheetId="60" r:id="rId24"/>
    <sheet name="11-Máx. Prod." sheetId="14" state="hidden" r:id="rId25"/>
    <sheet name="14-horas trabajadas" sheetId="23" state="hidden" r:id="rId26"/>
  </sheets>
  <externalReferences>
    <externalReference r:id="rId27"/>
    <externalReference r:id="rId28"/>
  </externalReferences>
  <definedNames>
    <definedName name="al">[1]PARAMETROS!$C$5</definedName>
    <definedName name="año1">'[2]0a_Parámetros'!$H$7</definedName>
    <definedName name="_xlnm.Print_Area" localSheetId="2">'1.modelos'!$A$1:$G$57</definedName>
    <definedName name="_xlnm.Print_Area" localSheetId="16">'10.a-precios isoftálica'!$C$1:$G$62</definedName>
    <definedName name="_xlnm.Print_Area" localSheetId="17">'10.b-precios tereftálica'!$C$1:$G$62</definedName>
    <definedName name="_xlnm.Print_Area" localSheetId="19">'11- impo '!$A$1:$F$64</definedName>
    <definedName name="_xlnm.Print_Area" localSheetId="24">'11-Máx. Prod.'!$A$1:$B$5</definedName>
    <definedName name="_xlnm.Print_Area" localSheetId="20">'12 - Reventa'!$A$1:$J$65</definedName>
    <definedName name="_xlnm.Print_Area" localSheetId="21">'13 existencias'!$A$1:$F$14</definedName>
    <definedName name="_xlnm.Print_Area" localSheetId="25">'14-horas trabajadas'!$A$1:$D$10</definedName>
    <definedName name="_xlnm.Print_Area" localSheetId="22">'14impo semi '!$A$1:$F$65</definedName>
    <definedName name="_xlnm.Print_Area" localSheetId="3">'2. prod.  nac.'!$A$1:$C$17</definedName>
    <definedName name="_xlnm.Print_Area" localSheetId="4">'3.vol.'!$C$1:$M$63</definedName>
    <definedName name="_xlnm.Print_Area" localSheetId="5">'4.$'!$A$1:$H$63</definedName>
    <definedName name="_xlnm.Print_Area" localSheetId="6">'4.conf'!$A$1:$D$63</definedName>
    <definedName name="_xlnm.Print_Area" localSheetId="7">'4.res pub'!$A$1:$D$64</definedName>
    <definedName name="_xlnm.Print_Area" localSheetId="8">'5capprod'!$A$1:$B$10</definedName>
    <definedName name="_xlnm.Print_Area" localSheetId="10">'6-empleo '!$B$1:$H$14</definedName>
    <definedName name="_xlnm.Print_Area" localSheetId="11">'7.costos totales '!$A$1:$J$48</definedName>
    <definedName name="_xlnm.Print_Area" localSheetId="12">'8.a-costos isoftálica'!$A$1:$K$68</definedName>
    <definedName name="_xlnm.Print_Area" localSheetId="13">'8.b-costos tereftálica'!$A$1:$J$67</definedName>
    <definedName name="_xlnm.Print_Area" localSheetId="14">'9.a-adicional costos isoftálica'!$A$1:$G$46</definedName>
    <definedName name="_xlnm.Print_Area" localSheetId="15">'9.b-adicionalcostos tereftálica'!$A$1:$G$46</definedName>
    <definedName name="_xlnm.Print_Area" localSheetId="1">anexo!$C$10</definedName>
    <definedName name="_xlnm.Print_Area" localSheetId="9">Ejemplo!$A$1:$G$43</definedName>
    <definedName name="_xlnm.Print_Area" localSheetId="18">'Tabla Nº 13'!$B$3:$G$15</definedName>
  </definedNames>
  <calcPr calcId="162913" calcMode="manual"/>
</workbook>
</file>

<file path=xl/calcChain.xml><?xml version="1.0" encoding="utf-8"?>
<calcChain xmlns="http://schemas.openxmlformats.org/spreadsheetml/2006/main">
  <c r="D75" i="58" l="1"/>
  <c r="C75" i="58"/>
  <c r="D74" i="58"/>
  <c r="C74" i="58"/>
  <c r="D73" i="58"/>
  <c r="C73" i="58"/>
  <c r="D72" i="58"/>
  <c r="C72" i="58"/>
  <c r="D71" i="58"/>
  <c r="C71" i="58"/>
  <c r="A56" i="58"/>
  <c r="A40" i="58"/>
  <c r="A24" i="58"/>
  <c r="A3" i="58"/>
  <c r="E72" i="56"/>
  <c r="D72" i="56"/>
  <c r="E71" i="56"/>
  <c r="D71" i="56"/>
  <c r="E70" i="56"/>
  <c r="D70" i="56"/>
  <c r="E69" i="56"/>
  <c r="D69" i="56"/>
  <c r="E68" i="56"/>
  <c r="D68" i="56"/>
  <c r="C62" i="56"/>
  <c r="C72" i="56" s="1"/>
  <c r="C61" i="56"/>
  <c r="C71" i="56" s="1"/>
  <c r="C59" i="56"/>
  <c r="C70" i="56" s="1"/>
  <c r="C58" i="56"/>
  <c r="C69" i="56" s="1"/>
  <c r="C57" i="56"/>
  <c r="C68" i="56" s="1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F7" i="55"/>
  <c r="F25" i="55"/>
  <c r="E7" i="55"/>
  <c r="E25" i="55"/>
  <c r="D7" i="55"/>
  <c r="D25" i="55"/>
  <c r="C7" i="55"/>
  <c r="C25" i="55"/>
  <c r="A3" i="55"/>
  <c r="G70" i="52"/>
  <c r="G69" i="52"/>
  <c r="G68" i="52"/>
  <c r="H70" i="54"/>
  <c r="F70" i="54"/>
  <c r="D70" i="54"/>
  <c r="B70" i="54"/>
  <c r="H69" i="54"/>
  <c r="F69" i="54"/>
  <c r="D69" i="54"/>
  <c r="B69" i="54"/>
  <c r="A3" i="54"/>
  <c r="F7" i="50"/>
  <c r="E7" i="50"/>
  <c r="D7" i="50"/>
  <c r="C7" i="50"/>
  <c r="A73" i="46"/>
  <c r="A72" i="46"/>
  <c r="B7" i="34"/>
  <c r="C62" i="38"/>
  <c r="A62" i="40" s="1"/>
  <c r="A63" i="58" s="1"/>
  <c r="A75" i="58" s="1"/>
  <c r="C61" i="38"/>
  <c r="C71" i="38" s="1"/>
  <c r="B11" i="34"/>
  <c r="B10" i="34"/>
  <c r="A10" i="32"/>
  <c r="A21" i="32" s="1"/>
  <c r="A9" i="32"/>
  <c r="A20" i="32" s="1"/>
  <c r="A62" i="47"/>
  <c r="A71" i="47"/>
  <c r="A63" i="46"/>
  <c r="A74" i="46" s="1"/>
  <c r="A61" i="47"/>
  <c r="A62" i="46"/>
  <c r="A55" i="47"/>
  <c r="A56" i="46"/>
  <c r="A54" i="47"/>
  <c r="A55" i="46"/>
  <c r="A53" i="47"/>
  <c r="A54" i="46"/>
  <c r="A52" i="47"/>
  <c r="A53" i="46"/>
  <c r="A51" i="47"/>
  <c r="A52" i="46"/>
  <c r="A50" i="47"/>
  <c r="A51" i="46"/>
  <c r="A49" i="47"/>
  <c r="A50" i="46"/>
  <c r="A48" i="47"/>
  <c r="A49" i="46"/>
  <c r="A47" i="47"/>
  <c r="A48" i="46"/>
  <c r="A46" i="47"/>
  <c r="A47" i="46"/>
  <c r="A45" i="47"/>
  <c r="A46" i="46"/>
  <c r="A44" i="47"/>
  <c r="A45" i="46"/>
  <c r="A43" i="47"/>
  <c r="A44" i="46"/>
  <c r="A42" i="47"/>
  <c r="A43" i="46"/>
  <c r="A41" i="47"/>
  <c r="A42" i="46"/>
  <c r="A40" i="47"/>
  <c r="A41" i="46"/>
  <c r="A39" i="47"/>
  <c r="A40" i="46"/>
  <c r="A38" i="47"/>
  <c r="A39" i="46"/>
  <c r="A37" i="47"/>
  <c r="A38" i="46"/>
  <c r="A36" i="47"/>
  <c r="A37" i="46"/>
  <c r="A35" i="47"/>
  <c r="A36" i="46"/>
  <c r="A34" i="47"/>
  <c r="A35" i="46"/>
  <c r="A33" i="47"/>
  <c r="A34" i="46"/>
  <c r="A32" i="47"/>
  <c r="A33" i="46"/>
  <c r="A31" i="47"/>
  <c r="A32" i="46"/>
  <c r="A30" i="47"/>
  <c r="A31" i="46"/>
  <c r="A29" i="47"/>
  <c r="A30" i="46"/>
  <c r="A28" i="47"/>
  <c r="A29" i="46"/>
  <c r="A27" i="47"/>
  <c r="A28" i="46"/>
  <c r="A26" i="47"/>
  <c r="A27" i="46"/>
  <c r="A25" i="47"/>
  <c r="A26" i="46"/>
  <c r="A24" i="47"/>
  <c r="A25" i="46"/>
  <c r="A23" i="47"/>
  <c r="A24" i="46"/>
  <c r="A22" i="47"/>
  <c r="A23" i="46"/>
  <c r="A21" i="47"/>
  <c r="A22" i="46"/>
  <c r="A20" i="47"/>
  <c r="A21" i="46"/>
  <c r="A19" i="47"/>
  <c r="A20" i="46"/>
  <c r="A18" i="47"/>
  <c r="A19" i="46"/>
  <c r="A17" i="47"/>
  <c r="A18" i="46"/>
  <c r="A16" i="47"/>
  <c r="A17" i="46"/>
  <c r="A15" i="47"/>
  <c r="A16" i="46"/>
  <c r="A14" i="47"/>
  <c r="A15" i="46"/>
  <c r="A13" i="47"/>
  <c r="A14" i="46"/>
  <c r="A12" i="47"/>
  <c r="A13" i="46"/>
  <c r="A11" i="47"/>
  <c r="A12" i="46"/>
  <c r="A10" i="47"/>
  <c r="A11" i="46"/>
  <c r="A9" i="47"/>
  <c r="A10" i="46"/>
  <c r="A8" i="47"/>
  <c r="A9" i="46"/>
  <c r="A61" i="52"/>
  <c r="A60" i="52"/>
  <c r="A54" i="52"/>
  <c r="A53" i="52"/>
  <c r="A52" i="52"/>
  <c r="A51" i="52"/>
  <c r="A50" i="52"/>
  <c r="A49" i="52"/>
  <c r="A48" i="52"/>
  <c r="A47" i="52"/>
  <c r="A46" i="52"/>
  <c r="A45" i="52"/>
  <c r="A44" i="52"/>
  <c r="A43" i="52"/>
  <c r="A42" i="52"/>
  <c r="A41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A9" i="52"/>
  <c r="A8" i="52"/>
  <c r="A7" i="52"/>
  <c r="E70" i="52"/>
  <c r="E69" i="52"/>
  <c r="E68" i="52"/>
  <c r="E56" i="52"/>
  <c r="E67" i="52"/>
  <c r="A3" i="52"/>
  <c r="C56" i="52"/>
  <c r="C67" i="52"/>
  <c r="C68" i="52"/>
  <c r="C69" i="52"/>
  <c r="C70" i="52"/>
  <c r="A3" i="50"/>
  <c r="A4" i="36"/>
  <c r="A3" i="49"/>
  <c r="F6" i="34"/>
  <c r="C6" i="34"/>
  <c r="A3" i="47"/>
  <c r="A4" i="46"/>
  <c r="D25" i="50"/>
  <c r="E25" i="50"/>
  <c r="F25" i="50"/>
  <c r="C25" i="50"/>
  <c r="C3" i="45"/>
  <c r="A3" i="28"/>
  <c r="I63" i="46"/>
  <c r="I62" i="46"/>
  <c r="I61" i="46"/>
  <c r="D61" i="46"/>
  <c r="I60" i="46"/>
  <c r="I59" i="46"/>
  <c r="I56" i="46"/>
  <c r="I55" i="46"/>
  <c r="I54" i="46"/>
  <c r="I53" i="46"/>
  <c r="I52" i="46"/>
  <c r="I51" i="46"/>
  <c r="I50" i="46"/>
  <c r="I49" i="46"/>
  <c r="I48" i="46"/>
  <c r="I47" i="46"/>
  <c r="I46" i="46"/>
  <c r="I45" i="46"/>
  <c r="I44" i="46"/>
  <c r="I43" i="46"/>
  <c r="D43" i="46"/>
  <c r="I42" i="46"/>
  <c r="I41" i="46"/>
  <c r="I40" i="46"/>
  <c r="I39" i="46"/>
  <c r="D39" i="46"/>
  <c r="I38" i="46"/>
  <c r="I37" i="46"/>
  <c r="I36" i="46"/>
  <c r="I35" i="46"/>
  <c r="D35" i="46"/>
  <c r="I34" i="46"/>
  <c r="I33" i="46"/>
  <c r="I32" i="46"/>
  <c r="I31" i="46"/>
  <c r="D31" i="46"/>
  <c r="I30" i="46"/>
  <c r="I29" i="46"/>
  <c r="I28" i="46"/>
  <c r="I27" i="46"/>
  <c r="D27" i="46"/>
  <c r="I26" i="46"/>
  <c r="I25" i="46"/>
  <c r="I24" i="46"/>
  <c r="I23" i="46"/>
  <c r="D23" i="46"/>
  <c r="D71" i="46"/>
  <c r="I22" i="46"/>
  <c r="I21" i="46"/>
  <c r="I20" i="46"/>
  <c r="I19" i="46"/>
  <c r="D19" i="46"/>
  <c r="I18" i="46"/>
  <c r="I17" i="46"/>
  <c r="I16" i="46"/>
  <c r="I15" i="46"/>
  <c r="D15" i="46"/>
  <c r="I14" i="46"/>
  <c r="I13" i="46"/>
  <c r="I12" i="46"/>
  <c r="I11" i="46"/>
  <c r="D11" i="46"/>
  <c r="I10" i="46"/>
  <c r="I9" i="46"/>
  <c r="B23" i="42"/>
  <c r="B22" i="42"/>
  <c r="B21" i="42"/>
  <c r="B20" i="42"/>
  <c r="B19" i="42"/>
  <c r="L70" i="45"/>
  <c r="L71" i="45"/>
  <c r="L69" i="45"/>
  <c r="L68" i="45"/>
  <c r="L67" i="45"/>
  <c r="D63" i="46"/>
  <c r="D45" i="46"/>
  <c r="D46" i="46"/>
  <c r="D47" i="46"/>
  <c r="D48" i="46"/>
  <c r="D49" i="46"/>
  <c r="D50" i="46"/>
  <c r="D51" i="46"/>
  <c r="D52" i="46"/>
  <c r="D53" i="46"/>
  <c r="D54" i="46"/>
  <c r="D55" i="46"/>
  <c r="D56" i="46"/>
  <c r="D62" i="46"/>
  <c r="D33" i="46"/>
  <c r="D34" i="46"/>
  <c r="D36" i="46"/>
  <c r="D37" i="46"/>
  <c r="D38" i="46"/>
  <c r="D40" i="46"/>
  <c r="D41" i="46"/>
  <c r="D42" i="46"/>
  <c r="D44" i="46"/>
  <c r="D60" i="46"/>
  <c r="D21" i="46"/>
  <c r="D22" i="46"/>
  <c r="D24" i="46"/>
  <c r="D25" i="46"/>
  <c r="D26" i="46"/>
  <c r="D28" i="46"/>
  <c r="D29" i="46"/>
  <c r="D30" i="46"/>
  <c r="D32" i="46"/>
  <c r="D59" i="46"/>
  <c r="D9" i="46"/>
  <c r="D10" i="46"/>
  <c r="D12" i="46"/>
  <c r="D13" i="46"/>
  <c r="D14" i="46"/>
  <c r="D16" i="46"/>
  <c r="D17" i="46"/>
  <c r="D18" i="46"/>
  <c r="D20" i="46"/>
  <c r="D58" i="46"/>
  <c r="D69" i="46"/>
  <c r="I58" i="46"/>
  <c r="B52" i="49"/>
  <c r="E50" i="49"/>
  <c r="B50" i="49"/>
  <c r="D50" i="49"/>
  <c r="E52" i="49"/>
  <c r="D52" i="49"/>
  <c r="B18" i="32"/>
  <c r="P7" i="45"/>
  <c r="P8" i="45" s="1"/>
  <c r="P9" i="45" s="1"/>
  <c r="P10" i="45" s="1"/>
  <c r="P11" i="45" s="1"/>
  <c r="P12" i="45" s="1"/>
  <c r="P13" i="45" s="1"/>
  <c r="P14" i="45" s="1"/>
  <c r="P15" i="45" s="1"/>
  <c r="P16" i="45" s="1"/>
  <c r="P17" i="45" s="1"/>
  <c r="P18" i="45" s="1"/>
  <c r="P19" i="45" s="1"/>
  <c r="P20" i="45" s="1"/>
  <c r="P21" i="45" s="1"/>
  <c r="P22" i="45" s="1"/>
  <c r="P23" i="45" s="1"/>
  <c r="P24" i="45" s="1"/>
  <c r="P25" i="45" s="1"/>
  <c r="P26" i="45" s="1"/>
  <c r="P27" i="45" s="1"/>
  <c r="P28" i="45" s="1"/>
  <c r="P29" i="45" s="1"/>
  <c r="P30" i="45" s="1"/>
  <c r="P31" i="45" s="1"/>
  <c r="P32" i="45" s="1"/>
  <c r="P33" i="45" s="1"/>
  <c r="P34" i="45" s="1"/>
  <c r="P35" i="45" s="1"/>
  <c r="P36" i="45" s="1"/>
  <c r="P37" i="45" s="1"/>
  <c r="P38" i="45" s="1"/>
  <c r="P39" i="45" s="1"/>
  <c r="P40" i="45" s="1"/>
  <c r="P41" i="45" s="1"/>
  <c r="P42" i="45" s="1"/>
  <c r="P43" i="45" s="1"/>
  <c r="P44" i="45" s="1"/>
  <c r="P45" i="45" s="1"/>
  <c r="P46" i="45" s="1"/>
  <c r="P47" i="45" s="1"/>
  <c r="P48" i="45" s="1"/>
  <c r="P49" i="45" s="1"/>
  <c r="P50" i="45" s="1"/>
  <c r="P51" i="45" s="1"/>
  <c r="P52" i="45" s="1"/>
  <c r="P53" i="45" s="1"/>
  <c r="P54" i="45" s="1"/>
  <c r="I75" i="41"/>
  <c r="B75" i="41"/>
  <c r="C75" i="41"/>
  <c r="C67" i="47"/>
  <c r="C49" i="38"/>
  <c r="A49" i="40" s="1"/>
  <c r="A50" i="41" s="1"/>
  <c r="A50" i="58" s="1"/>
  <c r="C50" i="38"/>
  <c r="A50" i="40" s="1"/>
  <c r="A51" i="41" s="1"/>
  <c r="A51" i="58" s="1"/>
  <c r="C51" i="38"/>
  <c r="A51" i="40" s="1"/>
  <c r="A52" i="41" s="1"/>
  <c r="A52" i="58" s="1"/>
  <c r="C52" i="38"/>
  <c r="A52" i="40" s="1"/>
  <c r="A53" i="41" s="1"/>
  <c r="A53" i="58" s="1"/>
  <c r="C53" i="38"/>
  <c r="A53" i="40" s="1"/>
  <c r="A54" i="41" s="1"/>
  <c r="A54" i="58" s="1"/>
  <c r="C54" i="38"/>
  <c r="A54" i="40" s="1"/>
  <c r="A55" i="41" s="1"/>
  <c r="A55" i="58" s="1"/>
  <c r="B71" i="41"/>
  <c r="B72" i="41"/>
  <c r="B73" i="41"/>
  <c r="B74" i="41"/>
  <c r="C70" i="40"/>
  <c r="C71" i="41"/>
  <c r="D71" i="41"/>
  <c r="E71" i="41"/>
  <c r="F71" i="41"/>
  <c r="G71" i="41"/>
  <c r="H71" i="41"/>
  <c r="I71" i="41"/>
  <c r="C72" i="41"/>
  <c r="D72" i="41"/>
  <c r="E72" i="41"/>
  <c r="F72" i="41"/>
  <c r="G72" i="41"/>
  <c r="H72" i="41"/>
  <c r="I72" i="41"/>
  <c r="C73" i="41"/>
  <c r="D73" i="41"/>
  <c r="E73" i="41"/>
  <c r="F73" i="41"/>
  <c r="G73" i="41"/>
  <c r="H73" i="41"/>
  <c r="I73" i="41"/>
  <c r="C74" i="41"/>
  <c r="D74" i="41"/>
  <c r="E74" i="41"/>
  <c r="F74" i="41"/>
  <c r="G74" i="41"/>
  <c r="H74" i="41"/>
  <c r="I74" i="41"/>
  <c r="D75" i="41"/>
  <c r="E75" i="41"/>
  <c r="F75" i="41"/>
  <c r="G75" i="41"/>
  <c r="H75" i="41"/>
  <c r="D74" i="40"/>
  <c r="D73" i="40"/>
  <c r="C74" i="40"/>
  <c r="C73" i="40"/>
  <c r="D70" i="40"/>
  <c r="D71" i="40"/>
  <c r="D72" i="40"/>
  <c r="C72" i="40"/>
  <c r="C71" i="40"/>
  <c r="E68" i="38"/>
  <c r="E69" i="38"/>
  <c r="E70" i="38"/>
  <c r="E71" i="38"/>
  <c r="E72" i="38"/>
  <c r="D72" i="38"/>
  <c r="D71" i="38"/>
  <c r="D70" i="38"/>
  <c r="D69" i="38"/>
  <c r="D68" i="38"/>
  <c r="B18" i="42"/>
  <c r="C55" i="38"/>
  <c r="A55" i="40" s="1"/>
  <c r="A56" i="41" s="1"/>
  <c r="C71" i="47"/>
  <c r="C70" i="47"/>
  <c r="K71" i="45"/>
  <c r="J71" i="45"/>
  <c r="I71" i="45"/>
  <c r="H71" i="45"/>
  <c r="G71" i="45"/>
  <c r="F71" i="45"/>
  <c r="K70" i="45"/>
  <c r="J70" i="45"/>
  <c r="I70" i="45"/>
  <c r="H70" i="45"/>
  <c r="G70" i="45"/>
  <c r="F70" i="45"/>
  <c r="E71" i="45"/>
  <c r="E70" i="45"/>
  <c r="C46" i="38"/>
  <c r="A46" i="40" s="1"/>
  <c r="A47" i="41" s="1"/>
  <c r="H71" i="36"/>
  <c r="H70" i="36"/>
  <c r="F71" i="36"/>
  <c r="F70" i="36"/>
  <c r="D71" i="36"/>
  <c r="D70" i="36"/>
  <c r="B70" i="36"/>
  <c r="B71" i="36"/>
  <c r="B19" i="32"/>
  <c r="B20" i="32"/>
  <c r="B21" i="32"/>
  <c r="B17" i="32"/>
  <c r="C48" i="38"/>
  <c r="A48" i="40" s="1"/>
  <c r="A49" i="41" s="1"/>
  <c r="A49" i="58" s="1"/>
  <c r="C47" i="38"/>
  <c r="A47" i="40" s="1"/>
  <c r="A48" i="41" s="1"/>
  <c r="A48" i="58" s="1"/>
  <c r="C45" i="38"/>
  <c r="A45" i="40" s="1"/>
  <c r="A46" i="41" s="1"/>
  <c r="A47" i="58" s="1"/>
  <c r="C44" i="38"/>
  <c r="A44" i="40" s="1"/>
  <c r="A45" i="41" s="1"/>
  <c r="A46" i="58" s="1"/>
  <c r="C43" i="38"/>
  <c r="A43" i="40" s="1"/>
  <c r="A44" i="41" s="1"/>
  <c r="A45" i="58" s="1"/>
  <c r="C42" i="38"/>
  <c r="A42" i="40"/>
  <c r="A43" i="41" s="1"/>
  <c r="A44" i="58" s="1"/>
  <c r="C41" i="38"/>
  <c r="A41" i="40" s="1"/>
  <c r="A42" i="41" s="1"/>
  <c r="A43" i="58" s="1"/>
  <c r="C40" i="38"/>
  <c r="A40" i="40" s="1"/>
  <c r="A41" i="41" s="1"/>
  <c r="A42" i="58" s="1"/>
  <c r="C39" i="38"/>
  <c r="A39" i="40" s="1"/>
  <c r="A40" i="41" s="1"/>
  <c r="A41" i="58" s="1"/>
  <c r="C38" i="38"/>
  <c r="A38" i="40" s="1"/>
  <c r="A39" i="41" s="1"/>
  <c r="C37" i="38"/>
  <c r="A37" i="40" s="1"/>
  <c r="A38" i="41" s="1"/>
  <c r="A39" i="58" s="1"/>
  <c r="C36" i="38"/>
  <c r="A36" i="40" s="1"/>
  <c r="A37" i="41" s="1"/>
  <c r="A38" i="58" s="1"/>
  <c r="C35" i="38"/>
  <c r="A35" i="40" s="1"/>
  <c r="A36" i="41" s="1"/>
  <c r="A37" i="58" s="1"/>
  <c r="C34" i="38"/>
  <c r="A34" i="40" s="1"/>
  <c r="A35" i="41" s="1"/>
  <c r="A36" i="58" s="1"/>
  <c r="C33" i="38"/>
  <c r="A33" i="40" s="1"/>
  <c r="A34" i="41" s="1"/>
  <c r="A35" i="58" s="1"/>
  <c r="C32" i="38"/>
  <c r="A32" i="40" s="1"/>
  <c r="A33" i="41" s="1"/>
  <c r="A34" i="58" s="1"/>
  <c r="C31" i="38"/>
  <c r="A31" i="40" s="1"/>
  <c r="A32" i="41" s="1"/>
  <c r="A33" i="58" s="1"/>
  <c r="C30" i="38"/>
  <c r="A30" i="40" s="1"/>
  <c r="A31" i="41" s="1"/>
  <c r="A32" i="58" s="1"/>
  <c r="C29" i="38"/>
  <c r="A29" i="40" s="1"/>
  <c r="A30" i="41" s="1"/>
  <c r="A31" i="58" s="1"/>
  <c r="C28" i="38"/>
  <c r="A28" i="40" s="1"/>
  <c r="A29" i="41" s="1"/>
  <c r="A30" i="58" s="1"/>
  <c r="C27" i="38"/>
  <c r="A27" i="40" s="1"/>
  <c r="A28" i="41" s="1"/>
  <c r="A29" i="58" s="1"/>
  <c r="C26" i="38"/>
  <c r="A26" i="40" s="1"/>
  <c r="A27" i="41" s="1"/>
  <c r="A28" i="58" s="1"/>
  <c r="C25" i="38"/>
  <c r="A25" i="40" s="1"/>
  <c r="A26" i="41" s="1"/>
  <c r="A27" i="58" s="1"/>
  <c r="C24" i="38"/>
  <c r="A24" i="40" s="1"/>
  <c r="A25" i="41" s="1"/>
  <c r="A26" i="58" s="1"/>
  <c r="C23" i="38"/>
  <c r="A23" i="40" s="1"/>
  <c r="A24" i="41" s="1"/>
  <c r="A25" i="58" s="1"/>
  <c r="C22" i="38"/>
  <c r="A22" i="40" s="1"/>
  <c r="A23" i="41" s="1"/>
  <c r="C21" i="38"/>
  <c r="A21" i="40" s="1"/>
  <c r="A22" i="41" s="1"/>
  <c r="A23" i="58" s="1"/>
  <c r="C20" i="38"/>
  <c r="A20" i="40" s="1"/>
  <c r="A21" i="41" s="1"/>
  <c r="A22" i="58" s="1"/>
  <c r="C19" i="38"/>
  <c r="A19" i="40" s="1"/>
  <c r="A20" i="41" s="1"/>
  <c r="A21" i="58" s="1"/>
  <c r="C18" i="38"/>
  <c r="A18" i="40"/>
  <c r="A19" i="41" s="1"/>
  <c r="A20" i="58" s="1"/>
  <c r="C17" i="38"/>
  <c r="A17" i="40" s="1"/>
  <c r="A18" i="41" s="1"/>
  <c r="A19" i="58" s="1"/>
  <c r="C16" i="38"/>
  <c r="A16" i="40" s="1"/>
  <c r="A17" i="41" s="1"/>
  <c r="A18" i="58" s="1"/>
  <c r="C15" i="38"/>
  <c r="A15" i="40" s="1"/>
  <c r="A16" i="41" s="1"/>
  <c r="A17" i="58" s="1"/>
  <c r="C14" i="38"/>
  <c r="A14" i="40" s="1"/>
  <c r="A15" i="41" s="1"/>
  <c r="A16" i="58" s="1"/>
  <c r="C13" i="38"/>
  <c r="A13" i="40" s="1"/>
  <c r="A14" i="41" s="1"/>
  <c r="A15" i="58" s="1"/>
  <c r="C12" i="38"/>
  <c r="A12" i="40" s="1"/>
  <c r="A13" i="41" s="1"/>
  <c r="A14" i="58" s="1"/>
  <c r="C11" i="38"/>
  <c r="A11" i="40" s="1"/>
  <c r="A12" i="41" s="1"/>
  <c r="A13" i="58" s="1"/>
  <c r="C10" i="38"/>
  <c r="A10" i="40" s="1"/>
  <c r="A11" i="41" s="1"/>
  <c r="A12" i="58" s="1"/>
  <c r="C9" i="38"/>
  <c r="A9" i="40" s="1"/>
  <c r="A10" i="41" s="1"/>
  <c r="A11" i="58" s="1"/>
  <c r="C8" i="38"/>
  <c r="A8" i="40" s="1"/>
  <c r="A9" i="41" s="1"/>
  <c r="A10" i="58" s="1"/>
  <c r="C69" i="47"/>
  <c r="C68" i="47"/>
  <c r="J56" i="45"/>
  <c r="J66" i="45" s="1"/>
  <c r="J67" i="45"/>
  <c r="J68" i="45"/>
  <c r="J69" i="45"/>
  <c r="E56" i="45"/>
  <c r="F56" i="45"/>
  <c r="F66" i="45"/>
  <c r="G56" i="45"/>
  <c r="G66" i="45" s="1"/>
  <c r="H56" i="45"/>
  <c r="I56" i="45"/>
  <c r="K56" i="45"/>
  <c r="K66" i="45" s="1"/>
  <c r="E66" i="45"/>
  <c r="H66" i="45"/>
  <c r="I66" i="45"/>
  <c r="E67" i="45"/>
  <c r="F67" i="45"/>
  <c r="G67" i="45"/>
  <c r="H67" i="45"/>
  <c r="I67" i="45"/>
  <c r="K67" i="45"/>
  <c r="E68" i="45"/>
  <c r="F68" i="45"/>
  <c r="G68" i="45"/>
  <c r="H68" i="45"/>
  <c r="I68" i="45"/>
  <c r="K68" i="45"/>
  <c r="E69" i="45"/>
  <c r="F69" i="45"/>
  <c r="G69" i="45"/>
  <c r="H69" i="45"/>
  <c r="I69" i="45"/>
  <c r="K69" i="45"/>
  <c r="A3" i="32"/>
  <c r="F16" i="33"/>
  <c r="B22" i="33"/>
  <c r="C22" i="33"/>
  <c r="D22" i="33"/>
  <c r="E22" i="33"/>
  <c r="A3" i="40"/>
  <c r="A3" i="41"/>
  <c r="A70" i="47"/>
  <c r="D70" i="46"/>
  <c r="D72" i="46"/>
  <c r="A61" i="40"/>
  <c r="A62" i="41" s="1"/>
  <c r="A74" i="41" s="1"/>
  <c r="A22" i="42" s="1"/>
  <c r="A6" i="32"/>
  <c r="A17" i="32" s="1"/>
  <c r="A57" i="52"/>
  <c r="C57" i="38"/>
  <c r="A57" i="40" s="1"/>
  <c r="A70" i="40" s="1"/>
  <c r="A58" i="47"/>
  <c r="A67" i="47" s="1"/>
  <c r="A7" i="32"/>
  <c r="A18" i="32" s="1"/>
  <c r="A59" i="47"/>
  <c r="A58" i="52"/>
  <c r="C58" i="38"/>
  <c r="C69" i="38" s="1"/>
  <c r="B8" i="34"/>
  <c r="C59" i="38"/>
  <c r="C70" i="38" s="1"/>
  <c r="B9" i="34"/>
  <c r="A60" i="47"/>
  <c r="A59" i="52"/>
  <c r="A8" i="32"/>
  <c r="A19" i="32" s="1"/>
  <c r="A60" i="46"/>
  <c r="A71" i="46" s="1"/>
  <c r="A68" i="47"/>
  <c r="A69" i="47"/>
  <c r="A61" i="46"/>
  <c r="A62" i="58" l="1"/>
  <c r="A74" i="58" s="1"/>
  <c r="A58" i="58"/>
  <c r="A71" i="58" s="1"/>
  <c r="A59" i="46"/>
  <c r="A70" i="46" s="1"/>
  <c r="A63" i="41"/>
  <c r="A75" i="41" s="1"/>
  <c r="A23" i="42" s="1"/>
  <c r="A74" i="40"/>
  <c r="C72" i="38"/>
  <c r="A58" i="40"/>
  <c r="A59" i="58" s="1"/>
  <c r="A72" i="58" s="1"/>
  <c r="C68" i="38"/>
  <c r="A59" i="40"/>
  <c r="A60" i="58" s="1"/>
  <c r="A73" i="58" s="1"/>
  <c r="A73" i="40"/>
  <c r="A58" i="41"/>
  <c r="A71" i="41" s="1"/>
  <c r="A19" i="42" s="1"/>
  <c r="A71" i="40" l="1"/>
  <c r="A59" i="41"/>
  <c r="A72" i="41" s="1"/>
  <c r="A20" i="42" s="1"/>
  <c r="A72" i="40"/>
  <c r="A60" i="41"/>
  <c r="A73" i="41" s="1"/>
  <c r="A21" i="42" s="1"/>
</calcChain>
</file>

<file path=xl/sharedStrings.xml><?xml version="1.0" encoding="utf-8"?>
<sst xmlns="http://schemas.openxmlformats.org/spreadsheetml/2006/main" count="575" uniqueCount="277">
  <si>
    <t>ANEXO ESTADÍSTICO</t>
  </si>
  <si>
    <t>Cuadro N° 1</t>
  </si>
  <si>
    <t>Producto</t>
  </si>
  <si>
    <t>RANKING</t>
  </si>
  <si>
    <t>Características técnicas, físicas, etc.</t>
  </si>
  <si>
    <t>1° tipo</t>
  </si>
  <si>
    <t>2° tipo</t>
  </si>
  <si>
    <t>3° tipo</t>
  </si>
  <si>
    <t>Cuadro Nº 3</t>
  </si>
  <si>
    <t>Mes</t>
  </si>
  <si>
    <t>Año</t>
  </si>
  <si>
    <t>.................</t>
  </si>
  <si>
    <t>Período</t>
  </si>
  <si>
    <t>Total</t>
  </si>
  <si>
    <t xml:space="preserve">Reventa al mercado interno de </t>
  </si>
  <si>
    <t>importadas de todos los orígenes.</t>
  </si>
  <si>
    <t>Origen:.............................</t>
  </si>
  <si>
    <t>U. de medida</t>
  </si>
  <si>
    <t>Valores ($)</t>
  </si>
  <si>
    <t>Valor FOB</t>
  </si>
  <si>
    <t>Existencias de</t>
  </si>
  <si>
    <t>Producción</t>
  </si>
  <si>
    <t>Autoconsumo</t>
  </si>
  <si>
    <t>Origenes no investigados</t>
  </si>
  <si>
    <t>Origen............................</t>
  </si>
  <si>
    <t>1º tr.1999*</t>
  </si>
  <si>
    <t>Ejemplo para completar la información de capacidad de producción.</t>
  </si>
  <si>
    <t>En el caso de que la etapa de producción o proceso que limita la capacidad máxima de producción</t>
  </si>
  <si>
    <t xml:space="preserve">sea compartida por los productos en cuestión y por otros productos cualesquiera, seguir el ejemplo </t>
  </si>
  <si>
    <t>que se presenta a continuación.</t>
  </si>
  <si>
    <t>en un 80% y la producción en ese año fue la que se describe en el cuadro del ejemplo siguiente:</t>
  </si>
  <si>
    <t>Los productos A, B y C son los productos en cuestión. El producto D representa a otros</t>
  </si>
  <si>
    <t>productos de la empresa.</t>
  </si>
  <si>
    <t>PRODUCCION</t>
  </si>
  <si>
    <t>AÑO</t>
  </si>
  <si>
    <t>A</t>
  </si>
  <si>
    <t>B</t>
  </si>
  <si>
    <t>C</t>
  </si>
  <si>
    <t>D</t>
  </si>
  <si>
    <t>De acuerdo a estos datos el mix de producción responde a la siguiente composición:</t>
  </si>
  <si>
    <t>Productos</t>
  </si>
  <si>
    <t>La forma de calcular la capacidad de producción será:</t>
  </si>
  <si>
    <t>Para el producto   A   384 / 0.80 = 480</t>
  </si>
  <si>
    <t>Para el producto   B   430 / 0.80 = 537</t>
  </si>
  <si>
    <t>Para el producto   C    96 / 0.80 = 120</t>
  </si>
  <si>
    <t>Para el producto   D   50 / 0.80  = 62</t>
  </si>
  <si>
    <t xml:space="preserve">Esto implica que la capacidad de producción total es de 1200 unidades con este mix, el cual nos  </t>
  </si>
  <si>
    <t>servirá de referencia para el resto de los cálculos.</t>
  </si>
  <si>
    <t>Por lo tanto, las unidades de cada producto serán:</t>
  </si>
  <si>
    <t>Para el producto   A   1800 * 0.40 = 720</t>
  </si>
  <si>
    <t>Para el producto   B   1800 * 0.45 = 810</t>
  </si>
  <si>
    <t>Para el producto   C   1800 * 0.10 = 180</t>
  </si>
  <si>
    <t>Para el producto   D   1800 * 0.05 = 90</t>
  </si>
  <si>
    <t>Año de Máxima Producción</t>
  </si>
  <si>
    <r>
      <t xml:space="preserve">Producción (en </t>
    </r>
    <r>
      <rPr>
        <i/>
        <u/>
        <sz val="10"/>
        <rFont val="Arial"/>
        <family val="2"/>
      </rPr>
      <t>unidad de medida</t>
    </r>
    <r>
      <rPr>
        <sz val="10"/>
        <rFont val="Arial"/>
        <family val="2"/>
      </rPr>
      <t>)</t>
    </r>
  </si>
  <si>
    <t>demás productos</t>
  </si>
  <si>
    <t>Concepto</t>
  </si>
  <si>
    <t xml:space="preserve">Valor </t>
  </si>
  <si>
    <t>Part.</t>
  </si>
  <si>
    <t>s/CMU</t>
  </si>
  <si>
    <t>Insumos nacionales (1)</t>
  </si>
  <si>
    <t>Insumos importados (1)</t>
  </si>
  <si>
    <t>Mano de obra directa</t>
  </si>
  <si>
    <t>Costos variables de fabricación</t>
  </si>
  <si>
    <t>Energía eléctrica</t>
  </si>
  <si>
    <t>Combustibles</t>
  </si>
  <si>
    <t>Desperdicios</t>
  </si>
  <si>
    <t>Otros costos variables de fabricación</t>
  </si>
  <si>
    <t>Royalties</t>
  </si>
  <si>
    <t>Otras Transferencias</t>
  </si>
  <si>
    <t>Costos fijos de fabricación</t>
  </si>
  <si>
    <t>Mano de obra indirecta</t>
  </si>
  <si>
    <t>Mantenimiento</t>
  </si>
  <si>
    <t>Depreciación</t>
  </si>
  <si>
    <t>Otros Costos fijos de producción</t>
  </si>
  <si>
    <t>Otros costos</t>
  </si>
  <si>
    <t>Administrativos</t>
  </si>
  <si>
    <t>Otros</t>
  </si>
  <si>
    <t>Costo Medio Unitario (CMU)</t>
  </si>
  <si>
    <t xml:space="preserve">Precios en el mercado interno de </t>
  </si>
  <si>
    <t xml:space="preserve">Total </t>
  </si>
  <si>
    <t>Ingreso Medio</t>
  </si>
  <si>
    <t>Por Ventas</t>
  </si>
  <si>
    <t>Importaciones de</t>
  </si>
  <si>
    <t>originarias de (1)</t>
  </si>
  <si>
    <t>(completar el origen):.....................................................</t>
  </si>
  <si>
    <t>Despachos Involucrados</t>
  </si>
  <si>
    <t>VOLUMEN</t>
  </si>
  <si>
    <t>(Fecha y N°) *</t>
  </si>
  <si>
    <t>Unidades</t>
  </si>
  <si>
    <t>(Total)</t>
  </si>
  <si>
    <t>(1) Completar un cuadro por cada origen desde el que realizó importaciones.</t>
  </si>
  <si>
    <t>SEMITERMINADAS</t>
  </si>
  <si>
    <t>Fletes</t>
  </si>
  <si>
    <t>Precio de Venta</t>
  </si>
  <si>
    <t>Cuadro N° 11</t>
  </si>
  <si>
    <t>Cuadro Nº 14</t>
  </si>
  <si>
    <t>Horas trabajadas en el Área de producción de</t>
  </si>
  <si>
    <t>Horas por turno</t>
  </si>
  <si>
    <t>Turnos por día</t>
  </si>
  <si>
    <t>Días por mes</t>
  </si>
  <si>
    <t>Cuadro Nº 2</t>
  </si>
  <si>
    <t>Valor CIF</t>
  </si>
  <si>
    <t>*Cuando se expresa el precio del insumo, aclarar a qué unidad de medida está referida (ej. $/Kg; $/m, etc)</t>
  </si>
  <si>
    <t>CANAL MAYORISTA</t>
  </si>
  <si>
    <t>CANAL MINORISTA</t>
  </si>
  <si>
    <t>OTROS</t>
  </si>
  <si>
    <t>Diferencias de Inventario</t>
  </si>
  <si>
    <t>Gastos Variables de Comercialización</t>
  </si>
  <si>
    <t>Financieros - Por CAPITAL DE TRABAJO</t>
  </si>
  <si>
    <t>Fijos de comercialización</t>
  </si>
  <si>
    <t>posición NCM</t>
  </si>
  <si>
    <t xml:space="preserve">Capacidad máxima de producción de </t>
  </si>
  <si>
    <t xml:space="preserve">Producción y capacidad de producción nacional de </t>
  </si>
  <si>
    <t>Producción nacional (*)</t>
  </si>
  <si>
    <t>Capacidad de producción</t>
  </si>
  <si>
    <t>nacional (*)</t>
  </si>
  <si>
    <t>(*) Indicar la fuente de información o la metodología de estimación.</t>
  </si>
  <si>
    <t>TOTAL</t>
  </si>
  <si>
    <t>En valores</t>
  </si>
  <si>
    <t>PERÍODO</t>
  </si>
  <si>
    <t>Exportaciones</t>
  </si>
  <si>
    <t>Producción Contratada a Terceros</t>
  </si>
  <si>
    <t>Producción para Terceros</t>
  </si>
  <si>
    <t>Producción, Autoconusmo, Ventas, Exportaciones y Existencias de</t>
  </si>
  <si>
    <t>Exportaciones en US$ FOB</t>
  </si>
  <si>
    <t xml:space="preserve">Exportaciones de </t>
  </si>
  <si>
    <t>US$ FOB</t>
  </si>
  <si>
    <t>CONTROL CNCE</t>
  </si>
  <si>
    <t>CONTROLES CNCE</t>
  </si>
  <si>
    <t>Ventas de Producción Propia</t>
  </si>
  <si>
    <t>Ventas de Producción Contratada a Terceros</t>
  </si>
  <si>
    <t>1º mes con operaciones</t>
  </si>
  <si>
    <t>valor del 1º mes con operaciones</t>
  </si>
  <si>
    <t>COMPLETAR</t>
  </si>
  <si>
    <t xml:space="preserve">El RESUMEN PÚBLICO </t>
  </si>
  <si>
    <t>TIENE LAS FORMULAS CARGADAS</t>
  </si>
  <si>
    <t xml:space="preserve">COMPLETE LOS DATOS EN </t>
  </si>
  <si>
    <t>LA HOJA SIGUIENTE</t>
  </si>
  <si>
    <t>ATENCIÓN</t>
  </si>
  <si>
    <t>Cantidad de Empleados</t>
  </si>
  <si>
    <t>Cantidad de empleados y masa salarial</t>
  </si>
  <si>
    <t>Cuadro Nº 6</t>
  </si>
  <si>
    <t>Área de producción</t>
  </si>
  <si>
    <t>Cuadro Nº 5</t>
  </si>
  <si>
    <r>
      <t>Estructura de costos de</t>
    </r>
    <r>
      <rPr>
        <b/>
        <sz val="10"/>
        <rFont val="Arial"/>
        <family val="2"/>
      </rPr>
      <t xml:space="preserve"> </t>
    </r>
  </si>
  <si>
    <t>Cuadro N° 8</t>
  </si>
  <si>
    <t>Cuadro N° 12</t>
  </si>
  <si>
    <t>Cuadro N° 13</t>
  </si>
  <si>
    <r>
      <t xml:space="preserve">capacidad </t>
    </r>
    <r>
      <rPr>
        <b/>
        <u/>
        <sz val="10"/>
        <color indexed="10"/>
        <rFont val="Arial"/>
        <family val="2"/>
      </rPr>
      <t>&gt;</t>
    </r>
    <r>
      <rPr>
        <b/>
        <sz val="10"/>
        <color indexed="10"/>
        <rFont val="Arial"/>
        <family val="2"/>
      </rPr>
      <t xml:space="preserve"> producción</t>
    </r>
  </si>
  <si>
    <t>volumen</t>
  </si>
  <si>
    <t>pesos</t>
  </si>
  <si>
    <t>COSTO TOTAl</t>
  </si>
  <si>
    <t>EXPORTACIONES US$ FOB   RESÚMEN PÚBLICO</t>
  </si>
  <si>
    <t>$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</si>
  <si>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</si>
  <si>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</si>
  <si>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</si>
  <si>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</si>
  <si>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CONTROLES CNCE (muestran diferencias entre totales y mensuales)</t>
  </si>
  <si>
    <t>CONTROLES CNCE (muestran diferencias entre totales y parciales)</t>
  </si>
  <si>
    <t>Existencias teóricas mensuales (deben ser positivas)</t>
  </si>
  <si>
    <t>Existencias anuales</t>
  </si>
  <si>
    <t>CONTROLES CNCE (muestran diferencias entre totales y mensuales y diferencia existencias informadas con teóricas)</t>
  </si>
  <si>
    <t>CONTROLES CNCE (muestran diferencias entre existencias informadas y teóricas del origen investigado)</t>
  </si>
  <si>
    <t>EN EL RESUMEN PÚBLICO DE EXPORTACIONES EN US$ FOB ESTA CARGADA LA FÓRMULA, PERO ES NECESARIO QUE LA EMPRESA COMPLETE (EN LA HOJA CONFIDENCIAL)  EL PRIMER MES CON OPERACIONES Y SU MONTO</t>
  </si>
  <si>
    <t>(muestran el resumen público del cuadro confidencial)</t>
  </si>
  <si>
    <t>Ventas de Producción Propia
En pesos</t>
  </si>
  <si>
    <t>Ventas de Producción Encargada o Contratada a Terceros
En pesos</t>
  </si>
  <si>
    <t>Insumos Importados</t>
  </si>
  <si>
    <t>Insumos Nacionales</t>
  </si>
  <si>
    <t xml:space="preserve">TOTAL </t>
  </si>
  <si>
    <t>Cuadro N° 7</t>
  </si>
  <si>
    <t>(diferencias entre totales y parciales)</t>
  </si>
  <si>
    <t>Nota: Esta información debe ser consistente con el resto de la información suministrada en el cuestionario, en especial en el Cuadro Nº 8.</t>
  </si>
  <si>
    <t>total</t>
  </si>
  <si>
    <t>unitario</t>
  </si>
  <si>
    <t>en pesos</t>
  </si>
  <si>
    <t xml:space="preserve">                           %</t>
  </si>
  <si>
    <t>comunes de fábrica</t>
  </si>
  <si>
    <t xml:space="preserve">Insumos nacionales </t>
  </si>
  <si>
    <t>Insumos importados</t>
  </si>
  <si>
    <t>unidad de medida del insumo</t>
  </si>
  <si>
    <t>Cuadro N° 9</t>
  </si>
  <si>
    <t xml:space="preserve">Información adicional sobre la Estructura de Costos de </t>
  </si>
  <si>
    <t>Valor por unidad de producto - Cuadro Nº 8</t>
  </si>
  <si>
    <t>Gastos Fijos de Comercialización</t>
  </si>
  <si>
    <t>Otro (indicar)……………………</t>
  </si>
  <si>
    <t>Mano de Obra Directa (*)</t>
  </si>
  <si>
    <t>Otros Costos Variables de Fabricación (*)</t>
  </si>
  <si>
    <t>Gastos Variables de Comercialización (*)</t>
  </si>
  <si>
    <t>Costos Fijos de Fabricación (*)</t>
  </si>
  <si>
    <t>Gastos Adm., Comerc., etc.(*)</t>
  </si>
  <si>
    <t xml:space="preserve">(*) En caso de que utilice distintas bases de asignación para los diferentes costos que componen cada concepto, detalle las de los más relevantes en cada caso. </t>
  </si>
  <si>
    <t>Bases de asignación</t>
  </si>
  <si>
    <t>Diferencial (+ / - ) asignable a canal mayorista</t>
  </si>
  <si>
    <t>Diferencial (+ / - ) asignable a canal minorista</t>
  </si>
  <si>
    <t>Diferencial (+ / - ) asignable a canal …….</t>
  </si>
  <si>
    <t>Existencias al cierre de cada período</t>
  </si>
  <si>
    <t>Agregue todas las filas que le resulten necesarias.</t>
  </si>
  <si>
    <t>….° tipo</t>
  </si>
  <si>
    <t>Otros (Resto)</t>
  </si>
  <si>
    <t>Beneficio Fiscal</t>
  </si>
  <si>
    <t>Ventas de</t>
  </si>
  <si>
    <t>Exportaciones de</t>
  </si>
  <si>
    <t xml:space="preserve">EXPORTACIONES US$ FOB  </t>
  </si>
  <si>
    <t>RESUMEN PÚBLICO</t>
  </si>
  <si>
    <t>Fletes a cargo de los clientes - porcentaje sobre el precio</t>
  </si>
  <si>
    <t>Cuadro Nº 4.2.a</t>
  </si>
  <si>
    <t>Cuadro Nº 4.2.b</t>
  </si>
  <si>
    <t>Cuadro Nº 4.1</t>
  </si>
  <si>
    <t>Cuadro Nº 10</t>
  </si>
  <si>
    <t>Facturado</t>
  </si>
  <si>
    <t>Insumo 3:</t>
  </si>
  <si>
    <t>Insumo 4:</t>
  </si>
  <si>
    <t>Insumo 2:</t>
  </si>
  <si>
    <t xml:space="preserve">Insumo 1: </t>
  </si>
  <si>
    <r>
      <t xml:space="preserve">(1)  Insumos o componentes  o partes y piezas o subconjuntos. </t>
    </r>
    <r>
      <rPr>
        <b/>
        <u/>
        <sz val="11"/>
        <rFont val="Arial"/>
        <family val="2"/>
      </rPr>
      <t>Proporcionar la información de los principales insumos utilizados en el proceso de producción (aquellos que repesenten al menos un 80% del total de insumos nacionales/importados). Agregue las filas que sean necesarias.</t>
    </r>
  </si>
  <si>
    <t>Indique la/s forma/s de asignación de los costos comunes entre los distintos productos (por ej. comunes de fabricación, administrativos, comerciales, etc.)</t>
  </si>
  <si>
    <t xml:space="preserve">              %</t>
  </si>
  <si>
    <t>Mix 2010</t>
  </si>
  <si>
    <t xml:space="preserve">Si en el año 2011 la capacidad de producción, debido a inversiones que se hayan realizado se </t>
  </si>
  <si>
    <t>eleva en un 50%, las unidades totales pasan a ser 1800 de acuerdo al mix vigente en 2010</t>
  </si>
  <si>
    <t>Supongamos que la capacidad de la etapa que limita la producción fue utilizada en 2010</t>
  </si>
  <si>
    <t>Mix de producción de 2010</t>
  </si>
  <si>
    <t>8</t>
  </si>
  <si>
    <t>Resinas Poliéster</t>
  </si>
  <si>
    <r>
      <t xml:space="preserve">Tipos de </t>
    </r>
    <r>
      <rPr>
        <b/>
        <i/>
        <u/>
        <sz val="10"/>
        <rFont val="Arial"/>
        <family val="2"/>
      </rPr>
      <t/>
    </r>
  </si>
  <si>
    <t>ene-ago 2018</t>
  </si>
  <si>
    <t>ene-ago 2017</t>
  </si>
  <si>
    <t>en kilogramos</t>
  </si>
  <si>
    <t>En kilogramos</t>
  </si>
  <si>
    <t>En valores ($)</t>
  </si>
  <si>
    <t>kilogramos</t>
  </si>
  <si>
    <t>Costos Totales del conjunto de todas las</t>
  </si>
  <si>
    <t>(vendidas al mercado interno)</t>
  </si>
  <si>
    <t>promedio 2015</t>
  </si>
  <si>
    <t>promedio 2016</t>
  </si>
  <si>
    <t>promedio 2017</t>
  </si>
  <si>
    <t>promedio ene-ago 2018</t>
  </si>
  <si>
    <t>por kilogramo</t>
  </si>
  <si>
    <t>en pesos por kilogramo</t>
  </si>
  <si>
    <t>(en kilogramos y valores de primera venta)</t>
  </si>
  <si>
    <t>Brasil</t>
  </si>
  <si>
    <t>Resinas Poliéster importadas de todos los orígenes</t>
  </si>
  <si>
    <t>Masa Salarial (en pesos)</t>
  </si>
  <si>
    <t>4° tipo</t>
  </si>
  <si>
    <t>5° tipo</t>
  </si>
  <si>
    <r>
      <t xml:space="preserve">cantidad por </t>
    </r>
    <r>
      <rPr>
        <i/>
        <sz val="10"/>
        <rFont val="Arial"/>
        <family val="2"/>
      </rPr>
      <t>kilogramo</t>
    </r>
    <r>
      <rPr>
        <sz val="10"/>
        <rFont val="Arial"/>
        <family val="2"/>
      </rPr>
      <t xml:space="preserve"> de </t>
    </r>
    <r>
      <rPr>
        <i/>
        <sz val="10"/>
        <rFont val="Arial"/>
        <family val="2"/>
      </rPr>
      <t>Resina Poliéster Tereftálica</t>
    </r>
  </si>
  <si>
    <t>Kilogramos</t>
  </si>
  <si>
    <t>Beneficio fiscal</t>
  </si>
  <si>
    <t xml:space="preserve">Resinas Tereftálicas </t>
  </si>
  <si>
    <t xml:space="preserve">que contengan: </t>
  </si>
  <si>
    <t>y que cumplan las características:</t>
  </si>
  <si>
    <t>Monómero de Estireno:</t>
  </si>
  <si>
    <t xml:space="preserve">entre el 41% y 43% </t>
  </si>
  <si>
    <t>Viscosidad:</t>
  </si>
  <si>
    <t>entre 300cps y 400cps a 25ºC</t>
  </si>
  <si>
    <t>Ácido Maléico:</t>
  </si>
  <si>
    <t>entre el 11% y 15%</t>
  </si>
  <si>
    <t xml:space="preserve">Tenor de sólidos: </t>
  </si>
  <si>
    <t>entre 57 y 59 % nvm</t>
  </si>
  <si>
    <t xml:space="preserve">Peso específico: </t>
  </si>
  <si>
    <t>entre 1.09 y 1.20 a 25ºC</t>
  </si>
  <si>
    <t>PET:</t>
  </si>
  <si>
    <t>entre el 30% y el 35%</t>
  </si>
  <si>
    <t xml:space="preserve">Tiempo de gel: </t>
  </si>
  <si>
    <t>entre 10 y 20 minutos a 25ºC</t>
  </si>
  <si>
    <t xml:space="preserve">Temperatura de exotermia: </t>
  </si>
  <si>
    <t xml:space="preserve">entre 140ºC y 180ºC </t>
  </si>
  <si>
    <r>
      <t>Producto Representativo</t>
    </r>
    <r>
      <rPr>
        <b/>
        <i/>
        <sz val="10"/>
        <rFont val="Arial"/>
        <family val="2"/>
      </rPr>
      <t>: Resina Poliéster Isoftálica</t>
    </r>
  </si>
  <si>
    <t>en pesos por kilogramo de: Resina Poliéster Isoftálica</t>
  </si>
  <si>
    <t>1 kilogramo del producto representativo: Resina Poliéster Isoftálica</t>
  </si>
  <si>
    <r>
      <t>Producto Representativo</t>
    </r>
    <r>
      <rPr>
        <b/>
        <i/>
        <sz val="10"/>
        <rFont val="Arial"/>
        <family val="2"/>
      </rPr>
      <t>: Resina Poliéster Tereftálica definida en los términos de la Tabla Nº 13</t>
    </r>
  </si>
  <si>
    <t>en pesos por kilogramo de: Resina Poliéster Tereftálica definida en los términos de la Tabla Nº 13</t>
  </si>
  <si>
    <t>1 kilogramo del producto representativo: Resina Poliéster Tereftálica definida en los términos de la Tabla Nº 13</t>
  </si>
  <si>
    <t xml:space="preserve">Tabla Nº 13: descriptiva de las resinas poliéster tereftálicas que son consideradas como producto representativo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</si>
</sst>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#,##0_ \ \ ;______@_ \ \ \ "/>
    <numFmt numFmtId="166" formatCode="_-* #,##0.00\ [$€]_-;\-* #,##0.00\ [$€]_-;_-* &quot;-&quot;??\ [$€]_-;_-@_-"/>
  </numFmts>
  <fonts count="28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28"/>
      <name val="Arial"/>
      <family val="2"/>
    </font>
    <font>
      <b/>
      <i/>
      <u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  <font>
      <sz val="8"/>
      <name val="MS Sans Serif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3" fillId="0" borderId="1"/>
    <xf numFmtId="164" fontId="3" fillId="0" borderId="0" applyFont="0" applyFill="0" applyBorder="0" applyAlignment="0" applyProtection="0"/>
    <xf numFmtId="0" fontId="3" fillId="0" borderId="2" applyBorder="0"/>
    <xf numFmtId="9" fontId="3" fillId="0" borderId="0" applyFont="0" applyFill="0" applyBorder="0" applyAlignment="0" applyProtection="0"/>
  </cellStyleXfs>
  <cellXfs count="555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11" fillId="0" borderId="14" xfId="0" applyFont="1" applyBorder="1" applyAlignment="1">
      <alignment horizontal="centerContinuous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Protection="1">
      <protection locked="0"/>
    </xf>
    <xf numFmtId="3" fontId="11" fillId="0" borderId="21" xfId="3" quotePrefix="1" applyNumberFormat="1" applyFont="1" applyFill="1" applyBorder="1" applyAlignment="1" applyProtection="1">
      <alignment horizontal="right"/>
      <protection locked="0"/>
    </xf>
    <xf numFmtId="3" fontId="11" fillId="0" borderId="22" xfId="3" quotePrefix="1" applyNumberFormat="1" applyFont="1" applyFill="1" applyBorder="1" applyAlignment="1" applyProtection="1">
      <alignment horizontal="right"/>
      <protection locked="0"/>
    </xf>
    <xf numFmtId="3" fontId="11" fillId="0" borderId="2" xfId="3" quotePrefix="1" applyNumberFormat="1" applyFont="1" applyFill="1" applyBorder="1" applyAlignment="1" applyProtection="1">
      <alignment horizontal="right"/>
      <protection locked="0"/>
    </xf>
    <xf numFmtId="3" fontId="11" fillId="0" borderId="0" xfId="3" quotePrefix="1" applyNumberFormat="1" applyFont="1" applyFill="1" applyBorder="1" applyAlignment="1" applyProtection="1">
      <alignment horizontal="right"/>
      <protection locked="0"/>
    </xf>
    <xf numFmtId="3" fontId="11" fillId="0" borderId="23" xfId="3" quotePrefix="1" applyNumberFormat="1" applyFont="1" applyFill="1" applyBorder="1" applyAlignment="1" applyProtection="1">
      <alignment horizontal="right"/>
      <protection locked="0"/>
    </xf>
    <xf numFmtId="3" fontId="11" fillId="0" borderId="3" xfId="3" quotePrefix="1" applyNumberFormat="1" applyFont="1" applyFill="1" applyBorder="1" applyAlignment="1" applyProtection="1">
      <alignment horizontal="right"/>
      <protection locked="0"/>
    </xf>
    <xf numFmtId="3" fontId="11" fillId="0" borderId="11" xfId="3" quotePrefix="1" applyNumberFormat="1" applyFont="1" applyFill="1" applyBorder="1" applyAlignment="1" applyProtection="1">
      <alignment horizontal="right"/>
      <protection locked="0"/>
    </xf>
    <xf numFmtId="3" fontId="11" fillId="0" borderId="24" xfId="3" quotePrefix="1" applyNumberFormat="1" applyFont="1" applyFill="1" applyBorder="1" applyAlignment="1" applyProtection="1">
      <alignment horizontal="right"/>
      <protection locked="0"/>
    </xf>
    <xf numFmtId="3" fontId="11" fillId="0" borderId="7" xfId="3" quotePrefix="1" applyNumberFormat="1" applyFont="1" applyFill="1" applyBorder="1" applyAlignment="1" applyProtection="1">
      <alignment horizontal="right"/>
      <protection locked="0"/>
    </xf>
    <xf numFmtId="3" fontId="11" fillId="0" borderId="12" xfId="3" quotePrefix="1" applyNumberFormat="1" applyFont="1" applyFill="1" applyBorder="1" applyAlignment="1" applyProtection="1">
      <alignment horizontal="right"/>
      <protection locked="0"/>
    </xf>
    <xf numFmtId="3" fontId="11" fillId="0" borderId="25" xfId="3" quotePrefix="1" applyNumberFormat="1" applyFont="1" applyFill="1" applyBorder="1" applyAlignment="1" applyProtection="1">
      <alignment horizontal="right"/>
      <protection locked="0"/>
    </xf>
    <xf numFmtId="3" fontId="11" fillId="0" borderId="16" xfId="3" quotePrefix="1" applyNumberFormat="1" applyFont="1" applyFill="1" applyBorder="1" applyAlignment="1" applyProtection="1">
      <alignment horizontal="right"/>
      <protection locked="0"/>
    </xf>
    <xf numFmtId="3" fontId="11" fillId="0" borderId="15" xfId="3" quotePrefix="1" applyNumberFormat="1" applyFont="1" applyFill="1" applyBorder="1" applyAlignment="1" applyProtection="1">
      <alignment horizontal="right"/>
      <protection locked="0"/>
    </xf>
    <xf numFmtId="3" fontId="11" fillId="0" borderId="26" xfId="3" quotePrefix="1" applyNumberFormat="1" applyFont="1" applyFill="1" applyBorder="1" applyAlignment="1" applyProtection="1">
      <alignment horizontal="right"/>
      <protection locked="0"/>
    </xf>
    <xf numFmtId="3" fontId="11" fillId="0" borderId="27" xfId="3" quotePrefix="1" applyNumberFormat="1" applyFont="1" applyFill="1" applyBorder="1" applyAlignment="1" applyProtection="1">
      <alignment horizontal="right"/>
      <protection locked="0"/>
    </xf>
    <xf numFmtId="3" fontId="11" fillId="0" borderId="28" xfId="3" quotePrefix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165" fontId="11" fillId="0" borderId="0" xfId="3" quotePrefix="1" applyNumberFormat="1" applyFont="1" applyFill="1" applyBorder="1" applyAlignment="1" applyProtection="1">
      <protection locked="0"/>
    </xf>
    <xf numFmtId="3" fontId="11" fillId="0" borderId="0" xfId="3" quotePrefix="1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3" fontId="11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3" fontId="11" fillId="0" borderId="11" xfId="0" applyNumberFormat="1" applyFont="1" applyBorder="1" applyAlignment="1" applyProtection="1">
      <alignment horizontal="center"/>
      <protection locked="0"/>
    </xf>
    <xf numFmtId="1" fontId="4" fillId="0" borderId="28" xfId="0" applyNumberFormat="1" applyFont="1" applyFill="1" applyBorder="1" applyAlignment="1" applyProtection="1">
      <alignment horizontal="center"/>
      <protection locked="0"/>
    </xf>
    <xf numFmtId="3" fontId="11" fillId="0" borderId="12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3" fontId="11" fillId="0" borderId="29" xfId="0" applyNumberFormat="1" applyFont="1" applyBorder="1" applyAlignment="1" applyProtection="1">
      <alignment horizontal="center"/>
      <protection locked="0"/>
    </xf>
    <xf numFmtId="0" fontId="11" fillId="0" borderId="12" xfId="0" quotePrefix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3" fontId="11" fillId="0" borderId="23" xfId="0" applyNumberFormat="1" applyFont="1" applyBorder="1" applyAlignment="1" applyProtection="1">
      <alignment horizontal="center"/>
      <protection locked="0"/>
    </xf>
    <xf numFmtId="3" fontId="11" fillId="0" borderId="3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3" fontId="11" fillId="0" borderId="26" xfId="0" applyNumberFormat="1" applyFont="1" applyBorder="1" applyAlignment="1" applyProtection="1">
      <alignment horizontal="center"/>
      <protection locked="0"/>
    </xf>
    <xf numFmtId="3" fontId="11" fillId="0" borderId="27" xfId="0" applyNumberFormat="1" applyFont="1" applyBorder="1" applyAlignment="1" applyProtection="1">
      <alignment horizontal="center"/>
      <protection locked="0"/>
    </xf>
    <xf numFmtId="3" fontId="11" fillId="0" borderId="28" xfId="0" applyNumberFormat="1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3" fontId="11" fillId="0" borderId="4" xfId="0" applyNumberFormat="1" applyFont="1" applyBorder="1" applyAlignment="1" applyProtection="1">
      <alignment horizontal="center"/>
      <protection locked="0"/>
    </xf>
    <xf numFmtId="3" fontId="11" fillId="0" borderId="31" xfId="0" applyNumberFormat="1" applyFont="1" applyBorder="1" applyAlignment="1" applyProtection="1">
      <alignment horizontal="center"/>
      <protection locked="0"/>
    </xf>
    <xf numFmtId="3" fontId="11" fillId="0" borderId="14" xfId="0" applyNumberFormat="1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3" fontId="11" fillId="0" borderId="24" xfId="0" applyNumberFormat="1" applyFont="1" applyBorder="1" applyAlignment="1" applyProtection="1">
      <alignment horizontal="center"/>
      <protection locked="0"/>
    </xf>
    <xf numFmtId="3" fontId="11" fillId="0" borderId="7" xfId="0" quotePrefix="1" applyNumberFormat="1" applyFont="1" applyFill="1" applyBorder="1" applyAlignment="1" applyProtection="1">
      <alignment horizontal="center"/>
      <protection locked="0"/>
    </xf>
    <xf numFmtId="0" fontId="11" fillId="0" borderId="7" xfId="0" quotePrefix="1" applyFont="1" applyFill="1" applyBorder="1" applyAlignment="1" applyProtection="1">
      <alignment horizontal="center"/>
      <protection locked="0"/>
    </xf>
    <xf numFmtId="0" fontId="11" fillId="0" borderId="12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4" fontId="18" fillId="0" borderId="0" xfId="0" applyNumberFormat="1" applyFont="1" applyFill="1" applyBorder="1" applyProtection="1">
      <protection locked="0"/>
    </xf>
    <xf numFmtId="3" fontId="11" fillId="0" borderId="0" xfId="0" applyNumberFormat="1" applyFont="1" applyProtection="1"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19" fillId="0" borderId="19" xfId="0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19" fillId="0" borderId="32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1" fontId="19" fillId="0" borderId="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1" fontId="19" fillId="0" borderId="11" xfId="0" applyNumberFormat="1" applyFont="1" applyFill="1" applyBorder="1" applyAlignment="1" applyProtection="1">
      <alignment horizontal="center"/>
      <protection locked="0"/>
    </xf>
    <xf numFmtId="1" fontId="19" fillId="0" borderId="12" xfId="0" applyNumberFormat="1" applyFont="1" applyFill="1" applyBorder="1" applyAlignment="1" applyProtection="1">
      <alignment horizontal="center"/>
      <protection locked="0"/>
    </xf>
    <xf numFmtId="17" fontId="4" fillId="3" borderId="2" xfId="0" applyNumberFormat="1" applyFont="1" applyFill="1" applyBorder="1" applyAlignment="1" applyProtection="1">
      <alignment horizontal="center"/>
      <protection locked="0"/>
    </xf>
    <xf numFmtId="17" fontId="4" fillId="3" borderId="11" xfId="0" applyNumberFormat="1" applyFont="1" applyFill="1" applyBorder="1" applyAlignment="1" applyProtection="1">
      <alignment horizontal="center"/>
      <protection locked="0"/>
    </xf>
    <xf numFmtId="17" fontId="4" fillId="3" borderId="12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19" fillId="0" borderId="13" xfId="0" applyFont="1" applyFill="1" applyBorder="1" applyAlignment="1" applyProtection="1">
      <alignment horizontal="center" vertical="center" wrapText="1"/>
      <protection locked="0"/>
    </xf>
    <xf numFmtId="1" fontId="19" fillId="0" borderId="9" xfId="0" applyNumberFormat="1" applyFont="1" applyFill="1" applyBorder="1" applyAlignment="1" applyProtection="1">
      <alignment horizontal="center"/>
      <protection locked="0"/>
    </xf>
    <xf numFmtId="3" fontId="11" fillId="0" borderId="34" xfId="3" quotePrefix="1" applyNumberFormat="1" applyFont="1" applyFill="1" applyBorder="1" applyAlignment="1" applyProtection="1">
      <alignment horizontal="right"/>
      <protection locked="0"/>
    </xf>
    <xf numFmtId="3" fontId="11" fillId="0" borderId="5" xfId="3" quotePrefix="1" applyNumberFormat="1" applyFont="1" applyFill="1" applyBorder="1" applyAlignment="1" applyProtection="1">
      <alignment horizontal="right"/>
      <protection locked="0"/>
    </xf>
    <xf numFmtId="3" fontId="11" fillId="0" borderId="6" xfId="3" quotePrefix="1" applyNumberFormat="1" applyFont="1" applyFill="1" applyBorder="1" applyAlignment="1" applyProtection="1">
      <alignment horizontal="right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4" fontId="18" fillId="4" borderId="21" xfId="0" applyNumberFormat="1" applyFont="1" applyFill="1" applyBorder="1" applyAlignment="1" applyProtection="1">
      <alignment horizontal="center"/>
    </xf>
    <xf numFmtId="4" fontId="18" fillId="4" borderId="22" xfId="0" applyNumberFormat="1" applyFont="1" applyFill="1" applyBorder="1" applyAlignment="1" applyProtection="1">
      <alignment horizontal="center"/>
    </xf>
    <xf numFmtId="4" fontId="18" fillId="4" borderId="35" xfId="0" applyNumberFormat="1" applyFont="1" applyFill="1" applyBorder="1" applyAlignment="1" applyProtection="1">
      <alignment horizontal="center"/>
    </xf>
    <xf numFmtId="4" fontId="18" fillId="4" borderId="2" xfId="0" applyNumberFormat="1" applyFont="1" applyFill="1" applyBorder="1" applyAlignment="1" applyProtection="1">
      <alignment horizontal="center"/>
    </xf>
    <xf numFmtId="4" fontId="18" fillId="4" borderId="23" xfId="0" applyNumberFormat="1" applyFont="1" applyFill="1" applyBorder="1" applyAlignment="1" applyProtection="1">
      <alignment horizontal="center"/>
    </xf>
    <xf numFmtId="4" fontId="18" fillId="4" borderId="3" xfId="0" applyNumberFormat="1" applyFont="1" applyFill="1" applyBorder="1" applyAlignment="1" applyProtection="1">
      <alignment horizontal="center"/>
    </xf>
    <xf numFmtId="4" fontId="18" fillId="4" borderId="36" xfId="0" applyNumberFormat="1" applyFont="1" applyFill="1" applyBorder="1" applyAlignment="1" applyProtection="1">
      <alignment horizontal="center"/>
    </xf>
    <xf numFmtId="4" fontId="18" fillId="4" borderId="11" xfId="0" applyNumberFormat="1" applyFont="1" applyFill="1" applyBorder="1" applyAlignment="1" applyProtection="1">
      <alignment horizontal="center"/>
    </xf>
    <xf numFmtId="4" fontId="18" fillId="4" borderId="26" xfId="0" applyNumberFormat="1" applyFont="1" applyFill="1" applyBorder="1" applyAlignment="1" applyProtection="1">
      <alignment horizontal="center"/>
    </xf>
    <xf numFmtId="4" fontId="18" fillId="4" borderId="27" xfId="0" applyNumberFormat="1" applyFont="1" applyFill="1" applyBorder="1" applyAlignment="1" applyProtection="1">
      <alignment horizontal="center"/>
    </xf>
    <xf numFmtId="4" fontId="18" fillId="4" borderId="37" xfId="0" applyNumberFormat="1" applyFont="1" applyFill="1" applyBorder="1" applyAlignment="1" applyProtection="1">
      <alignment horizontal="center"/>
    </xf>
    <xf numFmtId="4" fontId="18" fillId="4" borderId="12" xfId="0" applyNumberFormat="1" applyFont="1" applyFill="1" applyBorder="1" applyAlignment="1" applyProtection="1">
      <alignment horizontal="center"/>
    </xf>
    <xf numFmtId="4" fontId="18" fillId="4" borderId="28" xfId="0" applyNumberFormat="1" applyFont="1" applyFill="1" applyBorder="1" applyAlignment="1" applyProtection="1">
      <alignment horizontal="center"/>
    </xf>
    <xf numFmtId="4" fontId="18" fillId="4" borderId="4" xfId="0" applyNumberFormat="1" applyFont="1" applyFill="1" applyBorder="1" applyAlignment="1" applyProtection="1">
      <alignment horizontal="center"/>
    </xf>
    <xf numFmtId="4" fontId="18" fillId="4" borderId="31" xfId="0" applyNumberFormat="1" applyFont="1" applyFill="1" applyBorder="1" applyAlignment="1" applyProtection="1">
      <alignment horizontal="center"/>
    </xf>
    <xf numFmtId="4" fontId="18" fillId="4" borderId="18" xfId="0" applyNumberFormat="1" applyFont="1" applyFill="1" applyBorder="1" applyAlignment="1" applyProtection="1">
      <alignment horizontal="center"/>
    </xf>
    <xf numFmtId="4" fontId="18" fillId="4" borderId="29" xfId="0" applyNumberFormat="1" applyFont="1" applyFill="1" applyBorder="1" applyAlignment="1" applyProtection="1">
      <alignment horizontal="center"/>
    </xf>
    <xf numFmtId="4" fontId="18" fillId="4" borderId="14" xfId="0" applyNumberFormat="1" applyFont="1" applyFill="1" applyBorder="1" applyAlignment="1" applyProtection="1">
      <alignment horizontal="center"/>
    </xf>
    <xf numFmtId="4" fontId="18" fillId="4" borderId="24" xfId="0" applyNumberFormat="1" applyFont="1" applyFill="1" applyBorder="1" applyAlignment="1" applyProtection="1">
      <alignment horizontal="center"/>
    </xf>
    <xf numFmtId="4" fontId="18" fillId="4" borderId="7" xfId="0" quotePrefix="1" applyNumberFormat="1" applyFont="1" applyFill="1" applyBorder="1" applyAlignment="1" applyProtection="1">
      <alignment horizontal="center"/>
    </xf>
    <xf numFmtId="4" fontId="18" fillId="4" borderId="37" xfId="0" quotePrefix="1" applyNumberFormat="1" applyFont="1" applyFill="1" applyBorder="1" applyAlignment="1" applyProtection="1">
      <alignment horizontal="center"/>
    </xf>
    <xf numFmtId="4" fontId="18" fillId="4" borderId="12" xfId="0" quotePrefix="1" applyNumberFormat="1" applyFont="1" applyFill="1" applyBorder="1" applyAlignment="1" applyProtection="1">
      <alignment horizontal="center"/>
    </xf>
    <xf numFmtId="4" fontId="18" fillId="4" borderId="2" xfId="3" quotePrefix="1" applyNumberFormat="1" applyFont="1" applyFill="1" applyBorder="1" applyAlignment="1" applyProtection="1">
      <alignment horizontal="right"/>
    </xf>
    <xf numFmtId="4" fontId="18" fillId="4" borderId="11" xfId="3" quotePrefix="1" applyNumberFormat="1" applyFont="1" applyFill="1" applyBorder="1" applyAlignment="1" applyProtection="1">
      <alignment horizontal="right"/>
    </xf>
    <xf numFmtId="4" fontId="18" fillId="4" borderId="12" xfId="3" quotePrefix="1" applyNumberFormat="1" applyFont="1" applyFill="1" applyBorder="1" applyAlignment="1" applyProtection="1">
      <alignment horizontal="right"/>
    </xf>
    <xf numFmtId="4" fontId="18" fillId="4" borderId="15" xfId="3" quotePrefix="1" applyNumberFormat="1" applyFont="1" applyFill="1" applyBorder="1" applyAlignment="1" applyProtection="1">
      <alignment horizontal="right"/>
    </xf>
    <xf numFmtId="4" fontId="18" fillId="4" borderId="28" xfId="3" quotePrefix="1" applyNumberFormat="1" applyFont="1" applyFill="1" applyBorder="1" applyAlignment="1" applyProtection="1">
      <alignment horizontal="right"/>
    </xf>
    <xf numFmtId="1" fontId="19" fillId="4" borderId="2" xfId="0" applyNumberFormat="1" applyFont="1" applyFill="1" applyBorder="1" applyAlignment="1" applyProtection="1">
      <alignment horizontal="center"/>
    </xf>
    <xf numFmtId="1" fontId="19" fillId="4" borderId="11" xfId="0" applyNumberFormat="1" applyFont="1" applyFill="1" applyBorder="1" applyAlignment="1" applyProtection="1">
      <alignment horizontal="center"/>
    </xf>
    <xf numFmtId="1" fontId="19" fillId="4" borderId="12" xfId="0" applyNumberFormat="1" applyFont="1" applyFill="1" applyBorder="1" applyAlignment="1" applyProtection="1">
      <alignment horizontal="center"/>
    </xf>
    <xf numFmtId="0" fontId="3" fillId="0" borderId="0" xfId="4" applyBorder="1" applyProtection="1"/>
    <xf numFmtId="2" fontId="19" fillId="4" borderId="9" xfId="0" applyNumberFormat="1" applyFont="1" applyFill="1" applyBorder="1" applyAlignment="1" applyProtection="1">
      <alignment horizontal="center"/>
    </xf>
    <xf numFmtId="0" fontId="0" fillId="0" borderId="36" xfId="0" applyBorder="1" applyProtection="1">
      <protection locked="0"/>
    </xf>
    <xf numFmtId="0" fontId="19" fillId="0" borderId="38" xfId="0" applyFont="1" applyBorder="1" applyProtection="1">
      <protection locked="0"/>
    </xf>
    <xf numFmtId="0" fontId="19" fillId="0" borderId="39" xfId="0" applyFont="1" applyBorder="1" applyProtection="1">
      <protection locked="0"/>
    </xf>
    <xf numFmtId="49" fontId="19" fillId="0" borderId="9" xfId="0" applyNumberFormat="1" applyFont="1" applyBorder="1" applyAlignment="1" applyProtection="1">
      <alignment horizontal="center"/>
      <protection locked="0"/>
    </xf>
    <xf numFmtId="0" fontId="19" fillId="0" borderId="40" xfId="0" applyFont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19" fillId="0" borderId="32" xfId="0" applyFon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0" xfId="0" applyAlignment="1" applyProtection="1">
      <protection locked="0"/>
    </xf>
    <xf numFmtId="0" fontId="8" fillId="0" borderId="9" xfId="0" applyFont="1" applyBorder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Continuous"/>
      <protection locked="0"/>
    </xf>
    <xf numFmtId="0" fontId="15" fillId="0" borderId="14" xfId="0" applyFont="1" applyBorder="1" applyProtection="1">
      <protection locked="0"/>
    </xf>
    <xf numFmtId="0" fontId="15" fillId="0" borderId="29" xfId="0" applyFont="1" applyBorder="1" applyProtection="1">
      <protection locked="0"/>
    </xf>
    <xf numFmtId="0" fontId="15" fillId="0" borderId="8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8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9" fontId="0" fillId="0" borderId="9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9" fontId="3" fillId="0" borderId="6" xfId="5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1" fillId="0" borderId="45" xfId="0" applyFont="1" applyBorder="1" applyProtection="1">
      <protection locked="0"/>
    </xf>
    <xf numFmtId="0" fontId="11" fillId="0" borderId="46" xfId="0" applyFont="1" applyBorder="1" applyProtection="1"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11" fillId="0" borderId="48" xfId="0" applyFont="1" applyBorder="1" applyProtection="1">
      <protection locked="0"/>
    </xf>
    <xf numFmtId="0" fontId="11" fillId="0" borderId="49" xfId="0" applyFont="1" applyBorder="1" applyProtection="1">
      <protection locked="0"/>
    </xf>
    <xf numFmtId="0" fontId="11" fillId="0" borderId="50" xfId="0" applyFont="1" applyBorder="1" applyProtection="1">
      <protection locked="0"/>
    </xf>
    <xf numFmtId="0" fontId="11" fillId="0" borderId="51" xfId="0" applyFont="1" applyBorder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1" fillId="0" borderId="52" xfId="0" applyFont="1" applyBorder="1" applyProtection="1">
      <protection locked="0"/>
    </xf>
    <xf numFmtId="0" fontId="11" fillId="0" borderId="47" xfId="0" applyFont="1" applyBorder="1" applyProtection="1">
      <protection locked="0"/>
    </xf>
    <xf numFmtId="0" fontId="4" fillId="0" borderId="53" xfId="0" applyFont="1" applyBorder="1" applyAlignment="1" applyProtection="1">
      <alignment horizontal="center"/>
      <protection locked="0"/>
    </xf>
    <xf numFmtId="0" fontId="11" fillId="0" borderId="53" xfId="0" applyFont="1" applyBorder="1" applyProtection="1">
      <protection locked="0"/>
    </xf>
    <xf numFmtId="0" fontId="11" fillId="0" borderId="54" xfId="0" applyFont="1" applyBorder="1" applyProtection="1">
      <protection locked="0"/>
    </xf>
    <xf numFmtId="17" fontId="19" fillId="0" borderId="9" xfId="0" applyNumberFormat="1" applyFont="1" applyBorder="1" applyAlignment="1" applyProtection="1">
      <alignment horizontal="center"/>
      <protection locked="0"/>
    </xf>
    <xf numFmtId="3" fontId="19" fillId="0" borderId="9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17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17" fontId="4" fillId="0" borderId="11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7" fontId="4" fillId="0" borderId="12" xfId="0" applyNumberFormat="1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center"/>
      <protection locked="0"/>
    </xf>
    <xf numFmtId="17" fontId="6" fillId="0" borderId="0" xfId="0" applyNumberFormat="1" applyFont="1" applyBorder="1" applyAlignment="1" applyProtection="1">
      <alignment horizontal="left"/>
      <protection locked="0"/>
    </xf>
    <xf numFmtId="0" fontId="15" fillId="0" borderId="9" xfId="0" applyFont="1" applyBorder="1" applyAlignment="1" applyProtection="1">
      <alignment horizontal="centerContinuous"/>
      <protection locked="0"/>
    </xf>
    <xf numFmtId="0" fontId="15" fillId="0" borderId="43" xfId="0" applyFont="1" applyBorder="1" applyAlignment="1" applyProtection="1">
      <alignment horizontal="centerContinuous"/>
      <protection locked="0"/>
    </xf>
    <xf numFmtId="0" fontId="15" fillId="0" borderId="44" xfId="0" applyFont="1" applyBorder="1" applyAlignment="1" applyProtection="1">
      <alignment horizontal="centerContinuous"/>
      <protection locked="0"/>
    </xf>
    <xf numFmtId="14" fontId="4" fillId="0" borderId="2" xfId="0" applyNumberFormat="1" applyFont="1" applyFill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14" fontId="4" fillId="0" borderId="11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4" fillId="0" borderId="57" xfId="0" applyFont="1" applyBorder="1" applyAlignment="1" applyProtection="1">
      <alignment horizontal="left"/>
      <protection locked="0"/>
    </xf>
    <xf numFmtId="0" fontId="4" fillId="0" borderId="58" xfId="0" applyFont="1" applyBorder="1" applyAlignment="1" applyProtection="1">
      <alignment horizontal="centerContinuous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4" fillId="0" borderId="59" xfId="0" applyFont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/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1" fontId="11" fillId="0" borderId="11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Protection="1">
      <protection locked="0"/>
    </xf>
    <xf numFmtId="1" fontId="11" fillId="0" borderId="12" xfId="0" applyNumberFormat="1" applyFont="1" applyBorder="1" applyAlignment="1" applyProtection="1">
      <alignment horizontal="center"/>
      <protection locked="0"/>
    </xf>
    <xf numFmtId="0" fontId="11" fillId="0" borderId="12" xfId="0" applyFont="1" applyBorder="1" applyProtection="1">
      <protection locked="0"/>
    </xf>
    <xf numFmtId="17" fontId="11" fillId="0" borderId="0" xfId="0" applyNumberFormat="1" applyFont="1" applyBorder="1" applyAlignment="1" applyProtection="1">
      <alignment horizontal="center"/>
      <protection locked="0"/>
    </xf>
    <xf numFmtId="17" fontId="11" fillId="0" borderId="2" xfId="0" applyNumberFormat="1" applyFont="1" applyBorder="1" applyAlignment="1" applyProtection="1">
      <alignment horizontal="center"/>
      <protection locked="0"/>
    </xf>
    <xf numFmtId="17" fontId="11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4" fillId="0" borderId="2" xfId="0" applyNumberFormat="1" applyFont="1" applyBorder="1" applyAlignment="1" applyProtection="1">
      <alignment horizontal="center"/>
      <protection locked="0"/>
    </xf>
    <xf numFmtId="0" fontId="4" fillId="0" borderId="11" xfId="0" applyNumberFormat="1" applyFont="1" applyBorder="1" applyAlignment="1" applyProtection="1">
      <alignment horizontal="center"/>
      <protection locked="0"/>
    </xf>
    <xf numFmtId="0" fontId="4" fillId="0" borderId="12" xfId="0" applyNumberFormat="1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61" xfId="0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17" fontId="4" fillId="0" borderId="28" xfId="0" applyNumberFormat="1" applyFon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3" fillId="0" borderId="0" xfId="4" applyBorder="1" applyProtection="1">
      <protection locked="0"/>
    </xf>
    <xf numFmtId="0" fontId="12" fillId="0" borderId="0" xfId="4" applyFont="1" applyFill="1" applyBorder="1" applyProtection="1">
      <protection locked="0"/>
    </xf>
    <xf numFmtId="0" fontId="12" fillId="0" borderId="0" xfId="4" applyFont="1" applyBorder="1" applyProtection="1">
      <protection locked="0"/>
    </xf>
    <xf numFmtId="0" fontId="9" fillId="0" borderId="0" xfId="4" applyFont="1" applyFill="1" applyBorder="1" applyAlignment="1" applyProtection="1">
      <alignment horizontal="left"/>
      <protection locked="0"/>
    </xf>
    <xf numFmtId="0" fontId="1" fillId="0" borderId="14" xfId="4" applyFont="1" applyBorder="1" applyAlignment="1" applyProtection="1">
      <alignment horizontal="left"/>
      <protection locked="0"/>
    </xf>
    <xf numFmtId="0" fontId="1" fillId="0" borderId="14" xfId="4" applyFont="1" applyBorder="1" applyAlignment="1" applyProtection="1">
      <alignment horizontal="center"/>
      <protection locked="0"/>
    </xf>
    <xf numFmtId="0" fontId="1" fillId="0" borderId="8" xfId="4" applyFont="1" applyBorder="1" applyProtection="1">
      <protection locked="0"/>
    </xf>
    <xf numFmtId="0" fontId="1" fillId="0" borderId="8" xfId="4" applyFont="1" applyBorder="1" applyAlignment="1" applyProtection="1">
      <alignment horizontal="center"/>
      <protection locked="0"/>
    </xf>
    <xf numFmtId="0" fontId="1" fillId="0" borderId="0" xfId="4" applyFont="1" applyBorder="1" applyProtection="1">
      <protection locked="0"/>
    </xf>
    <xf numFmtId="0" fontId="1" fillId="0" borderId="2" xfId="4" applyFont="1" applyBorder="1" applyAlignment="1" applyProtection="1">
      <alignment horizontal="left"/>
      <protection locked="0"/>
    </xf>
    <xf numFmtId="0" fontId="3" fillId="0" borderId="22" xfId="4" applyBorder="1" applyAlignment="1" applyProtection="1">
      <alignment horizontal="center"/>
      <protection locked="0"/>
    </xf>
    <xf numFmtId="9" fontId="3" fillId="0" borderId="34" xfId="5" applyBorder="1" applyAlignment="1" applyProtection="1">
      <alignment horizontal="center"/>
      <protection locked="0"/>
    </xf>
    <xf numFmtId="0" fontId="3" fillId="0" borderId="2" xfId="4" applyBorder="1" applyProtection="1">
      <protection locked="0"/>
    </xf>
    <xf numFmtId="0" fontId="1" fillId="0" borderId="11" xfId="4" applyFont="1" applyBorder="1" applyProtection="1">
      <protection locked="0"/>
    </xf>
    <xf numFmtId="0" fontId="3" fillId="0" borderId="3" xfId="4" applyBorder="1" applyAlignment="1" applyProtection="1">
      <alignment horizontal="center"/>
      <protection locked="0"/>
    </xf>
    <xf numFmtId="9" fontId="3" fillId="0" borderId="5" xfId="5" applyBorder="1" applyAlignment="1" applyProtection="1">
      <alignment horizontal="center"/>
      <protection locked="0"/>
    </xf>
    <xf numFmtId="0" fontId="3" fillId="0" borderId="11" xfId="4" applyBorder="1" applyProtection="1">
      <protection locked="0"/>
    </xf>
    <xf numFmtId="0" fontId="1" fillId="0" borderId="12" xfId="4" applyFont="1" applyBorder="1" applyProtection="1">
      <protection locked="0"/>
    </xf>
    <xf numFmtId="0" fontId="3" fillId="0" borderId="7" xfId="4" applyBorder="1" applyAlignment="1" applyProtection="1">
      <alignment horizontal="center"/>
      <protection locked="0"/>
    </xf>
    <xf numFmtId="0" fontId="3" fillId="0" borderId="12" xfId="4" applyBorder="1" applyProtection="1">
      <protection locked="0"/>
    </xf>
    <xf numFmtId="0" fontId="3" fillId="0" borderId="0" xfId="4" applyBorder="1" applyAlignment="1" applyProtection="1">
      <alignment horizontal="center"/>
      <protection locked="0"/>
    </xf>
    <xf numFmtId="9" fontId="3" fillId="0" borderId="0" xfId="5" applyAlignment="1" applyProtection="1">
      <alignment horizontal="center"/>
      <protection locked="0"/>
    </xf>
    <xf numFmtId="0" fontId="1" fillId="0" borderId="9" xfId="4" applyFont="1" applyBorder="1" applyAlignment="1" applyProtection="1">
      <alignment horizontal="left"/>
      <protection locked="0"/>
    </xf>
    <xf numFmtId="0" fontId="3" fillId="0" borderId="20" xfId="4" applyBorder="1" applyAlignment="1" applyProtection="1">
      <alignment horizontal="center"/>
      <protection locked="0"/>
    </xf>
    <xf numFmtId="9" fontId="3" fillId="0" borderId="13" xfId="5" applyBorder="1" applyAlignment="1" applyProtection="1">
      <alignment horizontal="center"/>
      <protection locked="0"/>
    </xf>
    <xf numFmtId="0" fontId="3" fillId="0" borderId="21" xfId="4" applyBorder="1" applyAlignment="1" applyProtection="1">
      <alignment horizontal="center"/>
      <protection locked="0"/>
    </xf>
    <xf numFmtId="0" fontId="1" fillId="0" borderId="11" xfId="4" applyFont="1" applyBorder="1" applyAlignment="1" applyProtection="1">
      <alignment horizontal="left"/>
      <protection locked="0"/>
    </xf>
    <xf numFmtId="0" fontId="3" fillId="0" borderId="23" xfId="4" applyBorder="1" applyAlignment="1" applyProtection="1">
      <alignment horizontal="center"/>
      <protection locked="0"/>
    </xf>
    <xf numFmtId="0" fontId="3" fillId="0" borderId="24" xfId="4" applyBorder="1" applyAlignment="1" applyProtection="1">
      <alignment horizontal="center"/>
      <protection locked="0"/>
    </xf>
    <xf numFmtId="9" fontId="3" fillId="0" borderId="0" xfId="5" applyBorder="1" applyAlignment="1" applyProtection="1">
      <alignment horizontal="center"/>
      <protection locked="0"/>
    </xf>
    <xf numFmtId="0" fontId="1" fillId="0" borderId="28" xfId="4" applyFont="1" applyBorder="1" applyProtection="1">
      <protection locked="0"/>
    </xf>
    <xf numFmtId="0" fontId="3" fillId="0" borderId="26" xfId="4" applyBorder="1" applyAlignment="1" applyProtection="1">
      <alignment horizontal="center"/>
      <protection locked="0"/>
    </xf>
    <xf numFmtId="9" fontId="3" fillId="0" borderId="55" xfId="5" applyBorder="1" applyAlignment="1" applyProtection="1">
      <alignment horizontal="center"/>
      <protection locked="0"/>
    </xf>
    <xf numFmtId="0" fontId="3" fillId="0" borderId="27" xfId="4" applyBorder="1" applyAlignment="1" applyProtection="1">
      <alignment horizontal="center"/>
      <protection locked="0"/>
    </xf>
    <xf numFmtId="0" fontId="1" fillId="0" borderId="28" xfId="4" applyFont="1" applyBorder="1" applyAlignment="1" applyProtection="1">
      <alignment horizontal="left"/>
      <protection locked="0"/>
    </xf>
    <xf numFmtId="0" fontId="1" fillId="0" borderId="12" xfId="4" applyFont="1" applyBorder="1" applyAlignment="1" applyProtection="1">
      <alignment horizontal="left"/>
      <protection locked="0"/>
    </xf>
    <xf numFmtId="0" fontId="7" fillId="0" borderId="63" xfId="0" applyFont="1" applyBorder="1" applyProtection="1">
      <protection locked="0"/>
    </xf>
    <xf numFmtId="0" fontId="7" fillId="0" borderId="64" xfId="0" applyFont="1" applyBorder="1" applyProtection="1">
      <protection locked="0"/>
    </xf>
    <xf numFmtId="0" fontId="7" fillId="0" borderId="65" xfId="0" applyFont="1" applyBorder="1" applyProtection="1">
      <protection locked="0"/>
    </xf>
    <xf numFmtId="0" fontId="7" fillId="0" borderId="48" xfId="0" applyFont="1" applyBorder="1" applyProtection="1">
      <protection locked="0"/>
    </xf>
    <xf numFmtId="0" fontId="7" fillId="0" borderId="66" xfId="0" applyFont="1" applyBorder="1" applyProtection="1">
      <protection locked="0"/>
    </xf>
    <xf numFmtId="0" fontId="7" fillId="0" borderId="49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7" fillId="0" borderId="67" xfId="0" applyFont="1" applyBorder="1" applyProtection="1">
      <protection locked="0"/>
    </xf>
    <xf numFmtId="0" fontId="7" fillId="0" borderId="51" xfId="0" applyFont="1" applyBorder="1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21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0" fillId="0" borderId="69" xfId="0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Continuous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9" fontId="1" fillId="0" borderId="41" xfId="5" applyFont="1" applyBorder="1" applyAlignment="1" applyProtection="1">
      <alignment horizontal="center"/>
      <protection locked="0"/>
    </xf>
    <xf numFmtId="9" fontId="1" fillId="0" borderId="42" xfId="5" applyFont="1" applyBorder="1" applyAlignment="1" applyProtection="1">
      <alignment horizontal="center"/>
      <protection locked="0"/>
    </xf>
    <xf numFmtId="9" fontId="3" fillId="0" borderId="0" xfId="5" applyBorder="1" applyProtection="1">
      <protection locked="0"/>
    </xf>
    <xf numFmtId="4" fontId="11" fillId="5" borderId="2" xfId="3" quotePrefix="1" applyNumberFormat="1" applyFont="1" applyFill="1" applyBorder="1" applyAlignment="1" applyProtection="1">
      <alignment horizontal="center"/>
    </xf>
    <xf numFmtId="4" fontId="11" fillId="5" borderId="11" xfId="3" quotePrefix="1" applyNumberFormat="1" applyFont="1" applyFill="1" applyBorder="1" applyAlignment="1" applyProtection="1">
      <alignment horizontal="center"/>
    </xf>
    <xf numFmtId="4" fontId="11" fillId="5" borderId="12" xfId="3" quotePrefix="1" applyNumberFormat="1" applyFont="1" applyFill="1" applyBorder="1" applyAlignment="1" applyProtection="1">
      <alignment horizontal="center"/>
    </xf>
    <xf numFmtId="4" fontId="11" fillId="5" borderId="15" xfId="3" quotePrefix="1" applyNumberFormat="1" applyFont="1" applyFill="1" applyBorder="1" applyAlignment="1" applyProtection="1">
      <alignment horizontal="center"/>
    </xf>
    <xf numFmtId="4" fontId="11" fillId="5" borderId="28" xfId="3" quotePrefix="1" applyNumberFormat="1" applyFont="1" applyFill="1" applyBorder="1" applyAlignment="1" applyProtection="1">
      <alignment horizontal="center"/>
    </xf>
    <xf numFmtId="3" fontId="11" fillId="0" borderId="11" xfId="3" applyNumberFormat="1" applyFont="1" applyFill="1" applyBorder="1" applyAlignment="1" applyProtection="1">
      <alignment horizontal="right"/>
      <protection locked="0"/>
    </xf>
    <xf numFmtId="4" fontId="11" fillId="0" borderId="11" xfId="3" quotePrefix="1" applyNumberFormat="1" applyFont="1" applyFill="1" applyBorder="1" applyAlignment="1" applyProtection="1">
      <alignment horizontal="center"/>
      <protection locked="0"/>
    </xf>
    <xf numFmtId="4" fontId="11" fillId="0" borderId="12" xfId="3" quotePrefix="1" applyNumberFormat="1" applyFont="1" applyFill="1" applyBorder="1" applyAlignment="1" applyProtection="1">
      <alignment horizontal="center"/>
      <protection locked="0"/>
    </xf>
    <xf numFmtId="4" fontId="11" fillId="0" borderId="15" xfId="3" quotePrefix="1" applyNumberFormat="1" applyFont="1" applyFill="1" applyBorder="1" applyAlignment="1" applyProtection="1">
      <alignment horizontal="center"/>
      <protection locked="0"/>
    </xf>
    <xf numFmtId="4" fontId="11" fillId="0" borderId="28" xfId="3" quotePrefix="1" applyNumberFormat="1" applyFont="1" applyFill="1" applyBorder="1" applyAlignment="1" applyProtection="1">
      <alignment horizontal="center"/>
      <protection locked="0"/>
    </xf>
    <xf numFmtId="4" fontId="11" fillId="0" borderId="2" xfId="3" quotePrefix="1" applyNumberFormat="1" applyFont="1" applyFill="1" applyBorder="1" applyAlignment="1" applyProtection="1">
      <alignment horizontal="center"/>
      <protection locked="0"/>
    </xf>
    <xf numFmtId="4" fontId="11" fillId="0" borderId="2" xfId="0" applyNumberFormat="1" applyFont="1" applyFill="1" applyBorder="1" applyAlignment="1" applyProtection="1">
      <alignment horizontal="center"/>
      <protection locked="0"/>
    </xf>
    <xf numFmtId="4" fontId="11" fillId="0" borderId="11" xfId="0" applyNumberFormat="1" applyFont="1" applyFill="1" applyBorder="1" applyAlignment="1" applyProtection="1">
      <alignment horizontal="center"/>
      <protection locked="0"/>
    </xf>
    <xf numFmtId="4" fontId="11" fillId="0" borderId="12" xfId="0" applyNumberFormat="1" applyFont="1" applyFill="1" applyBorder="1" applyAlignment="1" applyProtection="1">
      <alignment horizontal="center"/>
      <protection locked="0"/>
    </xf>
    <xf numFmtId="4" fontId="11" fillId="0" borderId="29" xfId="0" applyNumberFormat="1" applyFont="1" applyFill="1" applyBorder="1" applyAlignment="1" applyProtection="1">
      <alignment horizontal="center"/>
      <protection locked="0"/>
    </xf>
    <xf numFmtId="4" fontId="11" fillId="0" borderId="12" xfId="0" quotePrefix="1" applyNumberFormat="1" applyFont="1" applyFill="1" applyBorder="1" applyAlignment="1" applyProtection="1">
      <alignment horizontal="center"/>
      <protection locked="0"/>
    </xf>
    <xf numFmtId="4" fontId="11" fillId="4" borderId="2" xfId="0" applyNumberFormat="1" applyFont="1" applyFill="1" applyBorder="1" applyAlignment="1" applyProtection="1">
      <alignment horizontal="center"/>
    </xf>
    <xf numFmtId="4" fontId="11" fillId="4" borderId="11" xfId="0" applyNumberFormat="1" applyFont="1" applyFill="1" applyBorder="1" applyAlignment="1" applyProtection="1">
      <alignment horizontal="center"/>
    </xf>
    <xf numFmtId="4" fontId="11" fillId="4" borderId="12" xfId="0" applyNumberFormat="1" applyFont="1" applyFill="1" applyBorder="1" applyAlignment="1" applyProtection="1">
      <alignment horizontal="center"/>
    </xf>
    <xf numFmtId="4" fontId="11" fillId="4" borderId="29" xfId="0" applyNumberFormat="1" applyFont="1" applyFill="1" applyBorder="1" applyAlignment="1" applyProtection="1">
      <alignment horizontal="center"/>
    </xf>
    <xf numFmtId="4" fontId="11" fillId="4" borderId="12" xfId="0" quotePrefix="1" applyNumberFormat="1" applyFont="1" applyFill="1" applyBorder="1" applyAlignment="1" applyProtection="1">
      <alignment horizontal="center"/>
    </xf>
    <xf numFmtId="3" fontId="11" fillId="0" borderId="0" xfId="3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quotePrefix="1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4" fontId="18" fillId="4" borderId="0" xfId="0" applyNumberFormat="1" applyFont="1" applyFill="1" applyBorder="1" applyAlignment="1" applyProtection="1">
      <alignment horizontal="center"/>
    </xf>
    <xf numFmtId="4" fontId="18" fillId="4" borderId="0" xfId="0" quotePrefix="1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37" xfId="0" applyFont="1" applyBorder="1" applyProtection="1">
      <protection locked="0"/>
    </xf>
    <xf numFmtId="2" fontId="19" fillId="4" borderId="9" xfId="0" applyNumberFormat="1" applyFont="1" applyFill="1" applyBorder="1" applyAlignment="1" applyProtection="1">
      <alignment horizontal="right"/>
    </xf>
    <xf numFmtId="2" fontId="19" fillId="4" borderId="8" xfId="0" applyNumberFormat="1" applyFont="1" applyFill="1" applyBorder="1" applyAlignment="1" applyProtection="1">
      <alignment horizontal="right"/>
    </xf>
    <xf numFmtId="0" fontId="19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38" xfId="4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1" fillId="0" borderId="40" xfId="4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0" xfId="0" applyFont="1"/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Fill="1" applyAlignment="1" applyProtection="1"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7" fontId="4" fillId="3" borderId="15" xfId="0" applyNumberFormat="1" applyFont="1" applyFill="1" applyBorder="1" applyAlignment="1" applyProtection="1">
      <alignment horizontal="center"/>
      <protection locked="0"/>
    </xf>
    <xf numFmtId="1" fontId="4" fillId="0" borderId="70" xfId="0" applyNumberFormat="1" applyFont="1" applyBorder="1" applyAlignment="1" applyProtection="1">
      <alignment horizontal="center"/>
      <protection locked="0"/>
    </xf>
    <xf numFmtId="0" fontId="21" fillId="0" borderId="0" xfId="4" applyFont="1" applyBorder="1" applyProtection="1">
      <protection locked="0"/>
    </xf>
    <xf numFmtId="0" fontId="21" fillId="0" borderId="0" xfId="4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32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9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 applyAlignment="1" applyProtection="1">
      <alignment horizontal="centerContinuous"/>
      <protection locked="0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7" fontId="4" fillId="0" borderId="15" xfId="0" applyNumberFormat="1" applyFont="1" applyBorder="1" applyAlignment="1" applyProtection="1">
      <alignment horizontal="center"/>
      <protection locked="0"/>
    </xf>
    <xf numFmtId="3" fontId="11" fillId="0" borderId="17" xfId="3" quotePrefix="1" applyNumberFormat="1" applyFont="1" applyFill="1" applyBorder="1" applyAlignment="1" applyProtection="1">
      <alignment horizontal="right"/>
      <protection locked="0"/>
    </xf>
    <xf numFmtId="0" fontId="25" fillId="0" borderId="2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0" fontId="4" fillId="0" borderId="52" xfId="0" applyFont="1" applyFill="1" applyBorder="1" applyAlignment="1" applyProtection="1">
      <alignment horizontal="center"/>
      <protection locked="0"/>
    </xf>
    <xf numFmtId="0" fontId="4" fillId="0" borderId="54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4" fillId="0" borderId="61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0" xfId="4" applyFont="1" applyFill="1" applyBorder="1" applyAlignment="1" applyProtection="1">
      <alignment horizontal="left"/>
      <protection locked="0"/>
    </xf>
    <xf numFmtId="0" fontId="15" fillId="0" borderId="0" xfId="4" applyFont="1" applyFill="1" applyBorder="1" applyAlignment="1" applyProtection="1">
      <alignment horizontal="left"/>
      <protection locked="0"/>
    </xf>
    <xf numFmtId="0" fontId="1" fillId="0" borderId="8" xfId="4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15" fillId="0" borderId="0" xfId="0" applyFont="1" applyFill="1" applyAlignment="1" applyProtection="1">
      <alignment horizontal="centerContinuous"/>
      <protection locked="0"/>
    </xf>
    <xf numFmtId="17" fontId="4" fillId="0" borderId="2" xfId="0" applyNumberFormat="1" applyFont="1" applyFill="1" applyBorder="1" applyAlignment="1" applyProtection="1">
      <alignment horizontal="center"/>
      <protection locked="0"/>
    </xf>
    <xf numFmtId="17" fontId="4" fillId="0" borderId="12" xfId="0" applyNumberFormat="1" applyFon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71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14" fontId="4" fillId="0" borderId="12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Continuous"/>
      <protection locked="0"/>
    </xf>
    <xf numFmtId="0" fontId="4" fillId="0" borderId="32" xfId="0" applyFont="1" applyFill="1" applyBorder="1" applyAlignment="1" applyProtection="1">
      <alignment horizontal="centerContinuous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  <protection locked="0"/>
    </xf>
    <xf numFmtId="3" fontId="11" fillId="6" borderId="21" xfId="0" applyNumberFormat="1" applyFont="1" applyFill="1" applyBorder="1" applyAlignment="1" applyProtection="1">
      <alignment horizontal="center"/>
      <protection locked="0"/>
    </xf>
    <xf numFmtId="3" fontId="11" fillId="6" borderId="22" xfId="0" applyNumberFormat="1" applyFont="1" applyFill="1" applyBorder="1" applyAlignment="1" applyProtection="1">
      <alignment horizontal="center"/>
      <protection locked="0"/>
    </xf>
    <xf numFmtId="3" fontId="11" fillId="6" borderId="2" xfId="0" applyNumberFormat="1" applyFont="1" applyFill="1" applyBorder="1" applyAlignment="1" applyProtection="1">
      <alignment horizontal="center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3" fontId="11" fillId="0" borderId="25" xfId="0" applyNumberFormat="1" applyFont="1" applyBorder="1" applyAlignment="1" applyProtection="1">
      <alignment horizontal="center"/>
      <protection locked="0"/>
    </xf>
    <xf numFmtId="3" fontId="11" fillId="0" borderId="16" xfId="0" applyNumberFormat="1" applyFont="1" applyBorder="1" applyAlignment="1" applyProtection="1">
      <alignment horizontal="center"/>
      <protection locked="0"/>
    </xf>
    <xf numFmtId="3" fontId="11" fillId="0" borderId="15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4" fillId="0" borderId="19" xfId="0" applyFont="1" applyFill="1" applyBorder="1" applyProtection="1">
      <protection locked="0"/>
    </xf>
    <xf numFmtId="0" fontId="4" fillId="0" borderId="20" xfId="0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3" fillId="0" borderId="0" xfId="4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72" xfId="0" applyFont="1" applyFill="1" applyBorder="1" applyProtection="1">
      <protection locked="0"/>
    </xf>
    <xf numFmtId="0" fontId="1" fillId="0" borderId="73" xfId="0" applyFont="1" applyFill="1" applyBorder="1" applyProtection="1">
      <protection locked="0"/>
    </xf>
    <xf numFmtId="0" fontId="1" fillId="0" borderId="74" xfId="0" applyFont="1" applyFill="1" applyBorder="1" applyProtection="1">
      <protection locked="0"/>
    </xf>
    <xf numFmtId="0" fontId="3" fillId="0" borderId="0" xfId="0" applyFont="1"/>
    <xf numFmtId="0" fontId="27" fillId="0" borderId="83" xfId="0" applyFont="1" applyBorder="1" applyAlignment="1">
      <alignment horizontal="left" vertical="center"/>
    </xf>
    <xf numFmtId="0" fontId="27" fillId="0" borderId="84" xfId="0" applyFont="1" applyBorder="1" applyAlignment="1">
      <alignment horizontal="left" vertical="center"/>
    </xf>
    <xf numFmtId="0" fontId="19" fillId="0" borderId="32" xfId="0" applyFont="1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71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9" fillId="0" borderId="75" xfId="0" applyFont="1" applyBorder="1" applyAlignment="1" applyProtection="1">
      <alignment horizontal="center"/>
      <protection locked="0"/>
    </xf>
    <xf numFmtId="0" fontId="19" fillId="0" borderId="7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23" fillId="0" borderId="32" xfId="4" applyFont="1" applyBorder="1" applyAlignment="1" applyProtection="1">
      <alignment horizontal="center" vertical="center" wrapText="1"/>
      <protection locked="0"/>
    </xf>
    <xf numFmtId="0" fontId="23" fillId="0" borderId="43" xfId="4" applyFont="1" applyBorder="1" applyAlignment="1" applyProtection="1">
      <alignment horizontal="center" vertical="center" wrapText="1"/>
      <protection locked="0"/>
    </xf>
    <xf numFmtId="0" fontId="23" fillId="0" borderId="44" xfId="4" applyFont="1" applyBorder="1" applyAlignment="1" applyProtection="1">
      <alignment horizontal="center" vertical="center" wrapText="1"/>
      <protection locked="0"/>
    </xf>
    <xf numFmtId="0" fontId="21" fillId="0" borderId="0" xfId="4" applyFont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4" fillId="0" borderId="32" xfId="4" applyFont="1" applyFill="1" applyBorder="1" applyAlignment="1" applyProtection="1">
      <alignment horizontal="center"/>
      <protection locked="0"/>
    </xf>
    <xf numFmtId="0" fontId="4" fillId="0" borderId="44" xfId="4" applyFont="1" applyFill="1" applyBorder="1" applyAlignment="1" applyProtection="1">
      <alignment horizontal="center"/>
      <protection locked="0"/>
    </xf>
    <xf numFmtId="0" fontId="4" fillId="0" borderId="38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1" fillId="0" borderId="14" xfId="4" applyFont="1" applyBorder="1" applyAlignment="1" applyProtection="1">
      <alignment horizontal="center" vertical="center" wrapText="1"/>
      <protection locked="0"/>
    </xf>
    <xf numFmtId="0" fontId="1" fillId="0" borderId="8" xfId="4" applyFont="1" applyBorder="1" applyAlignment="1" applyProtection="1">
      <alignment horizontal="center" vertical="center" wrapText="1"/>
      <protection locked="0"/>
    </xf>
    <xf numFmtId="0" fontId="4" fillId="0" borderId="14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7" fillId="0" borderId="83" xfId="0" applyFont="1" applyBorder="1" applyAlignment="1">
      <alignment horizontal="left" vertical="center"/>
    </xf>
    <xf numFmtId="0" fontId="27" fillId="0" borderId="84" xfId="0" applyFont="1" applyBorder="1" applyAlignment="1">
      <alignment horizontal="left" vertical="center"/>
    </xf>
    <xf numFmtId="0" fontId="27" fillId="0" borderId="85" xfId="0" applyFont="1" applyBorder="1" applyAlignment="1">
      <alignment horizontal="left" vertical="center"/>
    </xf>
    <xf numFmtId="0" fontId="27" fillId="0" borderId="86" xfId="0" applyFont="1" applyBorder="1" applyAlignment="1">
      <alignment horizontal="left" vertical="center"/>
    </xf>
    <xf numFmtId="0" fontId="27" fillId="0" borderId="88" xfId="0" applyFont="1" applyBorder="1" applyAlignment="1">
      <alignment horizontal="left" vertical="center"/>
    </xf>
    <xf numFmtId="0" fontId="27" fillId="0" borderId="89" xfId="0" applyFont="1" applyBorder="1" applyAlignment="1">
      <alignment horizontal="left" vertical="center"/>
    </xf>
    <xf numFmtId="0" fontId="27" fillId="0" borderId="90" xfId="0" applyFont="1" applyBorder="1" applyAlignment="1">
      <alignment horizontal="left" vertical="center"/>
    </xf>
    <xf numFmtId="0" fontId="27" fillId="0" borderId="87" xfId="0" applyFont="1" applyBorder="1" applyAlignment="1">
      <alignment horizontal="left" vertical="center"/>
    </xf>
    <xf numFmtId="0" fontId="27" fillId="0" borderId="91" xfId="0" applyFont="1" applyBorder="1" applyAlignment="1">
      <alignment horizontal="left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0" fontId="27" fillId="0" borderId="81" xfId="0" applyFont="1" applyBorder="1" applyAlignment="1">
      <alignment horizontal="left" vertical="center"/>
    </xf>
    <xf numFmtId="0" fontId="27" fillId="0" borderId="82" xfId="0" applyFont="1" applyBorder="1" applyAlignment="1">
      <alignment horizontal="left" vertical="center"/>
    </xf>
    <xf numFmtId="0" fontId="27" fillId="0" borderId="82" xfId="0" applyFont="1" applyBorder="1" applyAlignment="1">
      <alignment horizontal="left" vertical="center" wrapText="1"/>
    </xf>
    <xf numFmtId="0" fontId="27" fillId="0" borderId="84" xfId="0" applyFont="1" applyBorder="1" applyAlignment="1">
      <alignment horizontal="left" vertical="center" wrapText="1"/>
    </xf>
    <xf numFmtId="0" fontId="4" fillId="0" borderId="35" xfId="0" applyFont="1" applyFill="1" applyBorder="1" applyAlignment="1" applyProtection="1">
      <alignment horizontal="center"/>
      <protection locked="0"/>
    </xf>
    <xf numFmtId="0" fontId="4" fillId="0" borderId="58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6">
    <cellStyle name="Euro" xfId="1"/>
    <cellStyle name="julio" xfId="2"/>
    <cellStyle name="Millares_Para cuestionario" xfId="3"/>
    <cellStyle name="Normal" xfId="0" builtinId="0"/>
    <cellStyle name="Normal_9- Costos" xfId="4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4135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85725</xdr:rowOff>
    </xdr:from>
    <xdr:to>
      <xdr:col>5</xdr:col>
      <xdr:colOff>666750</xdr:colOff>
      <xdr:row>5</xdr:row>
      <xdr:rowOff>47625</xdr:rowOff>
    </xdr:to>
    <xdr:sp macro="" textlink="">
      <xdr:nvSpPr>
        <xdr:cNvPr id="2085" name="AutoShape 1"/>
        <xdr:cNvSpPr>
          <a:spLocks noChangeArrowheads="1"/>
        </xdr:cNvSpPr>
      </xdr:nvSpPr>
      <xdr:spPr bwMode="auto">
        <a:xfrm rot="1316310">
          <a:off x="5286375" y="409575"/>
          <a:ext cx="685800" cy="447675"/>
        </a:xfrm>
        <a:prstGeom prst="curvedDownArrow">
          <a:avLst>
            <a:gd name="adj1" fmla="val 30638"/>
            <a:gd name="adj2" fmla="val 61277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6</xdr:row>
      <xdr:rowOff>123825</xdr:rowOff>
    </xdr:from>
    <xdr:to>
      <xdr:col>6</xdr:col>
      <xdr:colOff>276225</xdr:colOff>
      <xdr:row>7</xdr:row>
      <xdr:rowOff>371475</xdr:rowOff>
    </xdr:to>
    <xdr:sp macro="" textlink="">
      <xdr:nvSpPr>
        <xdr:cNvPr id="1064" name="AutoShape 4"/>
        <xdr:cNvSpPr>
          <a:spLocks noChangeArrowheads="1"/>
        </xdr:cNvSpPr>
      </xdr:nvSpPr>
      <xdr:spPr bwMode="auto">
        <a:xfrm rot="1545154">
          <a:off x="5924550" y="1114425"/>
          <a:ext cx="742950" cy="419100"/>
        </a:xfrm>
        <a:prstGeom prst="curvedDownArrow">
          <a:avLst>
            <a:gd name="adj1" fmla="val 35455"/>
            <a:gd name="adj2" fmla="val 70909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/>
  </sheetViews>
  <sheetFormatPr baseColWidth="10" defaultRowHeight="12.75" x14ac:dyDescent="0.2"/>
  <cols>
    <col min="1" max="1" width="12.28515625" style="50" bestFit="1" customWidth="1"/>
    <col min="2" max="4" width="11.42578125" style="50"/>
    <col min="5" max="5" width="12.140625" style="50" customWidth="1"/>
    <col min="6" max="6" width="11.5703125" style="50" customWidth="1"/>
    <col min="7" max="7" width="11.42578125" style="50"/>
    <col min="8" max="8" width="12.140625" style="50" customWidth="1"/>
    <col min="9" max="16384" width="11.42578125" style="50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150" t="s">
        <v>155</v>
      </c>
      <c r="B3" s="151"/>
      <c r="C3" s="151"/>
      <c r="D3" s="151"/>
      <c r="E3" s="152" t="s">
        <v>225</v>
      </c>
    </row>
    <row r="4" spans="1:8" ht="15" customHeight="1" thickBot="1" x14ac:dyDescent="0.25">
      <c r="A4" s="153" t="s">
        <v>156</v>
      </c>
      <c r="B4" s="154"/>
      <c r="C4" s="154"/>
      <c r="D4" s="154"/>
      <c r="E4" s="155"/>
    </row>
    <row r="5" spans="1:8" ht="15" customHeight="1" thickBot="1" x14ac:dyDescent="0.25"/>
    <row r="6" spans="1:8" ht="15" customHeight="1" thickBot="1" x14ac:dyDescent="0.25">
      <c r="A6" s="156" t="s">
        <v>157</v>
      </c>
      <c r="B6" s="157"/>
      <c r="C6" s="157"/>
      <c r="D6" s="157"/>
      <c r="E6" s="158"/>
    </row>
    <row r="7" spans="1:8" ht="15" customHeight="1" thickBot="1" x14ac:dyDescent="0.25"/>
    <row r="8" spans="1:8" ht="15" customHeight="1" thickBot="1" x14ac:dyDescent="0.25">
      <c r="A8" s="156" t="s">
        <v>158</v>
      </c>
      <c r="B8" s="157"/>
      <c r="C8" s="157"/>
      <c r="D8" s="157"/>
      <c r="E8" s="157"/>
      <c r="F8" s="157"/>
      <c r="G8" s="157"/>
      <c r="H8" s="158"/>
    </row>
    <row r="9" spans="1:8" ht="15" customHeight="1" thickBot="1" x14ac:dyDescent="0.25"/>
    <row r="10" spans="1:8" ht="41.25" customHeight="1" thickBot="1" x14ac:dyDescent="0.25">
      <c r="A10" s="475" t="s">
        <v>165</v>
      </c>
      <c r="B10" s="476"/>
      <c r="C10" s="476"/>
      <c r="D10" s="476"/>
      <c r="E10" s="476"/>
      <c r="F10" s="476"/>
      <c r="G10" s="476"/>
      <c r="H10" s="477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159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6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F51"/>
  <sheetViews>
    <sheetView showGridLines="0" zoomScaleNormal="100" workbookViewId="0">
      <selection activeCell="F22" sqref="F22"/>
    </sheetView>
  </sheetViews>
  <sheetFormatPr baseColWidth="10" defaultRowHeight="12.75" x14ac:dyDescent="0.2"/>
  <cols>
    <col min="1" max="1" width="11.42578125" style="50"/>
    <col min="2" max="2" width="14.7109375" style="50" customWidth="1"/>
    <col min="3" max="5" width="11.42578125" style="50"/>
    <col min="6" max="6" width="13.7109375" style="50" customWidth="1"/>
    <col min="7" max="7" width="11.7109375" style="50" customWidth="1"/>
    <col min="8" max="16384" width="11.42578125" style="50"/>
  </cols>
  <sheetData>
    <row r="2" spans="1:6" x14ac:dyDescent="0.2">
      <c r="A2" s="326" t="s">
        <v>26</v>
      </c>
    </row>
    <row r="4" spans="1:6" x14ac:dyDescent="0.2">
      <c r="A4" s="327" t="s">
        <v>27</v>
      </c>
    </row>
    <row r="5" spans="1:6" x14ac:dyDescent="0.2">
      <c r="A5" s="50" t="s">
        <v>28</v>
      </c>
    </row>
    <row r="6" spans="1:6" x14ac:dyDescent="0.2">
      <c r="A6" s="50" t="s">
        <v>29</v>
      </c>
    </row>
    <row r="8" spans="1:6" x14ac:dyDescent="0.2">
      <c r="A8" s="50" t="s">
        <v>223</v>
      </c>
    </row>
    <row r="9" spans="1:6" x14ac:dyDescent="0.2">
      <c r="A9" s="50" t="s">
        <v>30</v>
      </c>
    </row>
    <row r="11" spans="1:6" x14ac:dyDescent="0.2">
      <c r="A11" s="50" t="s">
        <v>31</v>
      </c>
    </row>
    <row r="12" spans="1:6" x14ac:dyDescent="0.2">
      <c r="A12" s="50" t="s">
        <v>32</v>
      </c>
    </row>
    <row r="14" spans="1:6" ht="13.5" thickBot="1" x14ac:dyDescent="0.25">
      <c r="C14" s="328" t="s">
        <v>33</v>
      </c>
      <c r="D14" s="162"/>
    </row>
    <row r="15" spans="1:6" x14ac:dyDescent="0.2">
      <c r="A15" s="329" t="s">
        <v>34</v>
      </c>
      <c r="B15" s="330" t="s">
        <v>35</v>
      </c>
      <c r="C15" s="330" t="s">
        <v>36</v>
      </c>
      <c r="D15" s="330" t="s">
        <v>37</v>
      </c>
      <c r="E15" s="331" t="s">
        <v>38</v>
      </c>
      <c r="F15" s="332" t="s">
        <v>13</v>
      </c>
    </row>
    <row r="16" spans="1:6" ht="13.5" thickBot="1" x14ac:dyDescent="0.25">
      <c r="A16" s="238">
        <v>2010</v>
      </c>
      <c r="B16" s="239">
        <v>384</v>
      </c>
      <c r="C16" s="239">
        <v>430</v>
      </c>
      <c r="D16" s="239">
        <v>96</v>
      </c>
      <c r="E16" s="333">
        <v>50</v>
      </c>
      <c r="F16" s="207">
        <f>SUM(B16:E16)</f>
        <v>960</v>
      </c>
    </row>
    <row r="18" spans="1:5" x14ac:dyDescent="0.2">
      <c r="A18" s="50" t="s">
        <v>39</v>
      </c>
    </row>
    <row r="20" spans="1:5" ht="13.5" thickBot="1" x14ac:dyDescent="0.25">
      <c r="A20" s="50" t="s">
        <v>224</v>
      </c>
    </row>
    <row r="21" spans="1:5" x14ac:dyDescent="0.2">
      <c r="A21" s="334" t="s">
        <v>40</v>
      </c>
      <c r="B21" s="335" t="s">
        <v>35</v>
      </c>
      <c r="C21" s="335" t="s">
        <v>36</v>
      </c>
      <c r="D21" s="335" t="s">
        <v>37</v>
      </c>
      <c r="E21" s="336" t="s">
        <v>38</v>
      </c>
    </row>
    <row r="22" spans="1:5" ht="13.5" thickBot="1" x14ac:dyDescent="0.25">
      <c r="A22" s="337" t="s">
        <v>220</v>
      </c>
      <c r="B22" s="338">
        <f>+B16/$F$16</f>
        <v>0.4</v>
      </c>
      <c r="C22" s="338">
        <f>+C16/$F$16</f>
        <v>0.44791666666666669</v>
      </c>
      <c r="D22" s="338">
        <f>+D16/$F$16</f>
        <v>0.1</v>
      </c>
      <c r="E22" s="339">
        <f>+E16/$F$16</f>
        <v>5.2083333333333336E-2</v>
      </c>
    </row>
    <row r="24" spans="1:5" x14ac:dyDescent="0.2">
      <c r="A24" s="50" t="s">
        <v>41</v>
      </c>
    </row>
    <row r="26" spans="1:5" x14ac:dyDescent="0.2">
      <c r="A26" s="50" t="s">
        <v>42</v>
      </c>
    </row>
    <row r="27" spans="1:5" x14ac:dyDescent="0.2">
      <c r="A27" s="50" t="s">
        <v>43</v>
      </c>
    </row>
    <row r="28" spans="1:5" x14ac:dyDescent="0.2">
      <c r="A28" s="50" t="s">
        <v>44</v>
      </c>
    </row>
    <row r="29" spans="1:5" x14ac:dyDescent="0.2">
      <c r="A29" s="50" t="s">
        <v>45</v>
      </c>
    </row>
    <row r="31" spans="1:5" x14ac:dyDescent="0.2">
      <c r="A31" s="50" t="s">
        <v>46</v>
      </c>
    </row>
    <row r="32" spans="1:5" x14ac:dyDescent="0.2">
      <c r="A32" s="50" t="s">
        <v>47</v>
      </c>
    </row>
    <row r="34" spans="1:1" x14ac:dyDescent="0.2">
      <c r="A34" s="50" t="s">
        <v>221</v>
      </c>
    </row>
    <row r="35" spans="1:1" x14ac:dyDescent="0.2">
      <c r="A35" s="50" t="s">
        <v>222</v>
      </c>
    </row>
    <row r="36" spans="1:1" x14ac:dyDescent="0.2">
      <c r="A36" s="50" t="s">
        <v>48</v>
      </c>
    </row>
    <row r="38" spans="1:1" x14ac:dyDescent="0.2">
      <c r="A38" s="50" t="s">
        <v>49</v>
      </c>
    </row>
    <row r="39" spans="1:1" x14ac:dyDescent="0.2">
      <c r="A39" s="50" t="s">
        <v>50</v>
      </c>
    </row>
    <row r="40" spans="1:1" x14ac:dyDescent="0.2">
      <c r="A40" s="50" t="s">
        <v>51</v>
      </c>
    </row>
    <row r="41" spans="1:1" x14ac:dyDescent="0.2">
      <c r="A41" s="50" t="s">
        <v>52</v>
      </c>
    </row>
    <row r="50" spans="1:4" x14ac:dyDescent="0.2">
      <c r="A50" s="214"/>
      <c r="B50" s="340"/>
      <c r="C50" s="340"/>
      <c r="D50" s="340"/>
    </row>
    <row r="51" spans="1:4" x14ac:dyDescent="0.2">
      <c r="A51" s="214"/>
      <c r="B51" s="340"/>
      <c r="C51" s="340"/>
      <c r="D51" s="340"/>
    </row>
  </sheetData>
  <phoneticPr fontId="0" type="noConversion"/>
  <printOptions horizontalCentered="1" verticalCentered="1" gridLinesSet="0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H11"/>
  <sheetViews>
    <sheetView showGridLines="0" zoomScaleNormal="100" workbookViewId="0">
      <selection activeCell="F22" sqref="F22"/>
    </sheetView>
  </sheetViews>
  <sheetFormatPr baseColWidth="10" defaultRowHeight="12.75" x14ac:dyDescent="0.2"/>
  <cols>
    <col min="1" max="1" width="6.85546875" style="50" customWidth="1"/>
    <col min="2" max="2" width="15.7109375" style="50" customWidth="1"/>
    <col min="3" max="8" width="22.42578125" style="50" customWidth="1"/>
    <col min="9" max="16384" width="11.42578125" style="50"/>
  </cols>
  <sheetData>
    <row r="1" spans="2:8" x14ac:dyDescent="0.2">
      <c r="B1" s="493" t="s">
        <v>142</v>
      </c>
      <c r="C1" s="493"/>
      <c r="D1" s="493"/>
      <c r="E1" s="493"/>
      <c r="F1" s="493"/>
      <c r="G1" s="493"/>
      <c r="H1" s="493"/>
    </row>
    <row r="2" spans="2:8" x14ac:dyDescent="0.2">
      <c r="B2" s="493" t="s">
        <v>141</v>
      </c>
      <c r="C2" s="493"/>
      <c r="D2" s="493"/>
      <c r="E2" s="493"/>
      <c r="F2" s="493"/>
      <c r="G2" s="493"/>
      <c r="H2" s="493"/>
    </row>
    <row r="3" spans="2:8" ht="13.5" thickBot="1" x14ac:dyDescent="0.25">
      <c r="B3" s="161"/>
      <c r="C3" s="321"/>
      <c r="D3" s="321"/>
      <c r="E3" s="321"/>
      <c r="F3" s="321"/>
    </row>
    <row r="4" spans="2:8" ht="13.5" thickBot="1" x14ac:dyDescent="0.25">
      <c r="B4" s="496" t="s">
        <v>12</v>
      </c>
      <c r="C4" s="499" t="s">
        <v>140</v>
      </c>
      <c r="D4" s="494"/>
      <c r="E4" s="495"/>
      <c r="F4" s="499" t="s">
        <v>245</v>
      </c>
      <c r="G4" s="494"/>
      <c r="H4" s="495"/>
    </row>
    <row r="5" spans="2:8" ht="15.75" customHeight="1" thickBot="1" x14ac:dyDescent="0.25">
      <c r="B5" s="497"/>
      <c r="C5" s="494" t="s">
        <v>143</v>
      </c>
      <c r="D5" s="494"/>
      <c r="E5" s="495"/>
      <c r="F5" s="494" t="s">
        <v>143</v>
      </c>
      <c r="G5" s="494"/>
      <c r="H5" s="495"/>
    </row>
    <row r="6" spans="2:8" ht="20.25" customHeight="1" thickBot="1" x14ac:dyDescent="0.25">
      <c r="B6" s="498"/>
      <c r="C6" s="437" t="str">
        <f>+'1.modelos'!A3</f>
        <v>Resinas Poliéster</v>
      </c>
      <c r="D6" s="56" t="s">
        <v>55</v>
      </c>
      <c r="E6" s="56" t="s">
        <v>179</v>
      </c>
      <c r="F6" s="436" t="str">
        <f>+'1.modelos'!A3</f>
        <v>Resinas Poliéster</v>
      </c>
      <c r="G6" s="378" t="s">
        <v>55</v>
      </c>
      <c r="H6" s="378" t="s">
        <v>179</v>
      </c>
    </row>
    <row r="7" spans="2:8" x14ac:dyDescent="0.2">
      <c r="B7" s="410">
        <f>'3.vol.'!C58</f>
        <v>2015</v>
      </c>
      <c r="C7" s="322"/>
      <c r="D7" s="380"/>
      <c r="E7" s="323"/>
      <c r="F7" s="322"/>
      <c r="G7" s="380"/>
      <c r="H7" s="323"/>
    </row>
    <row r="8" spans="2:8" x14ac:dyDescent="0.2">
      <c r="B8" s="183">
        <f>'3.vol.'!C59</f>
        <v>2016</v>
      </c>
      <c r="C8" s="324"/>
      <c r="D8" s="379"/>
      <c r="E8" s="168"/>
      <c r="F8" s="324"/>
      <c r="G8" s="379"/>
      <c r="H8" s="168"/>
    </row>
    <row r="9" spans="2:8" ht="13.5" thickBot="1" x14ac:dyDescent="0.25">
      <c r="B9" s="192">
        <f>'3.vol.'!C60</f>
        <v>2017</v>
      </c>
      <c r="C9" s="325"/>
      <c r="D9" s="381"/>
      <c r="E9" s="169"/>
      <c r="F9" s="325"/>
      <c r="G9" s="381"/>
      <c r="H9" s="169"/>
    </row>
    <row r="10" spans="2:8" x14ac:dyDescent="0.2">
      <c r="B10" s="433" t="str">
        <f>'3.vol.'!C61</f>
        <v>ene-ago 2017</v>
      </c>
      <c r="C10" s="322"/>
      <c r="D10" s="380"/>
      <c r="E10" s="323"/>
      <c r="F10" s="322"/>
      <c r="G10" s="380"/>
      <c r="H10" s="323"/>
    </row>
    <row r="11" spans="2:8" ht="13.5" thickBot="1" x14ac:dyDescent="0.25">
      <c r="B11" s="434" t="str">
        <f>'3.vol.'!C62</f>
        <v>ene-ago 2018</v>
      </c>
      <c r="C11" s="325"/>
      <c r="D11" s="381"/>
      <c r="E11" s="169"/>
      <c r="F11" s="325"/>
      <c r="G11" s="381"/>
      <c r="H11" s="169"/>
    </row>
  </sheetData>
  <mergeCells count="7">
    <mergeCell ref="B1:H1"/>
    <mergeCell ref="B2:H2"/>
    <mergeCell ref="C5:E5"/>
    <mergeCell ref="B4:B6"/>
    <mergeCell ref="C4:E4"/>
    <mergeCell ref="F5:H5"/>
    <mergeCell ref="F4:H4"/>
  </mergeCells>
  <phoneticPr fontId="0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E56"/>
  <sheetViews>
    <sheetView showGridLines="0" workbookViewId="0">
      <selection activeCell="F22" sqref="F22"/>
    </sheetView>
  </sheetViews>
  <sheetFormatPr baseColWidth="10" defaultRowHeight="12.75" x14ac:dyDescent="0.2"/>
  <cols>
    <col min="1" max="1" width="38.28515625" style="50" customWidth="1"/>
    <col min="2" max="3" width="13.85546875" style="50" customWidth="1"/>
    <col min="4" max="5" width="13.85546875" style="53" customWidth="1"/>
    <col min="6" max="16384" width="11.42578125" style="50"/>
  </cols>
  <sheetData>
    <row r="1" spans="1:5" x14ac:dyDescent="0.2">
      <c r="A1" s="515" t="s">
        <v>172</v>
      </c>
      <c r="B1" s="515"/>
      <c r="C1" s="515"/>
      <c r="D1" s="49"/>
    </row>
    <row r="2" spans="1:5" s="53" customFormat="1" x14ac:dyDescent="0.2">
      <c r="A2" s="516" t="s">
        <v>234</v>
      </c>
      <c r="B2" s="516"/>
      <c r="C2" s="516"/>
      <c r="D2" s="49"/>
    </row>
    <row r="3" spans="1:5" s="53" customFormat="1" x14ac:dyDescent="0.2">
      <c r="A3" s="517" t="str">
        <f>+'1.modelos'!A3</f>
        <v>Resinas Poliéster</v>
      </c>
      <c r="B3" s="517"/>
      <c r="C3" s="517"/>
      <c r="D3" s="49"/>
    </row>
    <row r="4" spans="1:5" s="53" customFormat="1" x14ac:dyDescent="0.2">
      <c r="A4" s="416" t="s">
        <v>235</v>
      </c>
      <c r="B4" s="417"/>
      <c r="C4" s="417"/>
      <c r="D4" s="49"/>
    </row>
    <row r="5" spans="1:5" s="52" customFormat="1" x14ac:dyDescent="0.2">
      <c r="A5" s="377" t="s">
        <v>177</v>
      </c>
      <c r="B5" s="377"/>
      <c r="C5" s="377"/>
      <c r="D5" s="49"/>
    </row>
    <row r="6" spans="1:5" ht="22.5" customHeight="1" thickBot="1" x14ac:dyDescent="0.25"/>
    <row r="7" spans="1:5" ht="24.75" customHeight="1" thickBot="1" x14ac:dyDescent="0.25">
      <c r="A7" s="513" t="s">
        <v>56</v>
      </c>
      <c r="B7" s="415">
        <v>2015</v>
      </c>
      <c r="C7" s="415">
        <v>2016</v>
      </c>
      <c r="D7" s="415">
        <v>2017</v>
      </c>
      <c r="E7" s="438" t="s">
        <v>228</v>
      </c>
    </row>
    <row r="8" spans="1:5" ht="25.5" customHeight="1" x14ac:dyDescent="0.2">
      <c r="A8" s="514"/>
      <c r="B8" s="513" t="s">
        <v>171</v>
      </c>
      <c r="C8" s="513" t="s">
        <v>171</v>
      </c>
      <c r="D8" s="513" t="s">
        <v>171</v>
      </c>
      <c r="E8" s="513" t="s">
        <v>171</v>
      </c>
    </row>
    <row r="9" spans="1:5" ht="28.5" customHeight="1" thickBot="1" x14ac:dyDescent="0.25">
      <c r="A9" s="514"/>
      <c r="B9" s="514"/>
      <c r="C9" s="514"/>
      <c r="D9" s="514"/>
      <c r="E9" s="514"/>
    </row>
    <row r="10" spans="1:5" x14ac:dyDescent="0.2">
      <c r="A10" s="371" t="s">
        <v>170</v>
      </c>
      <c r="B10" s="200"/>
      <c r="C10" s="200"/>
      <c r="D10" s="200"/>
      <c r="E10" s="200"/>
    </row>
    <row r="11" spans="1:5" x14ac:dyDescent="0.2">
      <c r="A11" s="372" t="s">
        <v>169</v>
      </c>
      <c r="B11" s="204"/>
      <c r="C11" s="204"/>
      <c r="D11" s="204"/>
      <c r="E11" s="204"/>
    </row>
    <row r="12" spans="1:5" x14ac:dyDescent="0.2">
      <c r="A12" s="372" t="s">
        <v>188</v>
      </c>
      <c r="B12" s="204"/>
      <c r="C12" s="204"/>
      <c r="D12" s="204"/>
      <c r="E12" s="204"/>
    </row>
    <row r="13" spans="1:5" x14ac:dyDescent="0.2">
      <c r="A13" s="372" t="s">
        <v>189</v>
      </c>
      <c r="B13" s="204"/>
      <c r="C13" s="204"/>
      <c r="D13" s="204"/>
      <c r="E13" s="204"/>
    </row>
    <row r="14" spans="1:5" x14ac:dyDescent="0.2">
      <c r="A14" s="372" t="s">
        <v>190</v>
      </c>
      <c r="B14" s="204"/>
      <c r="C14" s="204"/>
      <c r="D14" s="204"/>
      <c r="E14" s="204"/>
    </row>
    <row r="15" spans="1:5" x14ac:dyDescent="0.2">
      <c r="A15" s="372" t="s">
        <v>191</v>
      </c>
      <c r="B15" s="204"/>
      <c r="C15" s="204"/>
      <c r="D15" s="204"/>
      <c r="E15" s="204"/>
    </row>
    <row r="16" spans="1:5" ht="13.5" thickBot="1" x14ac:dyDescent="0.25">
      <c r="A16" s="373" t="s">
        <v>192</v>
      </c>
      <c r="B16" s="212"/>
      <c r="C16" s="212"/>
      <c r="D16" s="212"/>
      <c r="E16" s="212"/>
    </row>
    <row r="17" spans="1:5" ht="13.5" thickBot="1" x14ac:dyDescent="0.25">
      <c r="A17" s="179" t="s">
        <v>118</v>
      </c>
      <c r="B17" s="408"/>
      <c r="C17" s="408"/>
      <c r="D17" s="408"/>
      <c r="E17" s="408"/>
    </row>
    <row r="18" spans="1:5" ht="13.5" thickBot="1" x14ac:dyDescent="0.25">
      <c r="A18" s="72"/>
      <c r="B18" s="215"/>
      <c r="C18" s="215"/>
      <c r="D18" s="215"/>
      <c r="E18" s="215"/>
    </row>
    <row r="19" spans="1:5" ht="13.5" thickBot="1" x14ac:dyDescent="0.25">
      <c r="A19" s="400" t="s">
        <v>202</v>
      </c>
      <c r="B19" s="408"/>
      <c r="C19" s="408"/>
      <c r="D19" s="408"/>
      <c r="E19" s="408"/>
    </row>
    <row r="20" spans="1:5" x14ac:dyDescent="0.2">
      <c r="A20" s="72"/>
      <c r="B20" s="214"/>
      <c r="D20" s="240"/>
      <c r="E20" s="214"/>
    </row>
    <row r="21" spans="1:5" ht="12.75" customHeight="1" x14ac:dyDescent="0.2">
      <c r="A21" s="512" t="s">
        <v>174</v>
      </c>
      <c r="B21" s="512"/>
      <c r="C21" s="512"/>
      <c r="D21" s="512"/>
      <c r="E21" s="512"/>
    </row>
    <row r="22" spans="1:5" ht="12.75" customHeight="1" x14ac:dyDescent="0.2">
      <c r="A22" s="57" t="s">
        <v>193</v>
      </c>
    </row>
    <row r="23" spans="1:5" ht="12.75" customHeight="1" x14ac:dyDescent="0.2">
      <c r="A23" s="57"/>
    </row>
    <row r="24" spans="1:5" ht="12.75" customHeight="1" thickBot="1" x14ac:dyDescent="0.25">
      <c r="A24" s="57"/>
    </row>
    <row r="25" spans="1:5" ht="12.75" customHeight="1" thickBot="1" x14ac:dyDescent="0.25">
      <c r="A25" s="171" t="s">
        <v>56</v>
      </c>
      <c r="B25" s="499" t="s">
        <v>194</v>
      </c>
      <c r="C25" s="494"/>
      <c r="D25" s="494"/>
      <c r="E25" s="495"/>
    </row>
    <row r="26" spans="1:5" ht="12.75" customHeight="1" x14ac:dyDescent="0.2">
      <c r="A26" s="500"/>
      <c r="B26" s="503"/>
      <c r="C26" s="504"/>
      <c r="D26" s="504"/>
      <c r="E26" s="505"/>
    </row>
    <row r="27" spans="1:5" ht="12.75" customHeight="1" x14ac:dyDescent="0.2">
      <c r="A27" s="501"/>
      <c r="B27" s="506"/>
      <c r="C27" s="507"/>
      <c r="D27" s="507"/>
      <c r="E27" s="508"/>
    </row>
    <row r="28" spans="1:5" ht="12.75" customHeight="1" x14ac:dyDescent="0.2">
      <c r="A28" s="501"/>
      <c r="B28" s="506"/>
      <c r="C28" s="507"/>
      <c r="D28" s="507"/>
      <c r="E28" s="508"/>
    </row>
    <row r="29" spans="1:5" ht="12.75" customHeight="1" thickBot="1" x14ac:dyDescent="0.25">
      <c r="A29" s="502"/>
      <c r="B29" s="509"/>
      <c r="C29" s="510"/>
      <c r="D29" s="510"/>
      <c r="E29" s="511"/>
    </row>
    <row r="30" spans="1:5" ht="12.75" customHeight="1" x14ac:dyDescent="0.2">
      <c r="A30" s="500"/>
      <c r="B30" s="503"/>
      <c r="C30" s="504"/>
      <c r="D30" s="504"/>
      <c r="E30" s="505"/>
    </row>
    <row r="31" spans="1:5" ht="12.75" customHeight="1" x14ac:dyDescent="0.2">
      <c r="A31" s="501"/>
      <c r="B31" s="506"/>
      <c r="C31" s="507"/>
      <c r="D31" s="507"/>
      <c r="E31" s="508"/>
    </row>
    <row r="32" spans="1:5" ht="12.75" customHeight="1" x14ac:dyDescent="0.2">
      <c r="A32" s="501"/>
      <c r="B32" s="506"/>
      <c r="C32" s="507"/>
      <c r="D32" s="507"/>
      <c r="E32" s="508"/>
    </row>
    <row r="33" spans="1:5" ht="12.75" customHeight="1" thickBot="1" x14ac:dyDescent="0.25">
      <c r="A33" s="502"/>
      <c r="B33" s="509"/>
      <c r="C33" s="510"/>
      <c r="D33" s="510"/>
      <c r="E33" s="511"/>
    </row>
    <row r="34" spans="1:5" ht="12.75" customHeight="1" x14ac:dyDescent="0.2">
      <c r="A34" s="500"/>
      <c r="B34" s="503"/>
      <c r="C34" s="504"/>
      <c r="D34" s="504"/>
      <c r="E34" s="505"/>
    </row>
    <row r="35" spans="1:5" ht="12.75" customHeight="1" x14ac:dyDescent="0.2">
      <c r="A35" s="501"/>
      <c r="B35" s="506"/>
      <c r="C35" s="507"/>
      <c r="D35" s="507"/>
      <c r="E35" s="508"/>
    </row>
    <row r="36" spans="1:5" ht="12.75" customHeight="1" x14ac:dyDescent="0.2">
      <c r="A36" s="501"/>
      <c r="B36" s="506"/>
      <c r="C36" s="507"/>
      <c r="D36" s="507"/>
      <c r="E36" s="508"/>
    </row>
    <row r="37" spans="1:5" ht="12.75" customHeight="1" thickBot="1" x14ac:dyDescent="0.25">
      <c r="A37" s="502"/>
      <c r="B37" s="509"/>
      <c r="C37" s="510"/>
      <c r="D37" s="510"/>
      <c r="E37" s="511"/>
    </row>
    <row r="38" spans="1:5" ht="12.75" customHeight="1" x14ac:dyDescent="0.2">
      <c r="A38" s="500"/>
      <c r="B38" s="503"/>
      <c r="C38" s="504"/>
      <c r="D38" s="504"/>
      <c r="E38" s="505"/>
    </row>
    <row r="39" spans="1:5" ht="12.75" customHeight="1" x14ac:dyDescent="0.2">
      <c r="A39" s="501"/>
      <c r="B39" s="506"/>
      <c r="C39" s="507"/>
      <c r="D39" s="507"/>
      <c r="E39" s="508"/>
    </row>
    <row r="40" spans="1:5" ht="12.75" customHeight="1" x14ac:dyDescent="0.2">
      <c r="A40" s="501"/>
      <c r="B40" s="506"/>
      <c r="C40" s="507"/>
      <c r="D40" s="507"/>
      <c r="E40" s="508"/>
    </row>
    <row r="41" spans="1:5" ht="12.75" customHeight="1" thickBot="1" x14ac:dyDescent="0.25">
      <c r="A41" s="502"/>
      <c r="B41" s="509"/>
      <c r="C41" s="510"/>
      <c r="D41" s="510"/>
      <c r="E41" s="511"/>
    </row>
    <row r="42" spans="1:5" ht="12.75" customHeight="1" x14ac:dyDescent="0.2">
      <c r="A42" s="500"/>
      <c r="B42" s="503"/>
      <c r="C42" s="504"/>
      <c r="D42" s="504"/>
      <c r="E42" s="505"/>
    </row>
    <row r="43" spans="1:5" ht="12.75" customHeight="1" x14ac:dyDescent="0.2">
      <c r="A43" s="501"/>
      <c r="B43" s="506"/>
      <c r="C43" s="507"/>
      <c r="D43" s="507"/>
      <c r="E43" s="508"/>
    </row>
    <row r="44" spans="1:5" ht="12.75" customHeight="1" x14ac:dyDescent="0.2">
      <c r="A44" s="501"/>
      <c r="B44" s="506"/>
      <c r="C44" s="507"/>
      <c r="D44" s="507"/>
      <c r="E44" s="508"/>
    </row>
    <row r="45" spans="1:5" ht="12.75" customHeight="1" thickBot="1" x14ac:dyDescent="0.25">
      <c r="A45" s="502"/>
      <c r="B45" s="509"/>
      <c r="C45" s="510"/>
      <c r="D45" s="510"/>
      <c r="E45" s="511"/>
    </row>
    <row r="46" spans="1:5" ht="12.75" customHeight="1" x14ac:dyDescent="0.2">
      <c r="A46" s="57"/>
    </row>
    <row r="47" spans="1:5" ht="12.75" customHeight="1" x14ac:dyDescent="0.2">
      <c r="A47" s="57"/>
    </row>
    <row r="49" spans="1:5" ht="13.5" thickBot="1" x14ac:dyDescent="0.25">
      <c r="A49" s="96"/>
    </row>
    <row r="50" spans="1:5" ht="13.5" thickBot="1" x14ac:dyDescent="0.25">
      <c r="B50" s="376">
        <f>+B7</f>
        <v>2015</v>
      </c>
      <c r="D50" s="376">
        <f>+B50</f>
        <v>2015</v>
      </c>
      <c r="E50" s="376">
        <f>+C7</f>
        <v>2016</v>
      </c>
    </row>
    <row r="51" spans="1:5" ht="13.5" thickBot="1" x14ac:dyDescent="0.25">
      <c r="B51" s="171" t="s">
        <v>175</v>
      </c>
      <c r="C51" s="369"/>
      <c r="D51" s="171" t="s">
        <v>176</v>
      </c>
      <c r="E51" s="171" t="s">
        <v>175</v>
      </c>
    </row>
    <row r="52" spans="1:5" ht="13.5" thickBot="1" x14ac:dyDescent="0.25">
      <c r="A52" s="96" t="s">
        <v>173</v>
      </c>
      <c r="B52" s="375">
        <f>+B17-SUM(B10:B16)</f>
        <v>0</v>
      </c>
      <c r="D52" s="374" t="e">
        <f>+#REF!-SUM(#REF!)</f>
        <v>#REF!</v>
      </c>
      <c r="E52" s="374">
        <f>+C17-SUM(C10:C16)</f>
        <v>0</v>
      </c>
    </row>
    <row r="53" spans="1:5" x14ac:dyDescent="0.2">
      <c r="A53" s="96"/>
    </row>
    <row r="54" spans="1:5" x14ac:dyDescent="0.2">
      <c r="A54" s="96"/>
    </row>
    <row r="55" spans="1:5" x14ac:dyDescent="0.2">
      <c r="A55" s="96"/>
    </row>
    <row r="56" spans="1:5" x14ac:dyDescent="0.2">
      <c r="A56" s="96"/>
    </row>
  </sheetData>
  <mergeCells count="35">
    <mergeCell ref="A1:C1"/>
    <mergeCell ref="A2:C2"/>
    <mergeCell ref="A3:C3"/>
    <mergeCell ref="A7:A9"/>
    <mergeCell ref="B8:B9"/>
    <mergeCell ref="C8:C9"/>
    <mergeCell ref="B29:E29"/>
    <mergeCell ref="A21:E21"/>
    <mergeCell ref="D8:D9"/>
    <mergeCell ref="E8:E9"/>
    <mergeCell ref="A26:A29"/>
    <mergeCell ref="B25:E25"/>
    <mergeCell ref="B26:E26"/>
    <mergeCell ref="B27:E27"/>
    <mergeCell ref="B28:E28"/>
    <mergeCell ref="A30:A33"/>
    <mergeCell ref="B30:E30"/>
    <mergeCell ref="B31:E31"/>
    <mergeCell ref="B32:E32"/>
    <mergeCell ref="B33:E33"/>
    <mergeCell ref="B41:E41"/>
    <mergeCell ref="A34:A37"/>
    <mergeCell ref="B34:E34"/>
    <mergeCell ref="B35:E35"/>
    <mergeCell ref="B36:E36"/>
    <mergeCell ref="B37:E37"/>
    <mergeCell ref="A38:A41"/>
    <mergeCell ref="B38:E38"/>
    <mergeCell ref="B39:E39"/>
    <mergeCell ref="B40:E40"/>
    <mergeCell ref="A42:A45"/>
    <mergeCell ref="B42:E42"/>
    <mergeCell ref="B43:E43"/>
    <mergeCell ref="B44:E44"/>
    <mergeCell ref="B45:E45"/>
  </mergeCells>
  <phoneticPr fontId="16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K71"/>
  <sheetViews>
    <sheetView showGridLines="0" workbookViewId="0">
      <selection activeCell="F22" sqref="F22"/>
    </sheetView>
  </sheetViews>
  <sheetFormatPr baseColWidth="10" defaultRowHeight="12.75" x14ac:dyDescent="0.2"/>
  <cols>
    <col min="1" max="1" width="38.28515625" style="274" customWidth="1"/>
    <col min="2" max="2" width="23.140625" style="274" customWidth="1"/>
    <col min="3" max="3" width="11.42578125" style="274"/>
    <col min="4" max="4" width="23.140625" style="274" customWidth="1"/>
    <col min="5" max="5" width="11.42578125" style="274"/>
    <col min="6" max="6" width="23.140625" style="274" customWidth="1"/>
    <col min="7" max="7" width="11.42578125" style="274"/>
    <col min="8" max="8" width="23.140625" style="274" customWidth="1"/>
    <col min="9" max="9" width="11.42578125" style="274"/>
    <col min="10" max="10" width="1.5703125" style="274" customWidth="1"/>
    <col min="11" max="11" width="11.42578125" style="50"/>
    <col min="12" max="16384" width="11.42578125" style="274"/>
  </cols>
  <sheetData>
    <row r="2" spans="1:9" x14ac:dyDescent="0.2">
      <c r="A2" s="273" t="s">
        <v>146</v>
      </c>
    </row>
    <row r="3" spans="1:9" x14ac:dyDescent="0.2">
      <c r="A3" s="273" t="s">
        <v>145</v>
      </c>
    </row>
    <row r="4" spans="1:9" x14ac:dyDescent="0.2">
      <c r="A4" s="440" t="str">
        <f>+'1.modelos'!A3</f>
        <v>Resinas Poliéster</v>
      </c>
    </row>
    <row r="5" spans="1:9" x14ac:dyDescent="0.2">
      <c r="A5" s="277" t="s">
        <v>270</v>
      </c>
      <c r="B5" s="467"/>
      <c r="C5" s="467"/>
    </row>
    <row r="6" spans="1:9" s="276" customFormat="1" x14ac:dyDescent="0.2">
      <c r="A6" s="439" t="s">
        <v>241</v>
      </c>
      <c r="B6" s="275"/>
      <c r="C6" s="275"/>
    </row>
    <row r="7" spans="1:9" s="276" customFormat="1" ht="13.5" thickBot="1" x14ac:dyDescent="0.25">
      <c r="A7" s="277"/>
      <c r="B7" s="275"/>
      <c r="C7" s="275"/>
    </row>
    <row r="8" spans="1:9" ht="13.5" thickBot="1" x14ac:dyDescent="0.25">
      <c r="B8" s="523" t="s">
        <v>236</v>
      </c>
      <c r="C8" s="524"/>
      <c r="D8" s="523" t="s">
        <v>237</v>
      </c>
      <c r="E8" s="524"/>
      <c r="F8" s="523" t="s">
        <v>238</v>
      </c>
      <c r="G8" s="524"/>
      <c r="H8" s="523" t="s">
        <v>239</v>
      </c>
      <c r="I8" s="524"/>
    </row>
    <row r="9" spans="1:9" x14ac:dyDescent="0.2">
      <c r="A9" s="278" t="s">
        <v>56</v>
      </c>
      <c r="B9" s="279" t="s">
        <v>57</v>
      </c>
      <c r="C9" s="279" t="s">
        <v>58</v>
      </c>
      <c r="D9" s="279" t="s">
        <v>57</v>
      </c>
      <c r="E9" s="279" t="s">
        <v>58</v>
      </c>
      <c r="F9" s="279" t="s">
        <v>57</v>
      </c>
      <c r="G9" s="279" t="s">
        <v>58</v>
      </c>
      <c r="H9" s="279" t="s">
        <v>57</v>
      </c>
      <c r="I9" s="279" t="s">
        <v>58</v>
      </c>
    </row>
    <row r="10" spans="1:9" ht="13.5" thickBot="1" x14ac:dyDescent="0.25">
      <c r="A10" s="280"/>
      <c r="B10" s="441" t="s">
        <v>240</v>
      </c>
      <c r="C10" s="281" t="s">
        <v>59</v>
      </c>
      <c r="D10" s="441" t="s">
        <v>240</v>
      </c>
      <c r="E10" s="281" t="s">
        <v>59</v>
      </c>
      <c r="F10" s="441" t="s">
        <v>240</v>
      </c>
      <c r="G10" s="281" t="s">
        <v>59</v>
      </c>
      <c r="H10" s="441" t="s">
        <v>240</v>
      </c>
      <c r="I10" s="281" t="s">
        <v>59</v>
      </c>
    </row>
    <row r="11" spans="1:9" ht="13.5" thickBot="1" x14ac:dyDescent="0.25">
      <c r="A11" s="282"/>
    </row>
    <row r="12" spans="1:9" x14ac:dyDescent="0.2">
      <c r="A12" s="283" t="s">
        <v>60</v>
      </c>
      <c r="B12" s="284"/>
      <c r="C12" s="285"/>
      <c r="D12" s="284"/>
      <c r="E12" s="285"/>
      <c r="F12" s="284"/>
      <c r="G12" s="285"/>
      <c r="H12" s="284"/>
      <c r="I12" s="285"/>
    </row>
    <row r="13" spans="1:9" x14ac:dyDescent="0.2">
      <c r="A13" s="287" t="s">
        <v>216</v>
      </c>
      <c r="B13" s="288"/>
      <c r="C13" s="289"/>
      <c r="D13" s="288"/>
      <c r="E13" s="289"/>
      <c r="F13" s="288"/>
      <c r="G13" s="289"/>
      <c r="H13" s="288"/>
      <c r="I13" s="289"/>
    </row>
    <row r="14" spans="1:9" x14ac:dyDescent="0.2">
      <c r="A14" s="287" t="s">
        <v>215</v>
      </c>
      <c r="B14" s="288"/>
      <c r="C14" s="289"/>
      <c r="D14" s="288"/>
      <c r="E14" s="289"/>
      <c r="F14" s="288"/>
      <c r="G14" s="289"/>
      <c r="H14" s="288"/>
      <c r="I14" s="289"/>
    </row>
    <row r="15" spans="1:9" x14ac:dyDescent="0.2">
      <c r="A15" s="287" t="s">
        <v>213</v>
      </c>
      <c r="B15" s="288"/>
      <c r="C15" s="289"/>
      <c r="D15" s="288"/>
      <c r="E15" s="289"/>
      <c r="F15" s="288"/>
      <c r="G15" s="289"/>
      <c r="H15" s="288"/>
      <c r="I15" s="289"/>
    </row>
    <row r="16" spans="1:9" x14ac:dyDescent="0.2">
      <c r="A16" s="287" t="s">
        <v>214</v>
      </c>
      <c r="B16" s="288"/>
      <c r="C16" s="289"/>
      <c r="D16" s="288"/>
      <c r="E16" s="289"/>
      <c r="F16" s="288"/>
      <c r="G16" s="289"/>
      <c r="H16" s="288"/>
      <c r="I16" s="289"/>
    </row>
    <row r="17" spans="1:9" ht="13.5" thickBot="1" x14ac:dyDescent="0.25">
      <c r="A17" s="291"/>
      <c r="B17" s="292"/>
      <c r="C17" s="175"/>
      <c r="D17" s="292"/>
      <c r="E17" s="175"/>
      <c r="F17" s="292"/>
      <c r="G17" s="175"/>
      <c r="H17" s="292"/>
      <c r="I17" s="175"/>
    </row>
    <row r="18" spans="1:9" ht="13.5" thickBot="1" x14ac:dyDescent="0.25">
      <c r="A18" s="282"/>
      <c r="B18" s="294"/>
      <c r="C18" s="295"/>
      <c r="D18" s="294"/>
      <c r="E18" s="295"/>
      <c r="F18" s="294"/>
      <c r="G18" s="295"/>
      <c r="H18" s="294"/>
      <c r="I18" s="295"/>
    </row>
    <row r="19" spans="1:9" x14ac:dyDescent="0.2">
      <c r="A19" s="283" t="s">
        <v>61</v>
      </c>
      <c r="B19" s="284"/>
      <c r="C19" s="285"/>
      <c r="D19" s="284"/>
      <c r="E19" s="285"/>
      <c r="F19" s="284"/>
      <c r="G19" s="285"/>
      <c r="H19" s="284"/>
      <c r="I19" s="285"/>
    </row>
    <row r="20" spans="1:9" x14ac:dyDescent="0.2">
      <c r="A20" s="287" t="s">
        <v>216</v>
      </c>
      <c r="B20" s="288"/>
      <c r="C20" s="289"/>
      <c r="D20" s="288"/>
      <c r="E20" s="289"/>
      <c r="F20" s="288"/>
      <c r="G20" s="289"/>
      <c r="H20" s="288"/>
      <c r="I20" s="289"/>
    </row>
    <row r="21" spans="1:9" x14ac:dyDescent="0.2">
      <c r="A21" s="287" t="s">
        <v>215</v>
      </c>
      <c r="B21" s="288"/>
      <c r="C21" s="289"/>
      <c r="D21" s="288"/>
      <c r="E21" s="289"/>
      <c r="F21" s="288"/>
      <c r="G21" s="289"/>
      <c r="H21" s="288"/>
      <c r="I21" s="289"/>
    </row>
    <row r="22" spans="1:9" x14ac:dyDescent="0.2">
      <c r="A22" s="287" t="s">
        <v>213</v>
      </c>
      <c r="B22" s="288"/>
      <c r="C22" s="289"/>
      <c r="D22" s="288"/>
      <c r="E22" s="289"/>
      <c r="F22" s="288"/>
      <c r="G22" s="289"/>
      <c r="H22" s="288"/>
      <c r="I22" s="289"/>
    </row>
    <row r="23" spans="1:9" x14ac:dyDescent="0.2">
      <c r="A23" s="287" t="s">
        <v>214</v>
      </c>
      <c r="B23" s="288"/>
      <c r="C23" s="289"/>
      <c r="D23" s="288"/>
      <c r="E23" s="289"/>
      <c r="F23" s="288"/>
      <c r="G23" s="289"/>
      <c r="H23" s="288"/>
      <c r="I23" s="289"/>
    </row>
    <row r="24" spans="1:9" ht="13.5" thickBot="1" x14ac:dyDescent="0.25">
      <c r="A24" s="291"/>
      <c r="B24" s="292"/>
      <c r="C24" s="175"/>
      <c r="D24" s="292"/>
      <c r="E24" s="175"/>
      <c r="F24" s="292"/>
      <c r="G24" s="175"/>
      <c r="H24" s="292"/>
      <c r="I24" s="175"/>
    </row>
    <row r="25" spans="1:9" ht="13.5" thickBot="1" x14ac:dyDescent="0.25">
      <c r="A25" s="282"/>
      <c r="B25" s="294"/>
      <c r="C25" s="295"/>
      <c r="D25" s="294"/>
      <c r="E25" s="295"/>
      <c r="F25" s="294"/>
      <c r="G25" s="295"/>
      <c r="H25" s="294"/>
      <c r="I25" s="295"/>
    </row>
    <row r="26" spans="1:9" ht="13.5" thickBot="1" x14ac:dyDescent="0.25">
      <c r="A26" s="296" t="s">
        <v>62</v>
      </c>
      <c r="B26" s="297"/>
      <c r="C26" s="298"/>
      <c r="D26" s="297"/>
      <c r="E26" s="298"/>
      <c r="F26" s="297"/>
      <c r="G26" s="298"/>
      <c r="H26" s="297"/>
      <c r="I26" s="298"/>
    </row>
    <row r="27" spans="1:9" ht="13.5" thickBot="1" x14ac:dyDescent="0.25">
      <c r="A27" s="282"/>
      <c r="B27" s="294"/>
      <c r="C27" s="295"/>
      <c r="D27" s="294"/>
      <c r="E27" s="295"/>
      <c r="F27" s="294"/>
      <c r="G27" s="295"/>
      <c r="H27" s="294"/>
      <c r="I27" s="295"/>
    </row>
    <row r="28" spans="1:9" x14ac:dyDescent="0.2">
      <c r="A28" s="283" t="s">
        <v>63</v>
      </c>
      <c r="B28" s="299"/>
      <c r="C28" s="285"/>
      <c r="D28" s="299"/>
      <c r="E28" s="285"/>
      <c r="F28" s="299"/>
      <c r="G28" s="285"/>
      <c r="H28" s="299"/>
      <c r="I28" s="285"/>
    </row>
    <row r="29" spans="1:9" x14ac:dyDescent="0.2">
      <c r="A29" s="300" t="s">
        <v>64</v>
      </c>
      <c r="B29" s="301"/>
      <c r="C29" s="289"/>
      <c r="D29" s="301"/>
      <c r="E29" s="289"/>
      <c r="F29" s="301"/>
      <c r="G29" s="289"/>
      <c r="H29" s="301"/>
      <c r="I29" s="289"/>
    </row>
    <row r="30" spans="1:9" x14ac:dyDescent="0.2">
      <c r="A30" s="300" t="s">
        <v>65</v>
      </c>
      <c r="B30" s="301"/>
      <c r="C30" s="289"/>
      <c r="D30" s="301"/>
      <c r="E30" s="289"/>
      <c r="F30" s="301"/>
      <c r="G30" s="289"/>
      <c r="H30" s="301"/>
      <c r="I30" s="289"/>
    </row>
    <row r="31" spans="1:9" x14ac:dyDescent="0.2">
      <c r="A31" s="300" t="s">
        <v>66</v>
      </c>
      <c r="B31" s="301"/>
      <c r="C31" s="289"/>
      <c r="D31" s="301"/>
      <c r="E31" s="289"/>
      <c r="F31" s="301"/>
      <c r="G31" s="289"/>
      <c r="H31" s="301"/>
      <c r="I31" s="289"/>
    </row>
    <row r="32" spans="1:9" ht="13.5" thickBot="1" x14ac:dyDescent="0.25">
      <c r="A32" s="291" t="s">
        <v>67</v>
      </c>
      <c r="B32" s="302"/>
      <c r="C32" s="175"/>
      <c r="D32" s="302"/>
      <c r="E32" s="175"/>
      <c r="F32" s="302"/>
      <c r="G32" s="175"/>
      <c r="H32" s="302"/>
      <c r="I32" s="175"/>
    </row>
    <row r="33" spans="1:9" ht="13.5" thickBot="1" x14ac:dyDescent="0.25">
      <c r="A33" s="273"/>
      <c r="B33" s="294"/>
      <c r="C33" s="303"/>
      <c r="D33" s="294"/>
      <c r="E33" s="303"/>
      <c r="F33" s="294"/>
      <c r="G33" s="303"/>
      <c r="H33" s="294"/>
      <c r="I33" s="303"/>
    </row>
    <row r="34" spans="1:9" x14ac:dyDescent="0.2">
      <c r="A34" s="283" t="s">
        <v>68</v>
      </c>
      <c r="B34" s="299"/>
      <c r="C34" s="285"/>
      <c r="D34" s="299"/>
      <c r="E34" s="285"/>
      <c r="F34" s="299"/>
      <c r="G34" s="285"/>
      <c r="H34" s="299"/>
      <c r="I34" s="285"/>
    </row>
    <row r="35" spans="1:9" x14ac:dyDescent="0.2">
      <c r="A35" s="287" t="s">
        <v>69</v>
      </c>
      <c r="B35" s="301"/>
      <c r="C35" s="289"/>
      <c r="D35" s="301"/>
      <c r="E35" s="289"/>
      <c r="F35" s="301"/>
      <c r="G35" s="289"/>
      <c r="H35" s="301"/>
      <c r="I35" s="289"/>
    </row>
    <row r="36" spans="1:9" x14ac:dyDescent="0.2">
      <c r="A36" s="304" t="s">
        <v>108</v>
      </c>
      <c r="B36" s="305"/>
      <c r="C36" s="306"/>
      <c r="D36" s="305"/>
      <c r="E36" s="306"/>
      <c r="F36" s="305"/>
      <c r="G36" s="306"/>
      <c r="H36" s="305"/>
      <c r="I36" s="306"/>
    </row>
    <row r="37" spans="1:9" ht="13.5" thickBot="1" x14ac:dyDescent="0.25">
      <c r="A37" s="291" t="s">
        <v>93</v>
      </c>
      <c r="B37" s="302"/>
      <c r="C37" s="175"/>
      <c r="D37" s="302"/>
      <c r="E37" s="175"/>
      <c r="F37" s="302"/>
      <c r="G37" s="175"/>
      <c r="H37" s="302"/>
      <c r="I37" s="175"/>
    </row>
    <row r="38" spans="1:9" ht="13.5" thickBot="1" x14ac:dyDescent="0.25">
      <c r="A38" s="282"/>
      <c r="B38" s="294"/>
      <c r="C38" s="295"/>
      <c r="D38" s="294"/>
      <c r="E38" s="295"/>
      <c r="F38" s="294"/>
      <c r="G38" s="295"/>
      <c r="H38" s="294"/>
      <c r="I38" s="295"/>
    </row>
    <row r="39" spans="1:9" x14ac:dyDescent="0.2">
      <c r="A39" s="283" t="s">
        <v>70</v>
      </c>
      <c r="B39" s="284"/>
      <c r="C39" s="285"/>
      <c r="D39" s="284"/>
      <c r="E39" s="285"/>
      <c r="F39" s="284"/>
      <c r="G39" s="285"/>
      <c r="H39" s="284"/>
      <c r="I39" s="285"/>
    </row>
    <row r="40" spans="1:9" x14ac:dyDescent="0.2">
      <c r="A40" s="300" t="s">
        <v>71</v>
      </c>
      <c r="B40" s="288"/>
      <c r="C40" s="289"/>
      <c r="D40" s="288"/>
      <c r="E40" s="289"/>
      <c r="F40" s="288"/>
      <c r="G40" s="289"/>
      <c r="H40" s="288"/>
      <c r="I40" s="289"/>
    </row>
    <row r="41" spans="1:9" x14ac:dyDescent="0.2">
      <c r="A41" s="300" t="s">
        <v>72</v>
      </c>
      <c r="B41" s="288"/>
      <c r="C41" s="289"/>
      <c r="D41" s="288"/>
      <c r="E41" s="289"/>
      <c r="F41" s="288"/>
      <c r="G41" s="289"/>
      <c r="H41" s="288"/>
      <c r="I41" s="289"/>
    </row>
    <row r="42" spans="1:9" x14ac:dyDescent="0.2">
      <c r="A42" s="300" t="s">
        <v>73</v>
      </c>
      <c r="B42" s="288"/>
      <c r="C42" s="289"/>
      <c r="D42" s="288"/>
      <c r="E42" s="289"/>
      <c r="F42" s="288"/>
      <c r="G42" s="289"/>
      <c r="H42" s="288"/>
      <c r="I42" s="289"/>
    </row>
    <row r="43" spans="1:9" x14ac:dyDescent="0.2">
      <c r="A43" s="287" t="s">
        <v>74</v>
      </c>
      <c r="B43" s="307"/>
      <c r="C43" s="306"/>
      <c r="D43" s="307"/>
      <c r="E43" s="306"/>
      <c r="F43" s="307"/>
      <c r="G43" s="306"/>
      <c r="H43" s="307"/>
      <c r="I43" s="306"/>
    </row>
    <row r="44" spans="1:9" x14ac:dyDescent="0.2">
      <c r="A44" s="308"/>
      <c r="B44" s="307"/>
      <c r="C44" s="306"/>
      <c r="D44" s="307"/>
      <c r="E44" s="306"/>
      <c r="F44" s="307"/>
      <c r="G44" s="306"/>
      <c r="H44" s="307"/>
      <c r="I44" s="306"/>
    </row>
    <row r="45" spans="1:9" ht="13.5" thickBot="1" x14ac:dyDescent="0.25">
      <c r="A45" s="309"/>
      <c r="B45" s="292"/>
      <c r="C45" s="175"/>
      <c r="D45" s="292"/>
      <c r="E45" s="175"/>
      <c r="F45" s="292"/>
      <c r="G45" s="175"/>
      <c r="H45" s="292"/>
      <c r="I45" s="175"/>
    </row>
    <row r="46" spans="1:9" ht="13.5" thickBot="1" x14ac:dyDescent="0.25">
      <c r="A46" s="282"/>
      <c r="B46" s="294"/>
      <c r="C46" s="303"/>
      <c r="D46" s="294"/>
      <c r="E46" s="303"/>
      <c r="F46" s="294"/>
      <c r="G46" s="303"/>
      <c r="H46" s="294"/>
      <c r="I46" s="303"/>
    </row>
    <row r="47" spans="1:9" x14ac:dyDescent="0.2">
      <c r="A47" s="283" t="s">
        <v>75</v>
      </c>
      <c r="B47" s="284"/>
      <c r="C47" s="285"/>
      <c r="D47" s="284"/>
      <c r="E47" s="285"/>
      <c r="F47" s="284"/>
      <c r="G47" s="285"/>
      <c r="H47" s="284"/>
      <c r="I47" s="285"/>
    </row>
    <row r="48" spans="1:9" x14ac:dyDescent="0.2">
      <c r="A48" s="300" t="s">
        <v>109</v>
      </c>
      <c r="B48" s="288"/>
      <c r="C48" s="289"/>
      <c r="D48" s="288"/>
      <c r="E48" s="289"/>
      <c r="F48" s="288"/>
      <c r="G48" s="289"/>
      <c r="H48" s="288"/>
      <c r="I48" s="289"/>
    </row>
    <row r="49" spans="1:9" x14ac:dyDescent="0.2">
      <c r="A49" s="300" t="s">
        <v>76</v>
      </c>
      <c r="B49" s="288"/>
      <c r="C49" s="289"/>
      <c r="D49" s="288"/>
      <c r="E49" s="289"/>
      <c r="F49" s="288"/>
      <c r="G49" s="289"/>
      <c r="H49" s="288"/>
      <c r="I49" s="289"/>
    </row>
    <row r="50" spans="1:9" x14ac:dyDescent="0.2">
      <c r="A50" s="300" t="s">
        <v>110</v>
      </c>
      <c r="B50" s="288"/>
      <c r="C50" s="289"/>
      <c r="D50" s="288"/>
      <c r="E50" s="289"/>
      <c r="F50" s="288"/>
      <c r="G50" s="289"/>
      <c r="H50" s="288"/>
      <c r="I50" s="289"/>
    </row>
    <row r="51" spans="1:9" ht="13.5" thickBot="1" x14ac:dyDescent="0.25">
      <c r="A51" s="291" t="s">
        <v>77</v>
      </c>
      <c r="B51" s="292"/>
      <c r="C51" s="175"/>
      <c r="D51" s="292"/>
      <c r="E51" s="175"/>
      <c r="F51" s="292"/>
      <c r="G51" s="175"/>
      <c r="H51" s="292"/>
      <c r="I51" s="175"/>
    </row>
    <row r="52" spans="1:9" ht="13.5" thickBot="1" x14ac:dyDescent="0.25">
      <c r="A52" s="282"/>
      <c r="B52" s="294"/>
      <c r="C52" s="295"/>
      <c r="D52" s="294"/>
      <c r="E52" s="295"/>
      <c r="F52" s="294"/>
      <c r="G52" s="295"/>
      <c r="H52" s="294"/>
      <c r="I52" s="295"/>
    </row>
    <row r="53" spans="1:9" ht="13.5" thickBot="1" x14ac:dyDescent="0.25">
      <c r="A53" s="296" t="s">
        <v>78</v>
      </c>
      <c r="B53" s="297"/>
      <c r="C53" s="298">
        <v>1</v>
      </c>
      <c r="D53" s="297"/>
      <c r="E53" s="298">
        <v>1</v>
      </c>
      <c r="F53" s="297"/>
      <c r="G53" s="298">
        <v>1</v>
      </c>
      <c r="H53" s="297"/>
      <c r="I53" s="298">
        <v>1</v>
      </c>
    </row>
    <row r="54" spans="1:9" ht="13.5" thickBot="1" x14ac:dyDescent="0.25">
      <c r="A54" s="282"/>
    </row>
    <row r="55" spans="1:9" ht="13.5" thickBot="1" x14ac:dyDescent="0.25">
      <c r="A55" s="400" t="s">
        <v>202</v>
      </c>
      <c r="B55" s="370"/>
      <c r="C55" s="370"/>
      <c r="D55" s="370"/>
      <c r="E55" s="370"/>
      <c r="F55" s="370"/>
      <c r="G55" s="370"/>
      <c r="H55" s="370"/>
      <c r="I55" s="370"/>
    </row>
    <row r="56" spans="1:9" ht="13.5" thickBot="1" x14ac:dyDescent="0.25">
      <c r="A56" s="282"/>
    </row>
    <row r="57" spans="1:9" ht="13.5" thickBot="1" x14ac:dyDescent="0.25">
      <c r="A57" s="296" t="s">
        <v>94</v>
      </c>
      <c r="B57" s="294"/>
      <c r="C57" s="303"/>
      <c r="D57" s="294"/>
      <c r="E57" s="303"/>
      <c r="F57" s="294"/>
      <c r="G57" s="303"/>
      <c r="H57" s="294"/>
      <c r="I57" s="303"/>
    </row>
    <row r="58" spans="1:9" x14ac:dyDescent="0.2">
      <c r="A58" s="469" t="s">
        <v>104</v>
      </c>
      <c r="B58" s="310"/>
      <c r="C58" s="311"/>
      <c r="D58" s="311"/>
      <c r="E58" s="311"/>
      <c r="F58" s="311"/>
      <c r="G58" s="311"/>
      <c r="H58" s="311"/>
      <c r="I58" s="312"/>
    </row>
    <row r="59" spans="1:9" x14ac:dyDescent="0.2">
      <c r="A59" s="470" t="s">
        <v>105</v>
      </c>
      <c r="B59" s="313"/>
      <c r="C59" s="314"/>
      <c r="D59" s="314"/>
      <c r="E59" s="314"/>
      <c r="F59" s="314"/>
      <c r="G59" s="314"/>
      <c r="H59" s="314"/>
      <c r="I59" s="315"/>
    </row>
    <row r="60" spans="1:9" ht="13.5" thickBot="1" x14ac:dyDescent="0.25">
      <c r="A60" s="471" t="s">
        <v>106</v>
      </c>
      <c r="B60" s="316"/>
      <c r="C60" s="317"/>
      <c r="D60" s="317"/>
      <c r="E60" s="317"/>
      <c r="F60" s="317"/>
      <c r="G60" s="317"/>
      <c r="H60" s="317"/>
      <c r="I60" s="318"/>
    </row>
    <row r="61" spans="1:9" x14ac:dyDescent="0.2">
      <c r="A61" s="319"/>
      <c r="B61" s="50"/>
      <c r="C61" s="320"/>
      <c r="D61" s="320"/>
      <c r="E61" s="320"/>
      <c r="F61" s="320"/>
      <c r="G61" s="320"/>
      <c r="H61" s="320"/>
      <c r="I61" s="320"/>
    </row>
    <row r="62" spans="1:9" x14ac:dyDescent="0.2">
      <c r="A62" s="319"/>
      <c r="B62" s="320"/>
      <c r="C62" s="320"/>
      <c r="D62" s="320"/>
      <c r="E62" s="320"/>
      <c r="F62" s="320"/>
      <c r="G62" s="320"/>
      <c r="H62" s="320"/>
      <c r="I62" s="320"/>
    </row>
    <row r="64" spans="1:9" ht="14.25" x14ac:dyDescent="0.2">
      <c r="A64" s="411" t="s">
        <v>103</v>
      </c>
    </row>
    <row r="65" spans="1:10" ht="29.25" customHeight="1" x14ac:dyDescent="0.25">
      <c r="A65" s="521" t="s">
        <v>217</v>
      </c>
      <c r="B65" s="522"/>
      <c r="C65" s="522"/>
      <c r="D65" s="522"/>
      <c r="E65" s="522"/>
      <c r="F65" s="522"/>
      <c r="G65" s="522"/>
      <c r="H65" s="522"/>
      <c r="I65" s="522"/>
      <c r="J65" s="522"/>
    </row>
    <row r="66" spans="1:10" ht="9.75" customHeight="1" thickBot="1" x14ac:dyDescent="0.25">
      <c r="A66" s="412"/>
      <c r="B66" s="414"/>
      <c r="C66" s="414"/>
      <c r="D66" s="414"/>
      <c r="E66" s="414"/>
      <c r="F66" s="414"/>
      <c r="G66" s="414"/>
      <c r="H66" s="414"/>
      <c r="I66" s="414"/>
      <c r="J66" s="413"/>
    </row>
    <row r="67" spans="1:10" ht="29.25" customHeight="1" thickBot="1" x14ac:dyDescent="0.25">
      <c r="A67" s="518" t="s">
        <v>218</v>
      </c>
      <c r="B67" s="519"/>
      <c r="C67" s="519"/>
      <c r="D67" s="519"/>
      <c r="E67" s="519"/>
      <c r="F67" s="519"/>
      <c r="G67" s="519"/>
      <c r="H67" s="519"/>
      <c r="I67" s="520"/>
      <c r="J67" s="413"/>
    </row>
    <row r="69" spans="1:10" ht="13.5" thickBot="1" x14ac:dyDescent="0.25">
      <c r="A69" s="90" t="s">
        <v>160</v>
      </c>
    </row>
    <row r="70" spans="1:10" ht="13.5" thickBot="1" x14ac:dyDescent="0.25">
      <c r="A70" s="95" t="s">
        <v>10</v>
      </c>
      <c r="B70" s="95" t="str">
        <f>+B8</f>
        <v>promedio 2015</v>
      </c>
      <c r="D70" s="95" t="str">
        <f>+D8</f>
        <v>promedio 2016</v>
      </c>
      <c r="F70" s="95" t="str">
        <f>+F8</f>
        <v>promedio 2017</v>
      </c>
      <c r="H70" s="116" t="str">
        <f>+H8</f>
        <v>promedio ene-ago 2018</v>
      </c>
    </row>
    <row r="71" spans="1:10" ht="13.5" thickBot="1" x14ac:dyDescent="0.25">
      <c r="A71" s="112" t="s">
        <v>152</v>
      </c>
      <c r="B71" s="148">
        <f>+B53-SUM(B47:B51,B39:B45,B34:B37,B28:B32,B26,B19:B24,B12:B17)</f>
        <v>0</v>
      </c>
      <c r="C71" s="147"/>
      <c r="D71" s="148">
        <f>+D53-SUM(D47:D51,D39:D45,D34:D37,D28:D32,D26,D19:D24,D12:D17)</f>
        <v>0</v>
      </c>
      <c r="E71" s="147"/>
      <c r="F71" s="148">
        <f>+F53-SUM(F47:F51,F39:F45,F34:F37,F28:F32,F26,F19:F24,F12:F17)</f>
        <v>0</v>
      </c>
      <c r="G71" s="147"/>
      <c r="H71" s="148">
        <f>+H53-SUM(H47:H51,H39:H45,H34:H37,H28:H32,H26,H19:H24,H12:H17)</f>
        <v>0</v>
      </c>
    </row>
  </sheetData>
  <sheetProtection formatCells="0" formatColumns="0" formatRows="0"/>
  <mergeCells count="6">
    <mergeCell ref="A67:I67"/>
    <mergeCell ref="A65:J65"/>
    <mergeCell ref="B8:C8"/>
    <mergeCell ref="D8:E8"/>
    <mergeCell ref="F8:G8"/>
    <mergeCell ref="H8:I8"/>
  </mergeCells>
  <phoneticPr fontId="0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70"/>
  <sheetViews>
    <sheetView showGridLines="0" workbookViewId="0">
      <selection activeCell="F22" sqref="F22"/>
    </sheetView>
  </sheetViews>
  <sheetFormatPr baseColWidth="10" defaultRowHeight="12.75" x14ac:dyDescent="0.2"/>
  <cols>
    <col min="1" max="1" width="38.28515625" style="274" customWidth="1"/>
    <col min="2" max="2" width="23.140625" style="274" customWidth="1"/>
    <col min="3" max="3" width="11.42578125" style="274"/>
    <col min="4" max="4" width="23.140625" style="274" customWidth="1"/>
    <col min="5" max="5" width="11.42578125" style="274"/>
    <col min="6" max="6" width="23.140625" style="274" customWidth="1"/>
    <col min="7" max="7" width="11.42578125" style="274"/>
    <col min="8" max="8" width="23.140625" style="274" customWidth="1"/>
    <col min="9" max="9" width="11.42578125" style="274"/>
    <col min="10" max="10" width="1.5703125" style="274" customWidth="1"/>
    <col min="11" max="11" width="11.42578125" style="50"/>
    <col min="12" max="16384" width="11.42578125" style="274"/>
  </cols>
  <sheetData>
    <row r="1" spans="1:9" x14ac:dyDescent="0.2">
      <c r="A1" s="273" t="s">
        <v>146</v>
      </c>
    </row>
    <row r="2" spans="1:9" x14ac:dyDescent="0.2">
      <c r="A2" s="273" t="s">
        <v>145</v>
      </c>
    </row>
    <row r="3" spans="1:9" x14ac:dyDescent="0.2">
      <c r="A3" s="440" t="str">
        <f>+'1.modelos'!A3</f>
        <v>Resinas Poliéster</v>
      </c>
    </row>
    <row r="4" spans="1:9" x14ac:dyDescent="0.2">
      <c r="A4" s="277" t="s">
        <v>273</v>
      </c>
      <c r="B4" s="467"/>
    </row>
    <row r="5" spans="1:9" s="276" customFormat="1" x14ac:dyDescent="0.2">
      <c r="A5" s="439" t="s">
        <v>241</v>
      </c>
      <c r="B5" s="275"/>
      <c r="C5" s="275"/>
    </row>
    <row r="6" spans="1:9" s="276" customFormat="1" ht="13.5" thickBot="1" x14ac:dyDescent="0.25">
      <c r="A6" s="277"/>
      <c r="B6" s="275"/>
      <c r="C6" s="275"/>
    </row>
    <row r="7" spans="1:9" ht="13.5" thickBot="1" x14ac:dyDescent="0.25">
      <c r="B7" s="523" t="s">
        <v>236</v>
      </c>
      <c r="C7" s="524"/>
      <c r="D7" s="523" t="s">
        <v>237</v>
      </c>
      <c r="E7" s="524"/>
      <c r="F7" s="523" t="s">
        <v>238</v>
      </c>
      <c r="G7" s="524"/>
      <c r="H7" s="523" t="s">
        <v>239</v>
      </c>
      <c r="I7" s="524"/>
    </row>
    <row r="8" spans="1:9" x14ac:dyDescent="0.2">
      <c r="A8" s="278" t="s">
        <v>56</v>
      </c>
      <c r="B8" s="279" t="s">
        <v>57</v>
      </c>
      <c r="C8" s="279" t="s">
        <v>58</v>
      </c>
      <c r="D8" s="279" t="s">
        <v>57</v>
      </c>
      <c r="E8" s="279" t="s">
        <v>58</v>
      </c>
      <c r="F8" s="279" t="s">
        <v>57</v>
      </c>
      <c r="G8" s="279" t="s">
        <v>58</v>
      </c>
      <c r="H8" s="279" t="s">
        <v>57</v>
      </c>
      <c r="I8" s="279" t="s">
        <v>58</v>
      </c>
    </row>
    <row r="9" spans="1:9" ht="13.5" thickBot="1" x14ac:dyDescent="0.25">
      <c r="A9" s="280"/>
      <c r="B9" s="441" t="s">
        <v>240</v>
      </c>
      <c r="C9" s="281" t="s">
        <v>59</v>
      </c>
      <c r="D9" s="441" t="s">
        <v>240</v>
      </c>
      <c r="E9" s="281" t="s">
        <v>59</v>
      </c>
      <c r="F9" s="441" t="s">
        <v>240</v>
      </c>
      <c r="G9" s="281" t="s">
        <v>59</v>
      </c>
      <c r="H9" s="441" t="s">
        <v>240</v>
      </c>
      <c r="I9" s="281" t="s">
        <v>59</v>
      </c>
    </row>
    <row r="10" spans="1:9" ht="13.5" thickBot="1" x14ac:dyDescent="0.25">
      <c r="A10" s="282"/>
    </row>
    <row r="11" spans="1:9" x14ac:dyDescent="0.2">
      <c r="A11" s="283" t="s">
        <v>60</v>
      </c>
      <c r="B11" s="284"/>
      <c r="C11" s="285"/>
      <c r="D11" s="284"/>
      <c r="E11" s="285"/>
      <c r="F11" s="284"/>
      <c r="G11" s="285"/>
      <c r="H11" s="284"/>
      <c r="I11" s="285"/>
    </row>
    <row r="12" spans="1:9" x14ac:dyDescent="0.2">
      <c r="A12" s="287" t="s">
        <v>216</v>
      </c>
      <c r="B12" s="288"/>
      <c r="C12" s="289"/>
      <c r="D12" s="288"/>
      <c r="E12" s="289"/>
      <c r="F12" s="288"/>
      <c r="G12" s="289"/>
      <c r="H12" s="288"/>
      <c r="I12" s="289"/>
    </row>
    <row r="13" spans="1:9" x14ac:dyDescent="0.2">
      <c r="A13" s="287" t="s">
        <v>215</v>
      </c>
      <c r="B13" s="288"/>
      <c r="C13" s="289"/>
      <c r="D13" s="288"/>
      <c r="E13" s="289"/>
      <c r="F13" s="288"/>
      <c r="G13" s="289"/>
      <c r="H13" s="288"/>
      <c r="I13" s="289"/>
    </row>
    <row r="14" spans="1:9" x14ac:dyDescent="0.2">
      <c r="A14" s="287" t="s">
        <v>213</v>
      </c>
      <c r="B14" s="288"/>
      <c r="C14" s="289"/>
      <c r="D14" s="288"/>
      <c r="E14" s="289"/>
      <c r="F14" s="288"/>
      <c r="G14" s="289"/>
      <c r="H14" s="288"/>
      <c r="I14" s="289"/>
    </row>
    <row r="15" spans="1:9" x14ac:dyDescent="0.2">
      <c r="A15" s="287" t="s">
        <v>214</v>
      </c>
      <c r="B15" s="288"/>
      <c r="C15" s="289"/>
      <c r="D15" s="288"/>
      <c r="E15" s="289"/>
      <c r="F15" s="288"/>
      <c r="G15" s="289"/>
      <c r="H15" s="288"/>
      <c r="I15" s="289"/>
    </row>
    <row r="16" spans="1:9" ht="13.5" thickBot="1" x14ac:dyDescent="0.25">
      <c r="A16" s="291"/>
      <c r="B16" s="292"/>
      <c r="C16" s="175"/>
      <c r="D16" s="292"/>
      <c r="E16" s="175"/>
      <c r="F16" s="292"/>
      <c r="G16" s="175"/>
      <c r="H16" s="292"/>
      <c r="I16" s="175"/>
    </row>
    <row r="17" spans="1:9" ht="13.5" thickBot="1" x14ac:dyDescent="0.25">
      <c r="A17" s="282"/>
      <c r="B17" s="294"/>
      <c r="C17" s="295"/>
      <c r="D17" s="294"/>
      <c r="E17" s="295"/>
      <c r="F17" s="294"/>
      <c r="G17" s="295"/>
      <c r="H17" s="294"/>
      <c r="I17" s="295"/>
    </row>
    <row r="18" spans="1:9" x14ac:dyDescent="0.2">
      <c r="A18" s="283" t="s">
        <v>61</v>
      </c>
      <c r="B18" s="284"/>
      <c r="C18" s="285"/>
      <c r="D18" s="284"/>
      <c r="E18" s="285"/>
      <c r="F18" s="284"/>
      <c r="G18" s="285"/>
      <c r="H18" s="284"/>
      <c r="I18" s="285"/>
    </row>
    <row r="19" spans="1:9" x14ac:dyDescent="0.2">
      <c r="A19" s="287" t="s">
        <v>216</v>
      </c>
      <c r="B19" s="288"/>
      <c r="C19" s="289"/>
      <c r="D19" s="288"/>
      <c r="E19" s="289"/>
      <c r="F19" s="288"/>
      <c r="G19" s="289"/>
      <c r="H19" s="288"/>
      <c r="I19" s="289"/>
    </row>
    <row r="20" spans="1:9" x14ac:dyDescent="0.2">
      <c r="A20" s="287" t="s">
        <v>215</v>
      </c>
      <c r="B20" s="288"/>
      <c r="C20" s="289"/>
      <c r="D20" s="288"/>
      <c r="E20" s="289"/>
      <c r="F20" s="288"/>
      <c r="G20" s="289"/>
      <c r="H20" s="288"/>
      <c r="I20" s="289"/>
    </row>
    <row r="21" spans="1:9" x14ac:dyDescent="0.2">
      <c r="A21" s="287" t="s">
        <v>213</v>
      </c>
      <c r="B21" s="288"/>
      <c r="C21" s="289"/>
      <c r="D21" s="288"/>
      <c r="E21" s="289"/>
      <c r="F21" s="288"/>
      <c r="G21" s="289"/>
      <c r="H21" s="288"/>
      <c r="I21" s="289"/>
    </row>
    <row r="22" spans="1:9" x14ac:dyDescent="0.2">
      <c r="A22" s="287" t="s">
        <v>214</v>
      </c>
      <c r="B22" s="288"/>
      <c r="C22" s="289"/>
      <c r="D22" s="288"/>
      <c r="E22" s="289"/>
      <c r="F22" s="288"/>
      <c r="G22" s="289"/>
      <c r="H22" s="288"/>
      <c r="I22" s="289"/>
    </row>
    <row r="23" spans="1:9" ht="13.5" thickBot="1" x14ac:dyDescent="0.25">
      <c r="A23" s="291"/>
      <c r="B23" s="292"/>
      <c r="C23" s="175"/>
      <c r="D23" s="292"/>
      <c r="E23" s="175"/>
      <c r="F23" s="292"/>
      <c r="G23" s="175"/>
      <c r="H23" s="292"/>
      <c r="I23" s="175"/>
    </row>
    <row r="24" spans="1:9" ht="13.5" thickBot="1" x14ac:dyDescent="0.25">
      <c r="A24" s="282"/>
      <c r="B24" s="294"/>
      <c r="C24" s="295"/>
      <c r="D24" s="294"/>
      <c r="E24" s="295"/>
      <c r="F24" s="294"/>
      <c r="G24" s="295"/>
      <c r="H24" s="294"/>
      <c r="I24" s="295"/>
    </row>
    <row r="25" spans="1:9" ht="13.5" thickBot="1" x14ac:dyDescent="0.25">
      <c r="A25" s="296" t="s">
        <v>62</v>
      </c>
      <c r="B25" s="297"/>
      <c r="C25" s="298"/>
      <c r="D25" s="297"/>
      <c r="E25" s="298"/>
      <c r="F25" s="297"/>
      <c r="G25" s="298"/>
      <c r="H25" s="297"/>
      <c r="I25" s="298"/>
    </row>
    <row r="26" spans="1:9" ht="13.5" thickBot="1" x14ac:dyDescent="0.25">
      <c r="A26" s="282"/>
      <c r="B26" s="294"/>
      <c r="C26" s="295"/>
      <c r="D26" s="294"/>
      <c r="E26" s="295"/>
      <c r="F26" s="294"/>
      <c r="G26" s="295"/>
      <c r="H26" s="294"/>
      <c r="I26" s="295"/>
    </row>
    <row r="27" spans="1:9" x14ac:dyDescent="0.2">
      <c r="A27" s="283" t="s">
        <v>63</v>
      </c>
      <c r="B27" s="299"/>
      <c r="C27" s="285"/>
      <c r="D27" s="299"/>
      <c r="E27" s="285"/>
      <c r="F27" s="299"/>
      <c r="G27" s="285"/>
      <c r="H27" s="299"/>
      <c r="I27" s="285"/>
    </row>
    <row r="28" spans="1:9" x14ac:dyDescent="0.2">
      <c r="A28" s="300" t="s">
        <v>64</v>
      </c>
      <c r="B28" s="301"/>
      <c r="C28" s="289"/>
      <c r="D28" s="301"/>
      <c r="E28" s="289"/>
      <c r="F28" s="301"/>
      <c r="G28" s="289"/>
      <c r="H28" s="301"/>
      <c r="I28" s="289"/>
    </row>
    <row r="29" spans="1:9" x14ac:dyDescent="0.2">
      <c r="A29" s="300" t="s">
        <v>65</v>
      </c>
      <c r="B29" s="301"/>
      <c r="C29" s="289"/>
      <c r="D29" s="301"/>
      <c r="E29" s="289"/>
      <c r="F29" s="301"/>
      <c r="G29" s="289"/>
      <c r="H29" s="301"/>
      <c r="I29" s="289"/>
    </row>
    <row r="30" spans="1:9" x14ac:dyDescent="0.2">
      <c r="A30" s="300" t="s">
        <v>66</v>
      </c>
      <c r="B30" s="301"/>
      <c r="C30" s="289"/>
      <c r="D30" s="301"/>
      <c r="E30" s="289"/>
      <c r="F30" s="301"/>
      <c r="G30" s="289"/>
      <c r="H30" s="301"/>
      <c r="I30" s="289"/>
    </row>
    <row r="31" spans="1:9" ht="13.5" thickBot="1" x14ac:dyDescent="0.25">
      <c r="A31" s="291" t="s">
        <v>67</v>
      </c>
      <c r="B31" s="302"/>
      <c r="C31" s="175"/>
      <c r="D31" s="302"/>
      <c r="E31" s="175"/>
      <c r="F31" s="302"/>
      <c r="G31" s="175"/>
      <c r="H31" s="302"/>
      <c r="I31" s="175"/>
    </row>
    <row r="32" spans="1:9" ht="13.5" thickBot="1" x14ac:dyDescent="0.25">
      <c r="A32" s="273"/>
      <c r="B32" s="294"/>
      <c r="C32" s="303"/>
      <c r="D32" s="294"/>
      <c r="E32" s="303"/>
      <c r="F32" s="294"/>
      <c r="G32" s="303"/>
      <c r="H32" s="294"/>
      <c r="I32" s="303"/>
    </row>
    <row r="33" spans="1:9" x14ac:dyDescent="0.2">
      <c r="A33" s="283" t="s">
        <v>68</v>
      </c>
      <c r="B33" s="299"/>
      <c r="C33" s="285"/>
      <c r="D33" s="299"/>
      <c r="E33" s="285"/>
      <c r="F33" s="299"/>
      <c r="G33" s="285"/>
      <c r="H33" s="299"/>
      <c r="I33" s="285"/>
    </row>
    <row r="34" spans="1:9" x14ac:dyDescent="0.2">
      <c r="A34" s="287" t="s">
        <v>69</v>
      </c>
      <c r="B34" s="301"/>
      <c r="C34" s="289"/>
      <c r="D34" s="301"/>
      <c r="E34" s="289"/>
      <c r="F34" s="301"/>
      <c r="G34" s="289"/>
      <c r="H34" s="301"/>
      <c r="I34" s="289"/>
    </row>
    <row r="35" spans="1:9" x14ac:dyDescent="0.2">
      <c r="A35" s="304" t="s">
        <v>108</v>
      </c>
      <c r="B35" s="305"/>
      <c r="C35" s="306"/>
      <c r="D35" s="305"/>
      <c r="E35" s="306"/>
      <c r="F35" s="305"/>
      <c r="G35" s="306"/>
      <c r="H35" s="305"/>
      <c r="I35" s="306"/>
    </row>
    <row r="36" spans="1:9" ht="13.5" thickBot="1" x14ac:dyDescent="0.25">
      <c r="A36" s="291" t="s">
        <v>93</v>
      </c>
      <c r="B36" s="302"/>
      <c r="C36" s="175"/>
      <c r="D36" s="302"/>
      <c r="E36" s="175"/>
      <c r="F36" s="302"/>
      <c r="G36" s="175"/>
      <c r="H36" s="302"/>
      <c r="I36" s="175"/>
    </row>
    <row r="37" spans="1:9" ht="13.5" thickBot="1" x14ac:dyDescent="0.25">
      <c r="A37" s="282"/>
      <c r="B37" s="294"/>
      <c r="C37" s="295"/>
      <c r="D37" s="294"/>
      <c r="E37" s="295"/>
      <c r="F37" s="294"/>
      <c r="G37" s="295"/>
      <c r="H37" s="294"/>
      <c r="I37" s="295"/>
    </row>
    <row r="38" spans="1:9" x14ac:dyDescent="0.2">
      <c r="A38" s="283" t="s">
        <v>70</v>
      </c>
      <c r="B38" s="284"/>
      <c r="C38" s="285"/>
      <c r="D38" s="284"/>
      <c r="E38" s="285"/>
      <c r="F38" s="284"/>
      <c r="G38" s="285"/>
      <c r="H38" s="284"/>
      <c r="I38" s="285"/>
    </row>
    <row r="39" spans="1:9" x14ac:dyDescent="0.2">
      <c r="A39" s="300" t="s">
        <v>71</v>
      </c>
      <c r="B39" s="288"/>
      <c r="C39" s="289"/>
      <c r="D39" s="288"/>
      <c r="E39" s="289"/>
      <c r="F39" s="288"/>
      <c r="G39" s="289"/>
      <c r="H39" s="288"/>
      <c r="I39" s="289"/>
    </row>
    <row r="40" spans="1:9" x14ac:dyDescent="0.2">
      <c r="A40" s="300" t="s">
        <v>72</v>
      </c>
      <c r="B40" s="288"/>
      <c r="C40" s="289"/>
      <c r="D40" s="288"/>
      <c r="E40" s="289"/>
      <c r="F40" s="288"/>
      <c r="G40" s="289"/>
      <c r="H40" s="288"/>
      <c r="I40" s="289"/>
    </row>
    <row r="41" spans="1:9" x14ac:dyDescent="0.2">
      <c r="A41" s="300" t="s">
        <v>73</v>
      </c>
      <c r="B41" s="288"/>
      <c r="C41" s="289"/>
      <c r="D41" s="288"/>
      <c r="E41" s="289"/>
      <c r="F41" s="288"/>
      <c r="G41" s="289"/>
      <c r="H41" s="288"/>
      <c r="I41" s="289"/>
    </row>
    <row r="42" spans="1:9" x14ac:dyDescent="0.2">
      <c r="A42" s="287" t="s">
        <v>74</v>
      </c>
      <c r="B42" s="307"/>
      <c r="C42" s="306"/>
      <c r="D42" s="307"/>
      <c r="E42" s="306"/>
      <c r="F42" s="307"/>
      <c r="G42" s="306"/>
      <c r="H42" s="307"/>
      <c r="I42" s="306"/>
    </row>
    <row r="43" spans="1:9" x14ac:dyDescent="0.2">
      <c r="A43" s="308"/>
      <c r="B43" s="307"/>
      <c r="C43" s="306"/>
      <c r="D43" s="307"/>
      <c r="E43" s="306"/>
      <c r="F43" s="307"/>
      <c r="G43" s="306"/>
      <c r="H43" s="307"/>
      <c r="I43" s="306"/>
    </row>
    <row r="44" spans="1:9" ht="13.5" thickBot="1" x14ac:dyDescent="0.25">
      <c r="A44" s="309"/>
      <c r="B44" s="292"/>
      <c r="C44" s="175"/>
      <c r="D44" s="292"/>
      <c r="E44" s="175"/>
      <c r="F44" s="292"/>
      <c r="G44" s="175"/>
      <c r="H44" s="292"/>
      <c r="I44" s="175"/>
    </row>
    <row r="45" spans="1:9" ht="13.5" thickBot="1" x14ac:dyDescent="0.25">
      <c r="A45" s="282"/>
      <c r="B45" s="294"/>
      <c r="C45" s="303"/>
      <c r="D45" s="294"/>
      <c r="E45" s="303"/>
      <c r="F45" s="294"/>
      <c r="G45" s="303"/>
      <c r="H45" s="294"/>
      <c r="I45" s="303"/>
    </row>
    <row r="46" spans="1:9" x14ac:dyDescent="0.2">
      <c r="A46" s="283" t="s">
        <v>75</v>
      </c>
      <c r="B46" s="284"/>
      <c r="C46" s="285"/>
      <c r="D46" s="284"/>
      <c r="E46" s="285"/>
      <c r="F46" s="284"/>
      <c r="G46" s="285"/>
      <c r="H46" s="284"/>
      <c r="I46" s="285"/>
    </row>
    <row r="47" spans="1:9" x14ac:dyDescent="0.2">
      <c r="A47" s="300" t="s">
        <v>109</v>
      </c>
      <c r="B47" s="288"/>
      <c r="C47" s="289"/>
      <c r="D47" s="288"/>
      <c r="E47" s="289"/>
      <c r="F47" s="288"/>
      <c r="G47" s="289"/>
      <c r="H47" s="288"/>
      <c r="I47" s="289"/>
    </row>
    <row r="48" spans="1:9" x14ac:dyDescent="0.2">
      <c r="A48" s="300" t="s">
        <v>76</v>
      </c>
      <c r="B48" s="288"/>
      <c r="C48" s="289"/>
      <c r="D48" s="288"/>
      <c r="E48" s="289"/>
      <c r="F48" s="288"/>
      <c r="G48" s="289"/>
      <c r="H48" s="288"/>
      <c r="I48" s="289"/>
    </row>
    <row r="49" spans="1:10" x14ac:dyDescent="0.2">
      <c r="A49" s="300" t="s">
        <v>110</v>
      </c>
      <c r="B49" s="288"/>
      <c r="C49" s="289"/>
      <c r="D49" s="288"/>
      <c r="E49" s="289"/>
      <c r="F49" s="288"/>
      <c r="G49" s="289"/>
      <c r="H49" s="288"/>
      <c r="I49" s="289"/>
    </row>
    <row r="50" spans="1:10" ht="13.5" thickBot="1" x14ac:dyDescent="0.25">
      <c r="A50" s="291" t="s">
        <v>77</v>
      </c>
      <c r="B50" s="292"/>
      <c r="C50" s="175"/>
      <c r="D50" s="292"/>
      <c r="E50" s="175"/>
      <c r="F50" s="292"/>
      <c r="G50" s="175"/>
      <c r="H50" s="292"/>
      <c r="I50" s="175"/>
    </row>
    <row r="51" spans="1:10" ht="13.5" thickBot="1" x14ac:dyDescent="0.25">
      <c r="A51" s="282"/>
      <c r="B51" s="294"/>
      <c r="C51" s="295"/>
      <c r="D51" s="294"/>
      <c r="E51" s="295"/>
      <c r="F51" s="294"/>
      <c r="G51" s="295"/>
      <c r="H51" s="294"/>
      <c r="I51" s="295"/>
    </row>
    <row r="52" spans="1:10" ht="13.5" thickBot="1" x14ac:dyDescent="0.25">
      <c r="A52" s="296" t="s">
        <v>78</v>
      </c>
      <c r="B52" s="297"/>
      <c r="C52" s="298">
        <v>1</v>
      </c>
      <c r="D52" s="297"/>
      <c r="E52" s="298">
        <v>1</v>
      </c>
      <c r="F52" s="297"/>
      <c r="G52" s="298">
        <v>1</v>
      </c>
      <c r="H52" s="297"/>
      <c r="I52" s="298">
        <v>1</v>
      </c>
    </row>
    <row r="53" spans="1:10" ht="13.5" thickBot="1" x14ac:dyDescent="0.25">
      <c r="A53" s="282"/>
    </row>
    <row r="54" spans="1:10" ht="13.5" thickBot="1" x14ac:dyDescent="0.25">
      <c r="A54" s="400" t="s">
        <v>202</v>
      </c>
      <c r="B54" s="370"/>
      <c r="C54" s="370"/>
      <c r="D54" s="370"/>
      <c r="E54" s="370"/>
      <c r="F54" s="370"/>
      <c r="G54" s="370"/>
      <c r="H54" s="370"/>
      <c r="I54" s="370"/>
    </row>
    <row r="55" spans="1:10" ht="13.5" thickBot="1" x14ac:dyDescent="0.25">
      <c r="A55" s="282"/>
    </row>
    <row r="56" spans="1:10" ht="13.5" thickBot="1" x14ac:dyDescent="0.25">
      <c r="A56" s="296" t="s">
        <v>94</v>
      </c>
      <c r="B56" s="294"/>
      <c r="C56" s="303"/>
      <c r="D56" s="294"/>
      <c r="E56" s="303"/>
      <c r="F56" s="294"/>
      <c r="G56" s="303"/>
      <c r="H56" s="294"/>
      <c r="I56" s="303"/>
    </row>
    <row r="57" spans="1:10" x14ac:dyDescent="0.2">
      <c r="A57" s="469" t="s">
        <v>104</v>
      </c>
      <c r="B57" s="310"/>
      <c r="C57" s="311"/>
      <c r="D57" s="311"/>
      <c r="E57" s="311"/>
      <c r="F57" s="311"/>
      <c r="G57" s="311"/>
      <c r="H57" s="311"/>
      <c r="I57" s="312"/>
    </row>
    <row r="58" spans="1:10" x14ac:dyDescent="0.2">
      <c r="A58" s="470" t="s">
        <v>105</v>
      </c>
      <c r="B58" s="313"/>
      <c r="C58" s="314"/>
      <c r="D58" s="314"/>
      <c r="E58" s="314"/>
      <c r="F58" s="314"/>
      <c r="G58" s="314"/>
      <c r="H58" s="314"/>
      <c r="I58" s="315"/>
    </row>
    <row r="59" spans="1:10" ht="13.5" thickBot="1" x14ac:dyDescent="0.25">
      <c r="A59" s="471" t="s">
        <v>106</v>
      </c>
      <c r="B59" s="316"/>
      <c r="C59" s="317"/>
      <c r="D59" s="317"/>
      <c r="E59" s="317"/>
      <c r="F59" s="317"/>
      <c r="G59" s="317"/>
      <c r="H59" s="317"/>
      <c r="I59" s="318"/>
    </row>
    <row r="60" spans="1:10" x14ac:dyDescent="0.2">
      <c r="A60" s="319"/>
      <c r="B60" s="50"/>
      <c r="C60" s="320"/>
      <c r="D60" s="320"/>
      <c r="E60" s="320"/>
      <c r="F60" s="320"/>
      <c r="G60" s="320"/>
      <c r="H60" s="320"/>
      <c r="I60" s="320"/>
    </row>
    <row r="61" spans="1:10" x14ac:dyDescent="0.2">
      <c r="A61" s="319"/>
      <c r="B61" s="320"/>
      <c r="C61" s="320"/>
      <c r="D61" s="320"/>
      <c r="E61" s="320"/>
      <c r="F61" s="320"/>
      <c r="G61" s="320"/>
      <c r="H61" s="320"/>
      <c r="I61" s="320"/>
    </row>
    <row r="63" spans="1:10" ht="14.25" x14ac:dyDescent="0.2">
      <c r="A63" s="411" t="s">
        <v>103</v>
      </c>
    </row>
    <row r="64" spans="1:10" s="50" customFormat="1" ht="29.25" customHeight="1" x14ac:dyDescent="0.25">
      <c r="A64" s="521" t="s">
        <v>217</v>
      </c>
      <c r="B64" s="522"/>
      <c r="C64" s="522"/>
      <c r="D64" s="522"/>
      <c r="E64" s="522"/>
      <c r="F64" s="522"/>
      <c r="G64" s="522"/>
      <c r="H64" s="522"/>
      <c r="I64" s="522"/>
      <c r="J64" s="522"/>
    </row>
    <row r="65" spans="1:10" s="50" customFormat="1" ht="9.75" customHeight="1" thickBot="1" x14ac:dyDescent="0.25">
      <c r="A65" s="412"/>
      <c r="B65" s="414"/>
      <c r="C65" s="414"/>
      <c r="D65" s="414"/>
      <c r="E65" s="414"/>
      <c r="F65" s="414"/>
      <c r="G65" s="414"/>
      <c r="H65" s="414"/>
      <c r="I65" s="414"/>
      <c r="J65" s="413"/>
    </row>
    <row r="66" spans="1:10" s="50" customFormat="1" ht="29.25" customHeight="1" thickBot="1" x14ac:dyDescent="0.25">
      <c r="A66" s="518" t="s">
        <v>218</v>
      </c>
      <c r="B66" s="519"/>
      <c r="C66" s="519"/>
      <c r="D66" s="519"/>
      <c r="E66" s="519"/>
      <c r="F66" s="519"/>
      <c r="G66" s="519"/>
      <c r="H66" s="519"/>
      <c r="I66" s="520"/>
      <c r="J66" s="413"/>
    </row>
    <row r="68" spans="1:10" s="50" customFormat="1" ht="13.5" thickBot="1" x14ac:dyDescent="0.25">
      <c r="A68" s="90" t="s">
        <v>160</v>
      </c>
      <c r="B68" s="274"/>
      <c r="C68" s="274"/>
      <c r="D68" s="274"/>
      <c r="E68" s="274"/>
      <c r="F68" s="274"/>
      <c r="G68" s="274"/>
      <c r="H68" s="274"/>
      <c r="I68" s="274"/>
      <c r="J68" s="274"/>
    </row>
    <row r="69" spans="1:10" s="50" customFormat="1" ht="13.5" thickBot="1" x14ac:dyDescent="0.25">
      <c r="A69" s="95" t="s">
        <v>10</v>
      </c>
      <c r="B69" s="95" t="str">
        <f>+B7</f>
        <v>promedio 2015</v>
      </c>
      <c r="C69" s="274"/>
      <c r="D69" s="95" t="str">
        <f>+D7</f>
        <v>promedio 2016</v>
      </c>
      <c r="E69" s="274"/>
      <c r="F69" s="95" t="str">
        <f>+F7</f>
        <v>promedio 2017</v>
      </c>
      <c r="G69" s="274"/>
      <c r="H69" s="116" t="str">
        <f>+H7</f>
        <v>promedio ene-ago 2018</v>
      </c>
      <c r="I69" s="274"/>
      <c r="J69" s="274"/>
    </row>
    <row r="70" spans="1:10" s="50" customFormat="1" ht="13.5" thickBot="1" x14ac:dyDescent="0.25">
      <c r="A70" s="112" t="s">
        <v>152</v>
      </c>
      <c r="B70" s="148">
        <f>+B52-SUM(B46:B50,B38:B44,B33:B36,B27:B31,B25,B18:B23,B11:B16)</f>
        <v>0</v>
      </c>
      <c r="C70" s="147"/>
      <c r="D70" s="148">
        <f>+D52-SUM(D46:D50,D38:D44,D33:D36,D27:D31,D25,D18:D23,D11:D16)</f>
        <v>0</v>
      </c>
      <c r="E70" s="147"/>
      <c r="F70" s="148">
        <f>+F52-SUM(F46:F50,F38:F44,F33:F36,F27:F31,F25,F18:F23,F11:F16)</f>
        <v>0</v>
      </c>
      <c r="G70" s="147"/>
      <c r="H70" s="148">
        <f>+H52-SUM(H46:H50,H38:H44,H33:H36,H27:H31,H25,H18:H23,H11:H16)</f>
        <v>0</v>
      </c>
      <c r="I70" s="274"/>
      <c r="J70" s="274"/>
    </row>
  </sheetData>
  <sheetProtection formatCells="0" formatColumns="0" formatRows="0"/>
  <mergeCells count="6">
    <mergeCell ref="A66:I66"/>
    <mergeCell ref="B7:C7"/>
    <mergeCell ref="D7:E7"/>
    <mergeCell ref="F7:G7"/>
    <mergeCell ref="H7:I7"/>
    <mergeCell ref="A64:J64"/>
  </mergeCells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workbookViewId="0">
      <selection activeCell="F22" sqref="F22"/>
    </sheetView>
  </sheetViews>
  <sheetFormatPr baseColWidth="10" defaultRowHeight="12.75" x14ac:dyDescent="0.2"/>
  <cols>
    <col min="1" max="1" width="35.85546875" customWidth="1"/>
    <col min="2" max="2" width="17" customWidth="1"/>
    <col min="3" max="5" width="21.5703125" customWidth="1"/>
    <col min="6" max="6" width="22.7109375" customWidth="1"/>
    <col min="7" max="7" width="19.5703125" customWidth="1"/>
    <col min="10" max="10" width="15.42578125" style="274" bestFit="1" customWidth="1"/>
  </cols>
  <sheetData>
    <row r="1" spans="1:10" x14ac:dyDescent="0.2">
      <c r="A1" s="273" t="s">
        <v>183</v>
      </c>
      <c r="B1" s="273"/>
    </row>
    <row r="2" spans="1:10" x14ac:dyDescent="0.2">
      <c r="A2" s="273" t="s">
        <v>184</v>
      </c>
      <c r="B2" s="273"/>
    </row>
    <row r="3" spans="1:10" x14ac:dyDescent="0.2">
      <c r="A3" s="440" t="str">
        <f>+'1.modelos'!A3</f>
        <v>Resinas Poliéster</v>
      </c>
      <c r="B3" s="440"/>
    </row>
    <row r="4" spans="1:10" x14ac:dyDescent="0.2">
      <c r="A4" s="277" t="s">
        <v>270</v>
      </c>
      <c r="B4" s="277"/>
    </row>
    <row r="5" spans="1:10" x14ac:dyDescent="0.2">
      <c r="A5" s="277"/>
      <c r="B5" s="277"/>
    </row>
    <row r="6" spans="1:10" ht="13.5" thickBot="1" x14ac:dyDescent="0.25">
      <c r="J6" s="276"/>
    </row>
    <row r="7" spans="1:10" ht="13.5" customHeight="1" x14ac:dyDescent="0.2">
      <c r="A7" s="382" t="s">
        <v>56</v>
      </c>
      <c r="B7" s="529" t="s">
        <v>182</v>
      </c>
      <c r="C7" s="383" t="str">
        <f>'8.a-costos isoftálica'!B8</f>
        <v>promedio 2015</v>
      </c>
      <c r="D7" s="383" t="str">
        <f>'8.a-costos isoftálica'!D8</f>
        <v>promedio 2016</v>
      </c>
      <c r="E7" s="383" t="str">
        <f>'8.a-costos isoftálica'!F8</f>
        <v>promedio 2017</v>
      </c>
      <c r="F7" s="383" t="str">
        <f>'8.a-costos isoftálica'!H8</f>
        <v>promedio ene-ago 2018</v>
      </c>
      <c r="G7" s="531" t="s">
        <v>111</v>
      </c>
      <c r="J7" s="276"/>
    </row>
    <row r="8" spans="1:10" ht="36.75" customHeight="1" thickBot="1" x14ac:dyDescent="0.25">
      <c r="A8" s="384"/>
      <c r="B8" s="530"/>
      <c r="C8" s="454" t="s">
        <v>248</v>
      </c>
      <c r="D8" s="454" t="s">
        <v>248</v>
      </c>
      <c r="E8" s="454" t="s">
        <v>248</v>
      </c>
      <c r="F8" s="454" t="s">
        <v>248</v>
      </c>
      <c r="G8" s="532"/>
    </row>
    <row r="9" spans="1:10" ht="13.5" thickBot="1" x14ac:dyDescent="0.25">
      <c r="A9" s="282"/>
      <c r="B9" s="282"/>
      <c r="G9" s="274"/>
    </row>
    <row r="10" spans="1:10" x14ac:dyDescent="0.2">
      <c r="A10" s="283" t="s">
        <v>180</v>
      </c>
      <c r="B10" s="283"/>
      <c r="C10" s="286"/>
      <c r="D10" s="286"/>
      <c r="E10" s="286"/>
      <c r="F10" s="286"/>
      <c r="G10" s="286"/>
    </row>
    <row r="11" spans="1:10" x14ac:dyDescent="0.2">
      <c r="A11" s="287" t="s">
        <v>216</v>
      </c>
      <c r="B11" s="287"/>
      <c r="C11" s="290"/>
      <c r="D11" s="290"/>
      <c r="E11" s="290"/>
      <c r="F11" s="290"/>
      <c r="G11" s="290"/>
    </row>
    <row r="12" spans="1:10" x14ac:dyDescent="0.2">
      <c r="A12" s="287" t="s">
        <v>215</v>
      </c>
      <c r="B12" s="287"/>
      <c r="C12" s="290"/>
      <c r="D12" s="290"/>
      <c r="E12" s="290"/>
      <c r="F12" s="290"/>
      <c r="G12" s="290"/>
    </row>
    <row r="13" spans="1:10" x14ac:dyDescent="0.2">
      <c r="A13" s="287" t="s">
        <v>213</v>
      </c>
      <c r="B13" s="287"/>
      <c r="C13" s="290"/>
      <c r="D13" s="290"/>
      <c r="E13" s="290"/>
      <c r="F13" s="290"/>
      <c r="G13" s="290"/>
    </row>
    <row r="14" spans="1:10" x14ac:dyDescent="0.2">
      <c r="A14" s="287" t="s">
        <v>214</v>
      </c>
      <c r="B14" s="287"/>
      <c r="C14" s="290"/>
      <c r="D14" s="290"/>
      <c r="E14" s="290"/>
      <c r="F14" s="290"/>
      <c r="G14" s="290"/>
    </row>
    <row r="15" spans="1:10" ht="13.5" thickBot="1" x14ac:dyDescent="0.25">
      <c r="A15" s="291"/>
      <c r="B15" s="291"/>
      <c r="C15" s="293"/>
      <c r="D15" s="293"/>
      <c r="E15" s="293"/>
      <c r="F15" s="293"/>
      <c r="G15" s="293"/>
    </row>
    <row r="16" spans="1:10" ht="13.5" thickBot="1" x14ac:dyDescent="0.25">
      <c r="A16" s="282"/>
      <c r="B16" s="282"/>
      <c r="G16" s="274"/>
    </row>
    <row r="17" spans="1:7" x14ac:dyDescent="0.2">
      <c r="A17" s="283" t="s">
        <v>181</v>
      </c>
      <c r="B17" s="283"/>
      <c r="C17" s="286"/>
      <c r="D17" s="286"/>
      <c r="E17" s="286"/>
      <c r="F17" s="286"/>
      <c r="G17" s="286"/>
    </row>
    <row r="18" spans="1:7" x14ac:dyDescent="0.2">
      <c r="A18" s="287" t="s">
        <v>216</v>
      </c>
      <c r="B18" s="287"/>
      <c r="C18" s="290"/>
      <c r="D18" s="290"/>
      <c r="E18" s="290"/>
      <c r="F18" s="290"/>
      <c r="G18" s="290"/>
    </row>
    <row r="19" spans="1:7" x14ac:dyDescent="0.2">
      <c r="A19" s="287" t="s">
        <v>215</v>
      </c>
      <c r="B19" s="287"/>
      <c r="C19" s="290"/>
      <c r="D19" s="290"/>
      <c r="E19" s="290"/>
      <c r="F19" s="290"/>
      <c r="G19" s="290"/>
    </row>
    <row r="20" spans="1:7" x14ac:dyDescent="0.2">
      <c r="A20" s="287" t="s">
        <v>213</v>
      </c>
      <c r="B20" s="287"/>
      <c r="C20" s="290"/>
      <c r="D20" s="290"/>
      <c r="E20" s="290"/>
      <c r="F20" s="290"/>
      <c r="G20" s="290"/>
    </row>
    <row r="21" spans="1:7" x14ac:dyDescent="0.2">
      <c r="A21" s="287" t="s">
        <v>214</v>
      </c>
      <c r="B21" s="287"/>
      <c r="C21" s="290"/>
      <c r="D21" s="290"/>
      <c r="E21" s="290"/>
      <c r="F21" s="290"/>
      <c r="G21" s="290"/>
    </row>
    <row r="22" spans="1:7" ht="13.5" thickBot="1" x14ac:dyDescent="0.25">
      <c r="A22" s="291"/>
      <c r="B22" s="291"/>
      <c r="C22" s="293"/>
      <c r="D22" s="293"/>
      <c r="E22" s="293"/>
      <c r="F22" s="293"/>
      <c r="G22" s="293"/>
    </row>
    <row r="24" spans="1:7" ht="13.5" thickBot="1" x14ac:dyDescent="0.25">
      <c r="A24" s="277" t="s">
        <v>271</v>
      </c>
    </row>
    <row r="25" spans="1:7" ht="13.5" thickBot="1" x14ac:dyDescent="0.25">
      <c r="A25" s="527" t="s">
        <v>56</v>
      </c>
      <c r="B25" s="528"/>
      <c r="C25" s="385" t="str">
        <f>+C7</f>
        <v>promedio 2015</v>
      </c>
      <c r="D25" s="385" t="str">
        <f>+D7</f>
        <v>promedio 2016</v>
      </c>
      <c r="E25" s="385" t="str">
        <f>+E7</f>
        <v>promedio 2017</v>
      </c>
      <c r="F25" s="385" t="str">
        <f>+F7</f>
        <v>promedio ene-ago 2018</v>
      </c>
    </row>
    <row r="26" spans="1:7" ht="13.5" thickBot="1" x14ac:dyDescent="0.25">
      <c r="A26" s="525" t="s">
        <v>108</v>
      </c>
      <c r="B26" s="526"/>
    </row>
    <row r="27" spans="1:7" x14ac:dyDescent="0.2">
      <c r="A27" s="386" t="s">
        <v>185</v>
      </c>
      <c r="B27" s="387"/>
      <c r="C27" s="392"/>
      <c r="D27" s="393"/>
      <c r="E27" s="392"/>
      <c r="F27" s="393"/>
    </row>
    <row r="28" spans="1:7" x14ac:dyDescent="0.2">
      <c r="A28" s="388" t="s">
        <v>195</v>
      </c>
      <c r="B28" s="389"/>
      <c r="C28" s="394"/>
      <c r="D28" s="395"/>
      <c r="E28" s="394"/>
      <c r="F28" s="395"/>
    </row>
    <row r="29" spans="1:7" x14ac:dyDescent="0.2">
      <c r="A29" s="388" t="s">
        <v>196</v>
      </c>
      <c r="B29" s="389"/>
      <c r="C29" s="394"/>
      <c r="D29" s="395"/>
      <c r="E29" s="394"/>
      <c r="F29" s="395"/>
    </row>
    <row r="30" spans="1:7" ht="13.5" thickBot="1" x14ac:dyDescent="0.25">
      <c r="A30" s="390" t="s">
        <v>197</v>
      </c>
      <c r="B30" s="391"/>
      <c r="C30" s="396"/>
      <c r="D30" s="397"/>
      <c r="E30" s="396"/>
      <c r="F30" s="397"/>
    </row>
    <row r="31" spans="1:7" ht="13.5" thickBot="1" x14ac:dyDescent="0.25">
      <c r="A31" s="525" t="s">
        <v>186</v>
      </c>
      <c r="B31" s="526"/>
      <c r="C31" s="398"/>
      <c r="D31" s="398"/>
      <c r="E31" s="398"/>
      <c r="F31" s="398"/>
    </row>
    <row r="32" spans="1:7" x14ac:dyDescent="0.2">
      <c r="A32" s="386" t="s">
        <v>185</v>
      </c>
      <c r="B32" s="387"/>
      <c r="C32" s="392"/>
      <c r="D32" s="393"/>
      <c r="E32" s="392"/>
      <c r="F32" s="393"/>
    </row>
    <row r="33" spans="1:6" x14ac:dyDescent="0.2">
      <c r="A33" s="388" t="s">
        <v>195</v>
      </c>
      <c r="B33" s="389"/>
      <c r="C33" s="394"/>
      <c r="D33" s="395"/>
      <c r="E33" s="394"/>
      <c r="F33" s="395"/>
    </row>
    <row r="34" spans="1:6" x14ac:dyDescent="0.2">
      <c r="A34" s="388" t="s">
        <v>196</v>
      </c>
      <c r="B34" s="389"/>
      <c r="C34" s="394"/>
      <c r="D34" s="395"/>
      <c r="E34" s="394"/>
      <c r="F34" s="395"/>
    </row>
    <row r="35" spans="1:6" ht="13.5" thickBot="1" x14ac:dyDescent="0.25">
      <c r="A35" s="390" t="s">
        <v>197</v>
      </c>
      <c r="B35" s="391"/>
      <c r="C35" s="396"/>
      <c r="D35" s="397"/>
      <c r="E35" s="396"/>
      <c r="F35" s="397"/>
    </row>
    <row r="36" spans="1:6" ht="13.5" thickBot="1" x14ac:dyDescent="0.25">
      <c r="A36" s="525" t="s">
        <v>187</v>
      </c>
      <c r="B36" s="526"/>
      <c r="C36" s="398"/>
      <c r="D36" s="398"/>
      <c r="E36" s="398"/>
      <c r="F36" s="398"/>
    </row>
    <row r="37" spans="1:6" x14ac:dyDescent="0.2">
      <c r="A37" s="386" t="s">
        <v>185</v>
      </c>
      <c r="B37" s="387"/>
      <c r="C37" s="392"/>
      <c r="D37" s="393"/>
      <c r="E37" s="392"/>
      <c r="F37" s="393"/>
    </row>
    <row r="38" spans="1:6" x14ac:dyDescent="0.2">
      <c r="A38" s="388" t="s">
        <v>195</v>
      </c>
      <c r="B38" s="389"/>
      <c r="C38" s="394"/>
      <c r="D38" s="395"/>
      <c r="E38" s="394"/>
      <c r="F38" s="395"/>
    </row>
    <row r="39" spans="1:6" x14ac:dyDescent="0.2">
      <c r="A39" s="388" t="s">
        <v>196</v>
      </c>
      <c r="B39" s="389"/>
      <c r="C39" s="394"/>
      <c r="D39" s="395"/>
      <c r="E39" s="394"/>
      <c r="F39" s="395"/>
    </row>
    <row r="40" spans="1:6" ht="13.5" thickBot="1" x14ac:dyDescent="0.25">
      <c r="A40" s="390" t="s">
        <v>197</v>
      </c>
      <c r="B40" s="391"/>
      <c r="C40" s="396"/>
      <c r="D40" s="397"/>
      <c r="E40" s="396"/>
      <c r="F40" s="397"/>
    </row>
    <row r="41" spans="1:6" ht="13.5" thickBot="1" x14ac:dyDescent="0.25">
      <c r="A41" s="525" t="s">
        <v>187</v>
      </c>
      <c r="B41" s="526"/>
      <c r="C41" s="398"/>
      <c r="D41" s="398"/>
      <c r="E41" s="398"/>
      <c r="F41" s="398"/>
    </row>
    <row r="42" spans="1:6" x14ac:dyDescent="0.2">
      <c r="A42" s="386" t="s">
        <v>185</v>
      </c>
      <c r="B42" s="387"/>
      <c r="C42" s="392"/>
      <c r="D42" s="393"/>
      <c r="E42" s="392"/>
      <c r="F42" s="393"/>
    </row>
    <row r="43" spans="1:6" x14ac:dyDescent="0.2">
      <c r="A43" s="388" t="s">
        <v>195</v>
      </c>
      <c r="B43" s="389"/>
      <c r="C43" s="394"/>
      <c r="D43" s="395"/>
      <c r="E43" s="394"/>
      <c r="F43" s="395"/>
    </row>
    <row r="44" spans="1:6" x14ac:dyDescent="0.2">
      <c r="A44" s="388" t="s">
        <v>196</v>
      </c>
      <c r="B44" s="389"/>
      <c r="C44" s="394"/>
      <c r="D44" s="395"/>
      <c r="E44" s="394"/>
      <c r="F44" s="395"/>
    </row>
    <row r="45" spans="1:6" ht="13.5" thickBot="1" x14ac:dyDescent="0.25">
      <c r="A45" s="390" t="s">
        <v>197</v>
      </c>
      <c r="B45" s="391"/>
      <c r="C45" s="396"/>
      <c r="D45" s="397"/>
      <c r="E45" s="396"/>
      <c r="F45" s="397"/>
    </row>
  </sheetData>
  <mergeCells count="7">
    <mergeCell ref="A41:B41"/>
    <mergeCell ref="A25:B25"/>
    <mergeCell ref="B7:B8"/>
    <mergeCell ref="G7:G8"/>
    <mergeCell ref="A26:B26"/>
    <mergeCell ref="A31:B31"/>
    <mergeCell ref="A36:B36"/>
  </mergeCells>
  <phoneticPr fontId="16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workbookViewId="0">
      <selection activeCell="F22" sqref="F22"/>
    </sheetView>
  </sheetViews>
  <sheetFormatPr baseColWidth="10" defaultRowHeight="12.75" x14ac:dyDescent="0.2"/>
  <cols>
    <col min="1" max="1" width="35.85546875" customWidth="1"/>
    <col min="2" max="2" width="17" customWidth="1"/>
    <col min="3" max="5" width="21.5703125" customWidth="1"/>
    <col min="6" max="6" width="22.7109375" customWidth="1"/>
    <col min="7" max="7" width="19.5703125" customWidth="1"/>
    <col min="10" max="10" width="15.42578125" style="274" bestFit="1" customWidth="1"/>
  </cols>
  <sheetData>
    <row r="1" spans="1:10" x14ac:dyDescent="0.2">
      <c r="A1" s="273" t="s">
        <v>183</v>
      </c>
      <c r="B1" s="273"/>
    </row>
    <row r="2" spans="1:10" x14ac:dyDescent="0.2">
      <c r="A2" s="273" t="s">
        <v>184</v>
      </c>
      <c r="B2" s="273"/>
    </row>
    <row r="3" spans="1:10" x14ac:dyDescent="0.2">
      <c r="A3" s="440" t="str">
        <f>+'1.modelos'!A3</f>
        <v>Resinas Poliéster</v>
      </c>
      <c r="B3" s="440"/>
    </row>
    <row r="4" spans="1:10" x14ac:dyDescent="0.2">
      <c r="A4" s="277" t="s">
        <v>273</v>
      </c>
      <c r="B4" s="277"/>
    </row>
    <row r="5" spans="1:10" x14ac:dyDescent="0.2">
      <c r="A5" s="277"/>
      <c r="B5" s="277"/>
    </row>
    <row r="6" spans="1:10" ht="13.5" thickBot="1" x14ac:dyDescent="0.25">
      <c r="J6" s="276"/>
    </row>
    <row r="7" spans="1:10" ht="13.5" customHeight="1" x14ac:dyDescent="0.2">
      <c r="A7" s="382" t="s">
        <v>56</v>
      </c>
      <c r="B7" s="529" t="s">
        <v>182</v>
      </c>
      <c r="C7" s="383" t="str">
        <f>'8.a-costos isoftálica'!B8</f>
        <v>promedio 2015</v>
      </c>
      <c r="D7" s="383" t="str">
        <f>'8.a-costos isoftálica'!D8</f>
        <v>promedio 2016</v>
      </c>
      <c r="E7" s="383" t="str">
        <f>'8.a-costos isoftálica'!F8</f>
        <v>promedio 2017</v>
      </c>
      <c r="F7" s="383" t="str">
        <f>'8.a-costos isoftálica'!H8</f>
        <v>promedio ene-ago 2018</v>
      </c>
      <c r="G7" s="531" t="s">
        <v>111</v>
      </c>
      <c r="J7" s="276"/>
    </row>
    <row r="8" spans="1:10" ht="36.75" customHeight="1" thickBot="1" x14ac:dyDescent="0.25">
      <c r="A8" s="384"/>
      <c r="B8" s="530"/>
      <c r="C8" s="454" t="s">
        <v>248</v>
      </c>
      <c r="D8" s="454" t="s">
        <v>248</v>
      </c>
      <c r="E8" s="454" t="s">
        <v>248</v>
      </c>
      <c r="F8" s="454" t="s">
        <v>248</v>
      </c>
      <c r="G8" s="532"/>
    </row>
    <row r="9" spans="1:10" ht="13.5" thickBot="1" x14ac:dyDescent="0.25">
      <c r="A9" s="282"/>
      <c r="B9" s="282"/>
      <c r="G9" s="274"/>
    </row>
    <row r="10" spans="1:10" x14ac:dyDescent="0.2">
      <c r="A10" s="283" t="s">
        <v>180</v>
      </c>
      <c r="B10" s="283"/>
      <c r="C10" s="286"/>
      <c r="D10" s="286"/>
      <c r="E10" s="286"/>
      <c r="F10" s="286"/>
      <c r="G10" s="286"/>
    </row>
    <row r="11" spans="1:10" x14ac:dyDescent="0.2">
      <c r="A11" s="287" t="s">
        <v>216</v>
      </c>
      <c r="B11" s="287"/>
      <c r="C11" s="290"/>
      <c r="D11" s="290"/>
      <c r="E11" s="290"/>
      <c r="F11" s="290"/>
      <c r="G11" s="290"/>
    </row>
    <row r="12" spans="1:10" x14ac:dyDescent="0.2">
      <c r="A12" s="287" t="s">
        <v>215</v>
      </c>
      <c r="B12" s="287"/>
      <c r="C12" s="290"/>
      <c r="D12" s="290"/>
      <c r="E12" s="290"/>
      <c r="F12" s="290"/>
      <c r="G12" s="290"/>
    </row>
    <row r="13" spans="1:10" x14ac:dyDescent="0.2">
      <c r="A13" s="287" t="s">
        <v>213</v>
      </c>
      <c r="B13" s="287"/>
      <c r="C13" s="290"/>
      <c r="D13" s="290"/>
      <c r="E13" s="290"/>
      <c r="F13" s="290"/>
      <c r="G13" s="290"/>
    </row>
    <row r="14" spans="1:10" x14ac:dyDescent="0.2">
      <c r="A14" s="287" t="s">
        <v>214</v>
      </c>
      <c r="B14" s="287"/>
      <c r="C14" s="290"/>
      <c r="D14" s="290"/>
      <c r="E14" s="290"/>
      <c r="F14" s="290"/>
      <c r="G14" s="290"/>
    </row>
    <row r="15" spans="1:10" ht="13.5" thickBot="1" x14ac:dyDescent="0.25">
      <c r="A15" s="291"/>
      <c r="B15" s="291"/>
      <c r="C15" s="293"/>
      <c r="D15" s="293"/>
      <c r="E15" s="293"/>
      <c r="F15" s="293"/>
      <c r="G15" s="293"/>
    </row>
    <row r="16" spans="1:10" ht="13.5" thickBot="1" x14ac:dyDescent="0.25">
      <c r="A16" s="282"/>
      <c r="B16" s="282"/>
      <c r="G16" s="274"/>
    </row>
    <row r="17" spans="1:7" x14ac:dyDescent="0.2">
      <c r="A17" s="283" t="s">
        <v>181</v>
      </c>
      <c r="B17" s="283"/>
      <c r="C17" s="286"/>
      <c r="D17" s="286"/>
      <c r="E17" s="286"/>
      <c r="F17" s="286"/>
      <c r="G17" s="286"/>
    </row>
    <row r="18" spans="1:7" x14ac:dyDescent="0.2">
      <c r="A18" s="287" t="s">
        <v>216</v>
      </c>
      <c r="B18" s="287"/>
      <c r="C18" s="290"/>
      <c r="D18" s="290"/>
      <c r="E18" s="290"/>
      <c r="F18" s="290"/>
      <c r="G18" s="290"/>
    </row>
    <row r="19" spans="1:7" x14ac:dyDescent="0.2">
      <c r="A19" s="287" t="s">
        <v>215</v>
      </c>
      <c r="B19" s="287"/>
      <c r="C19" s="290"/>
      <c r="D19" s="290"/>
      <c r="E19" s="290"/>
      <c r="F19" s="290"/>
      <c r="G19" s="290"/>
    </row>
    <row r="20" spans="1:7" x14ac:dyDescent="0.2">
      <c r="A20" s="287" t="s">
        <v>213</v>
      </c>
      <c r="B20" s="287"/>
      <c r="C20" s="290"/>
      <c r="D20" s="290"/>
      <c r="E20" s="290"/>
      <c r="F20" s="290"/>
      <c r="G20" s="290"/>
    </row>
    <row r="21" spans="1:7" x14ac:dyDescent="0.2">
      <c r="A21" s="287" t="s">
        <v>214</v>
      </c>
      <c r="B21" s="287"/>
      <c r="C21" s="290"/>
      <c r="D21" s="290"/>
      <c r="E21" s="290"/>
      <c r="F21" s="290"/>
      <c r="G21" s="290"/>
    </row>
    <row r="22" spans="1:7" ht="13.5" thickBot="1" x14ac:dyDescent="0.25">
      <c r="A22" s="291"/>
      <c r="B22" s="291"/>
      <c r="C22" s="293"/>
      <c r="D22" s="293"/>
      <c r="E22" s="293"/>
      <c r="F22" s="293"/>
      <c r="G22" s="293"/>
    </row>
    <row r="24" spans="1:7" ht="13.5" thickBot="1" x14ac:dyDescent="0.25">
      <c r="A24" s="277" t="s">
        <v>274</v>
      </c>
    </row>
    <row r="25" spans="1:7" ht="13.5" thickBot="1" x14ac:dyDescent="0.25">
      <c r="A25" s="527" t="s">
        <v>56</v>
      </c>
      <c r="B25" s="528"/>
      <c r="C25" s="385" t="str">
        <f>+C7</f>
        <v>promedio 2015</v>
      </c>
      <c r="D25" s="385" t="str">
        <f>+D7</f>
        <v>promedio 2016</v>
      </c>
      <c r="E25" s="385" t="str">
        <f>+E7</f>
        <v>promedio 2017</v>
      </c>
      <c r="F25" s="385" t="str">
        <f>+F7</f>
        <v>promedio ene-ago 2018</v>
      </c>
    </row>
    <row r="26" spans="1:7" ht="13.5" thickBot="1" x14ac:dyDescent="0.25">
      <c r="A26" s="525" t="s">
        <v>108</v>
      </c>
      <c r="B26" s="526"/>
    </row>
    <row r="27" spans="1:7" x14ac:dyDescent="0.2">
      <c r="A27" s="386" t="s">
        <v>185</v>
      </c>
      <c r="B27" s="387"/>
      <c r="C27" s="392"/>
      <c r="D27" s="393"/>
      <c r="E27" s="392"/>
      <c r="F27" s="393"/>
    </row>
    <row r="28" spans="1:7" x14ac:dyDescent="0.2">
      <c r="A28" s="388" t="s">
        <v>195</v>
      </c>
      <c r="B28" s="389"/>
      <c r="C28" s="394"/>
      <c r="D28" s="395"/>
      <c r="E28" s="394"/>
      <c r="F28" s="395"/>
    </row>
    <row r="29" spans="1:7" x14ac:dyDescent="0.2">
      <c r="A29" s="388" t="s">
        <v>196</v>
      </c>
      <c r="B29" s="389"/>
      <c r="C29" s="394"/>
      <c r="D29" s="395"/>
      <c r="E29" s="394"/>
      <c r="F29" s="395"/>
    </row>
    <row r="30" spans="1:7" ht="13.5" thickBot="1" x14ac:dyDescent="0.25">
      <c r="A30" s="390" t="s">
        <v>197</v>
      </c>
      <c r="B30" s="391"/>
      <c r="C30" s="396"/>
      <c r="D30" s="397"/>
      <c r="E30" s="396"/>
      <c r="F30" s="397"/>
    </row>
    <row r="31" spans="1:7" ht="13.5" thickBot="1" x14ac:dyDescent="0.25">
      <c r="A31" s="525" t="s">
        <v>186</v>
      </c>
      <c r="B31" s="526"/>
      <c r="C31" s="398"/>
      <c r="D31" s="398"/>
      <c r="E31" s="398"/>
      <c r="F31" s="398"/>
    </row>
    <row r="32" spans="1:7" x14ac:dyDescent="0.2">
      <c r="A32" s="386" t="s">
        <v>185</v>
      </c>
      <c r="B32" s="387"/>
      <c r="C32" s="392"/>
      <c r="D32" s="393"/>
      <c r="E32" s="392"/>
      <c r="F32" s="393"/>
    </row>
    <row r="33" spans="1:6" x14ac:dyDescent="0.2">
      <c r="A33" s="388" t="s">
        <v>195</v>
      </c>
      <c r="B33" s="389"/>
      <c r="C33" s="394"/>
      <c r="D33" s="395"/>
      <c r="E33" s="394"/>
      <c r="F33" s="395"/>
    </row>
    <row r="34" spans="1:6" x14ac:dyDescent="0.2">
      <c r="A34" s="388" t="s">
        <v>196</v>
      </c>
      <c r="B34" s="389"/>
      <c r="C34" s="394"/>
      <c r="D34" s="395"/>
      <c r="E34" s="394"/>
      <c r="F34" s="395"/>
    </row>
    <row r="35" spans="1:6" ht="13.5" thickBot="1" x14ac:dyDescent="0.25">
      <c r="A35" s="390" t="s">
        <v>197</v>
      </c>
      <c r="B35" s="391"/>
      <c r="C35" s="396"/>
      <c r="D35" s="397"/>
      <c r="E35" s="396"/>
      <c r="F35" s="397"/>
    </row>
    <row r="36" spans="1:6" ht="13.5" thickBot="1" x14ac:dyDescent="0.25">
      <c r="A36" s="525" t="s">
        <v>187</v>
      </c>
      <c r="B36" s="526"/>
      <c r="C36" s="398"/>
      <c r="D36" s="398"/>
      <c r="E36" s="398"/>
      <c r="F36" s="398"/>
    </row>
    <row r="37" spans="1:6" x14ac:dyDescent="0.2">
      <c r="A37" s="386" t="s">
        <v>185</v>
      </c>
      <c r="B37" s="387"/>
      <c r="C37" s="392"/>
      <c r="D37" s="393"/>
      <c r="E37" s="392"/>
      <c r="F37" s="393"/>
    </row>
    <row r="38" spans="1:6" x14ac:dyDescent="0.2">
      <c r="A38" s="388" t="s">
        <v>195</v>
      </c>
      <c r="B38" s="389"/>
      <c r="C38" s="394"/>
      <c r="D38" s="395"/>
      <c r="E38" s="394"/>
      <c r="F38" s="395"/>
    </row>
    <row r="39" spans="1:6" x14ac:dyDescent="0.2">
      <c r="A39" s="388" t="s">
        <v>196</v>
      </c>
      <c r="B39" s="389"/>
      <c r="C39" s="394"/>
      <c r="D39" s="395"/>
      <c r="E39" s="394"/>
      <c r="F39" s="395"/>
    </row>
    <row r="40" spans="1:6" ht="13.5" thickBot="1" x14ac:dyDescent="0.25">
      <c r="A40" s="390" t="s">
        <v>197</v>
      </c>
      <c r="B40" s="391"/>
      <c r="C40" s="396"/>
      <c r="D40" s="397"/>
      <c r="E40" s="396"/>
      <c r="F40" s="397"/>
    </row>
    <row r="41" spans="1:6" ht="13.5" thickBot="1" x14ac:dyDescent="0.25">
      <c r="A41" s="525" t="s">
        <v>187</v>
      </c>
      <c r="B41" s="526"/>
      <c r="C41" s="398"/>
      <c r="D41" s="398"/>
      <c r="E41" s="398"/>
      <c r="F41" s="398"/>
    </row>
    <row r="42" spans="1:6" x14ac:dyDescent="0.2">
      <c r="A42" s="386" t="s">
        <v>185</v>
      </c>
      <c r="B42" s="387"/>
      <c r="C42" s="392"/>
      <c r="D42" s="393"/>
      <c r="E42" s="392"/>
      <c r="F42" s="393"/>
    </row>
    <row r="43" spans="1:6" x14ac:dyDescent="0.2">
      <c r="A43" s="388" t="s">
        <v>195</v>
      </c>
      <c r="B43" s="389"/>
      <c r="C43" s="394"/>
      <c r="D43" s="395"/>
      <c r="E43" s="394"/>
      <c r="F43" s="395"/>
    </row>
    <row r="44" spans="1:6" x14ac:dyDescent="0.2">
      <c r="A44" s="388" t="s">
        <v>196</v>
      </c>
      <c r="B44" s="389"/>
      <c r="C44" s="394"/>
      <c r="D44" s="395"/>
      <c r="E44" s="394"/>
      <c r="F44" s="395"/>
    </row>
    <row r="45" spans="1:6" ht="13.5" thickBot="1" x14ac:dyDescent="0.25">
      <c r="A45" s="390" t="s">
        <v>197</v>
      </c>
      <c r="B45" s="391"/>
      <c r="C45" s="396"/>
      <c r="D45" s="397"/>
      <c r="E45" s="396"/>
      <c r="F45" s="397"/>
    </row>
  </sheetData>
  <mergeCells count="7">
    <mergeCell ref="A41:B41"/>
    <mergeCell ref="B7:B8"/>
    <mergeCell ref="G7:G8"/>
    <mergeCell ref="A25:B25"/>
    <mergeCell ref="A26:B26"/>
    <mergeCell ref="A31:B31"/>
    <mergeCell ref="A36:B36"/>
  </mergeCells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C1:AU72"/>
  <sheetViews>
    <sheetView showGridLines="0" zoomScaleNormal="100" workbookViewId="0">
      <selection activeCell="F22" sqref="F22"/>
    </sheetView>
  </sheetViews>
  <sheetFormatPr baseColWidth="10" defaultRowHeight="12.75" x14ac:dyDescent="0.2"/>
  <cols>
    <col min="1" max="1" width="11.42578125" style="50"/>
    <col min="2" max="2" width="4.140625" style="50" customWidth="1"/>
    <col min="3" max="3" width="16" style="50" customWidth="1"/>
    <col min="4" max="6" width="17.28515625" style="271" customWidth="1"/>
    <col min="7" max="7" width="15.7109375" style="50" customWidth="1"/>
    <col min="8" max="8" width="17.5703125" style="50" customWidth="1"/>
    <col min="9" max="16384" width="11.42578125" style="50"/>
  </cols>
  <sheetData>
    <row r="1" spans="3:8" s="189" customFormat="1" x14ac:dyDescent="0.2">
      <c r="C1" s="493" t="s">
        <v>211</v>
      </c>
      <c r="D1" s="493"/>
      <c r="E1" s="493"/>
      <c r="F1" s="493"/>
      <c r="G1" s="493"/>
    </row>
    <row r="2" spans="3:8" s="189" customFormat="1" x14ac:dyDescent="0.2">
      <c r="C2" s="493" t="s">
        <v>79</v>
      </c>
      <c r="D2" s="493"/>
      <c r="E2" s="493"/>
      <c r="F2" s="493"/>
      <c r="G2" s="493"/>
    </row>
    <row r="3" spans="3:8" s="189" customFormat="1" x14ac:dyDescent="0.2">
      <c r="C3" s="485" t="s">
        <v>272</v>
      </c>
      <c r="D3" s="485"/>
      <c r="E3" s="485"/>
      <c r="F3" s="485"/>
      <c r="G3" s="485"/>
    </row>
    <row r="4" spans="3:8" s="189" customFormat="1" x14ac:dyDescent="0.2">
      <c r="C4" s="485" t="s">
        <v>241</v>
      </c>
      <c r="D4" s="485"/>
      <c r="E4" s="485"/>
      <c r="F4" s="485"/>
      <c r="G4" s="485"/>
    </row>
    <row r="5" spans="3:8" s="189" customFormat="1" ht="13.5" thickBot="1" x14ac:dyDescent="0.25">
      <c r="C5" s="406"/>
      <c r="D5" s="406"/>
      <c r="E5" s="406"/>
      <c r="F5" s="406"/>
      <c r="G5" s="407"/>
      <c r="H5" s="407"/>
    </row>
    <row r="6" spans="3:8" ht="12.75" customHeight="1" x14ac:dyDescent="0.2">
      <c r="C6" s="264" t="s">
        <v>9</v>
      </c>
      <c r="D6" s="265" t="s">
        <v>80</v>
      </c>
      <c r="E6" s="177" t="s">
        <v>13</v>
      </c>
      <c r="F6" s="266" t="s">
        <v>81</v>
      </c>
      <c r="G6" s="513" t="s">
        <v>250</v>
      </c>
    </row>
    <row r="7" spans="3:8" ht="12" customHeight="1" thickBot="1" x14ac:dyDescent="0.25">
      <c r="C7" s="246" t="s">
        <v>10</v>
      </c>
      <c r="D7" s="267" t="s">
        <v>212</v>
      </c>
      <c r="E7" s="198" t="s">
        <v>249</v>
      </c>
      <c r="F7" s="247" t="s">
        <v>82</v>
      </c>
      <c r="G7" s="533"/>
    </row>
    <row r="8" spans="3:8" x14ac:dyDescent="0.2">
      <c r="C8" s="199">
        <f>+'3.vol.'!C7</f>
        <v>42005</v>
      </c>
      <c r="D8" s="200"/>
      <c r="E8" s="201"/>
      <c r="F8" s="202"/>
      <c r="G8" s="202"/>
    </row>
    <row r="9" spans="3:8" x14ac:dyDescent="0.2">
      <c r="C9" s="203">
        <f>+'3.vol.'!C8</f>
        <v>42036</v>
      </c>
      <c r="D9" s="204"/>
      <c r="E9" s="173"/>
      <c r="F9" s="174"/>
      <c r="G9" s="174"/>
    </row>
    <row r="10" spans="3:8" x14ac:dyDescent="0.2">
      <c r="C10" s="203">
        <f>+'3.vol.'!C9</f>
        <v>42064</v>
      </c>
      <c r="D10" s="204"/>
      <c r="E10" s="173"/>
      <c r="F10" s="174"/>
      <c r="G10" s="174"/>
    </row>
    <row r="11" spans="3:8" x14ac:dyDescent="0.2">
      <c r="C11" s="203">
        <f>+'3.vol.'!C10</f>
        <v>42095</v>
      </c>
      <c r="D11" s="204"/>
      <c r="E11" s="173"/>
      <c r="F11" s="174"/>
      <c r="G11" s="174"/>
    </row>
    <row r="12" spans="3:8" x14ac:dyDescent="0.2">
      <c r="C12" s="203">
        <f>+'3.vol.'!C11</f>
        <v>42125</v>
      </c>
      <c r="D12" s="173"/>
      <c r="E12" s="173"/>
      <c r="F12" s="174"/>
      <c r="G12" s="174"/>
    </row>
    <row r="13" spans="3:8" x14ac:dyDescent="0.2">
      <c r="C13" s="203">
        <f>+'3.vol.'!C12</f>
        <v>42156</v>
      </c>
      <c r="D13" s="204"/>
      <c r="E13" s="173"/>
      <c r="F13" s="174"/>
      <c r="G13" s="174"/>
    </row>
    <row r="14" spans="3:8" x14ac:dyDescent="0.2">
      <c r="C14" s="203">
        <f>+'3.vol.'!C13</f>
        <v>42186</v>
      </c>
      <c r="D14" s="173"/>
      <c r="E14" s="173"/>
      <c r="F14" s="174"/>
      <c r="G14" s="174"/>
    </row>
    <row r="15" spans="3:8" x14ac:dyDescent="0.2">
      <c r="C15" s="203">
        <f>+'3.vol.'!C14</f>
        <v>42217</v>
      </c>
      <c r="D15" s="173"/>
      <c r="E15" s="173"/>
      <c r="F15" s="174"/>
      <c r="G15" s="174"/>
    </row>
    <row r="16" spans="3:8" x14ac:dyDescent="0.2">
      <c r="C16" s="203">
        <f>+'3.vol.'!C15</f>
        <v>42248</v>
      </c>
      <c r="D16" s="173"/>
      <c r="E16" s="173"/>
      <c r="F16" s="174"/>
      <c r="G16" s="174"/>
    </row>
    <row r="17" spans="3:7" x14ac:dyDescent="0.2">
      <c r="C17" s="203">
        <f>+'3.vol.'!C16</f>
        <v>42278</v>
      </c>
      <c r="D17" s="173"/>
      <c r="E17" s="173"/>
      <c r="F17" s="174"/>
      <c r="G17" s="174"/>
    </row>
    <row r="18" spans="3:7" x14ac:dyDescent="0.2">
      <c r="C18" s="203">
        <f>+'3.vol.'!C17</f>
        <v>42309</v>
      </c>
      <c r="D18" s="173"/>
      <c r="E18" s="173"/>
      <c r="F18" s="174"/>
      <c r="G18" s="174"/>
    </row>
    <row r="19" spans="3:7" ht="13.5" thickBot="1" x14ac:dyDescent="0.25">
      <c r="C19" s="205">
        <f>+'3.vol.'!C18</f>
        <v>42339</v>
      </c>
      <c r="D19" s="206"/>
      <c r="E19" s="206"/>
      <c r="F19" s="207"/>
      <c r="G19" s="207"/>
    </row>
    <row r="20" spans="3:7" x14ac:dyDescent="0.2">
      <c r="C20" s="199">
        <f>+'3.vol.'!C19</f>
        <v>42370</v>
      </c>
      <c r="D20" s="201"/>
      <c r="E20" s="201"/>
      <c r="F20" s="174"/>
      <c r="G20" s="174"/>
    </row>
    <row r="21" spans="3:7" x14ac:dyDescent="0.2">
      <c r="C21" s="203">
        <f>+'3.vol.'!C20</f>
        <v>42401</v>
      </c>
      <c r="D21" s="173"/>
      <c r="E21" s="173"/>
      <c r="F21" s="208"/>
      <c r="G21" s="208"/>
    </row>
    <row r="22" spans="3:7" x14ac:dyDescent="0.2">
      <c r="C22" s="203">
        <f>+'3.vol.'!C21</f>
        <v>42430</v>
      </c>
      <c r="D22" s="173"/>
      <c r="E22" s="173"/>
      <c r="F22" s="174"/>
      <c r="G22" s="174"/>
    </row>
    <row r="23" spans="3:7" x14ac:dyDescent="0.2">
      <c r="C23" s="203">
        <f>+'3.vol.'!C22</f>
        <v>42461</v>
      </c>
      <c r="D23" s="173"/>
      <c r="E23" s="173"/>
      <c r="F23" s="174"/>
      <c r="G23" s="174"/>
    </row>
    <row r="24" spans="3:7" x14ac:dyDescent="0.2">
      <c r="C24" s="203">
        <f>+'3.vol.'!C23</f>
        <v>42491</v>
      </c>
      <c r="D24" s="173"/>
      <c r="E24" s="173"/>
      <c r="F24" s="174"/>
      <c r="G24" s="174"/>
    </row>
    <row r="25" spans="3:7" x14ac:dyDescent="0.2">
      <c r="C25" s="203">
        <f>+'3.vol.'!C24</f>
        <v>42522</v>
      </c>
      <c r="D25" s="173"/>
      <c r="E25" s="173"/>
      <c r="F25" s="174"/>
      <c r="G25" s="174"/>
    </row>
    <row r="26" spans="3:7" x14ac:dyDescent="0.2">
      <c r="C26" s="203">
        <f>+'3.vol.'!C25</f>
        <v>42552</v>
      </c>
      <c r="D26" s="173"/>
      <c r="E26" s="173"/>
      <c r="F26" s="174"/>
      <c r="G26" s="174"/>
    </row>
    <row r="27" spans="3:7" x14ac:dyDescent="0.2">
      <c r="C27" s="203">
        <f>+'3.vol.'!C26</f>
        <v>42583</v>
      </c>
      <c r="D27" s="173"/>
      <c r="E27" s="173"/>
      <c r="F27" s="174"/>
      <c r="G27" s="174"/>
    </row>
    <row r="28" spans="3:7" x14ac:dyDescent="0.2">
      <c r="C28" s="203">
        <f>+'3.vol.'!C27</f>
        <v>42614</v>
      </c>
      <c r="D28" s="173"/>
      <c r="E28" s="173"/>
      <c r="F28" s="174"/>
      <c r="G28" s="174"/>
    </row>
    <row r="29" spans="3:7" x14ac:dyDescent="0.2">
      <c r="C29" s="203">
        <f>+'3.vol.'!C28</f>
        <v>42644</v>
      </c>
      <c r="D29" s="173"/>
      <c r="E29" s="173"/>
      <c r="F29" s="174"/>
      <c r="G29" s="174"/>
    </row>
    <row r="30" spans="3:7" x14ac:dyDescent="0.2">
      <c r="C30" s="203">
        <f>+'3.vol.'!C29</f>
        <v>42675</v>
      </c>
      <c r="D30" s="173"/>
      <c r="E30" s="173"/>
      <c r="F30" s="174"/>
      <c r="G30" s="174"/>
    </row>
    <row r="31" spans="3:7" ht="13.5" thickBot="1" x14ac:dyDescent="0.25">
      <c r="C31" s="205">
        <f>+'3.vol.'!C30</f>
        <v>42705</v>
      </c>
      <c r="D31" s="206"/>
      <c r="E31" s="206"/>
      <c r="F31" s="209"/>
      <c r="G31" s="209"/>
    </row>
    <row r="32" spans="3:7" x14ac:dyDescent="0.2">
      <c r="C32" s="199">
        <f>+'3.vol.'!C31</f>
        <v>42736</v>
      </c>
      <c r="D32" s="201"/>
      <c r="E32" s="210"/>
      <c r="F32" s="200"/>
      <c r="G32" s="200"/>
    </row>
    <row r="33" spans="3:7" x14ac:dyDescent="0.2">
      <c r="C33" s="203">
        <f>+'3.vol.'!C32</f>
        <v>42767</v>
      </c>
      <c r="D33" s="173"/>
      <c r="E33" s="149"/>
      <c r="F33" s="204"/>
      <c r="G33" s="204"/>
    </row>
    <row r="34" spans="3:7" x14ac:dyDescent="0.2">
      <c r="C34" s="203">
        <f>+'3.vol.'!C33</f>
        <v>42795</v>
      </c>
      <c r="D34" s="173"/>
      <c r="E34" s="149"/>
      <c r="F34" s="204"/>
      <c r="G34" s="204"/>
    </row>
    <row r="35" spans="3:7" x14ac:dyDescent="0.2">
      <c r="C35" s="203">
        <f>+'3.vol.'!C34</f>
        <v>42826</v>
      </c>
      <c r="D35" s="173"/>
      <c r="E35" s="149"/>
      <c r="F35" s="204"/>
      <c r="G35" s="204"/>
    </row>
    <row r="36" spans="3:7" x14ac:dyDescent="0.2">
      <c r="C36" s="203">
        <f>+'3.vol.'!C35</f>
        <v>42856</v>
      </c>
      <c r="D36" s="173"/>
      <c r="E36" s="149"/>
      <c r="F36" s="204"/>
      <c r="G36" s="204"/>
    </row>
    <row r="37" spans="3:7" x14ac:dyDescent="0.2">
      <c r="C37" s="203">
        <f>+'3.vol.'!C36</f>
        <v>42887</v>
      </c>
      <c r="D37" s="173"/>
      <c r="E37" s="149"/>
      <c r="F37" s="204"/>
      <c r="G37" s="204"/>
    </row>
    <row r="38" spans="3:7" x14ac:dyDescent="0.2">
      <c r="C38" s="203">
        <f>+'3.vol.'!C37</f>
        <v>42917</v>
      </c>
      <c r="D38" s="173"/>
      <c r="E38" s="149"/>
      <c r="F38" s="204"/>
      <c r="G38" s="204"/>
    </row>
    <row r="39" spans="3:7" x14ac:dyDescent="0.2">
      <c r="C39" s="203">
        <f>+'3.vol.'!C38</f>
        <v>42948</v>
      </c>
      <c r="D39" s="173"/>
      <c r="E39" s="149"/>
      <c r="F39" s="204"/>
      <c r="G39" s="204"/>
    </row>
    <row r="40" spans="3:7" x14ac:dyDescent="0.2">
      <c r="C40" s="203">
        <f>+'3.vol.'!C39</f>
        <v>42979</v>
      </c>
      <c r="D40" s="173"/>
      <c r="E40" s="149"/>
      <c r="F40" s="204"/>
      <c r="G40" s="204"/>
    </row>
    <row r="41" spans="3:7" x14ac:dyDescent="0.2">
      <c r="C41" s="203">
        <f>+'3.vol.'!C40</f>
        <v>43009</v>
      </c>
      <c r="D41" s="173"/>
      <c r="E41" s="149"/>
      <c r="F41" s="204"/>
      <c r="G41" s="204"/>
    </row>
    <row r="42" spans="3:7" x14ac:dyDescent="0.2">
      <c r="C42" s="203">
        <f>+'3.vol.'!C41</f>
        <v>43040</v>
      </c>
      <c r="D42" s="173"/>
      <c r="E42" s="149"/>
      <c r="F42" s="204"/>
      <c r="G42" s="204"/>
    </row>
    <row r="43" spans="3:7" ht="13.5" thickBot="1" x14ac:dyDescent="0.25">
      <c r="C43" s="268">
        <f>+'3.vol.'!C42</f>
        <v>43070</v>
      </c>
      <c r="D43" s="269"/>
      <c r="E43" s="270"/>
      <c r="F43" s="263"/>
      <c r="G43" s="263"/>
    </row>
    <row r="44" spans="3:7" x14ac:dyDescent="0.2">
      <c r="C44" s="199">
        <f>+'3.vol.'!C43</f>
        <v>43101</v>
      </c>
      <c r="D44" s="201"/>
      <c r="E44" s="201"/>
      <c r="F44" s="200"/>
      <c r="G44" s="200"/>
    </row>
    <row r="45" spans="3:7" x14ac:dyDescent="0.2">
      <c r="C45" s="203">
        <f>+'3.vol.'!C44</f>
        <v>43132</v>
      </c>
      <c r="D45" s="173"/>
      <c r="E45" s="173"/>
      <c r="F45" s="204"/>
      <c r="G45" s="204"/>
    </row>
    <row r="46" spans="3:7" x14ac:dyDescent="0.2">
      <c r="C46" s="203">
        <f>+'3.vol.'!C45</f>
        <v>43160</v>
      </c>
      <c r="D46" s="173"/>
      <c r="E46" s="173"/>
      <c r="F46" s="204"/>
      <c r="G46" s="204"/>
    </row>
    <row r="47" spans="3:7" x14ac:dyDescent="0.2">
      <c r="C47" s="203">
        <f>+'3.vol.'!C46</f>
        <v>43191</v>
      </c>
      <c r="D47" s="173"/>
      <c r="E47" s="173"/>
      <c r="F47" s="204"/>
      <c r="G47" s="204"/>
    </row>
    <row r="48" spans="3:7" x14ac:dyDescent="0.2">
      <c r="C48" s="203">
        <f>+'3.vol.'!C47</f>
        <v>43221</v>
      </c>
      <c r="D48" s="173"/>
      <c r="E48" s="173"/>
      <c r="F48" s="204"/>
      <c r="G48" s="204"/>
    </row>
    <row r="49" spans="3:47" x14ac:dyDescent="0.2">
      <c r="C49" s="203">
        <f>+'3.vol.'!C48</f>
        <v>43252</v>
      </c>
      <c r="D49" s="173"/>
      <c r="E49" s="173"/>
      <c r="F49" s="204"/>
      <c r="G49" s="204"/>
    </row>
    <row r="50" spans="3:47" x14ac:dyDescent="0.2">
      <c r="C50" s="203">
        <f>+'3.vol.'!C49</f>
        <v>43282</v>
      </c>
      <c r="D50" s="173"/>
      <c r="E50" s="173"/>
      <c r="F50" s="204"/>
      <c r="G50" s="204"/>
    </row>
    <row r="51" spans="3:47" ht="13.5" thickBot="1" x14ac:dyDescent="0.25">
      <c r="C51" s="205">
        <f>+'3.vol.'!C50</f>
        <v>43313</v>
      </c>
      <c r="D51" s="206"/>
      <c r="E51" s="206"/>
      <c r="F51" s="212"/>
      <c r="G51" s="212"/>
    </row>
    <row r="52" spans="3:47" hidden="1" x14ac:dyDescent="0.2">
      <c r="C52" s="426">
        <f>+'3.vol.'!C51</f>
        <v>41153</v>
      </c>
      <c r="D52" s="446"/>
      <c r="E52" s="446"/>
      <c r="F52" s="448"/>
      <c r="G52" s="448"/>
    </row>
    <row r="53" spans="3:47" hidden="1" x14ac:dyDescent="0.2">
      <c r="C53" s="203">
        <f>+'3.vol.'!C52</f>
        <v>41183</v>
      </c>
      <c r="D53" s="173"/>
      <c r="E53" s="173"/>
      <c r="F53" s="204"/>
      <c r="G53" s="204"/>
    </row>
    <row r="54" spans="3:47" hidden="1" x14ac:dyDescent="0.2">
      <c r="C54" s="203">
        <f>+'3.vol.'!C53</f>
        <v>41214</v>
      </c>
      <c r="D54" s="173"/>
      <c r="E54" s="173"/>
      <c r="F54" s="204"/>
      <c r="G54" s="204"/>
    </row>
    <row r="55" spans="3:47" ht="13.5" hidden="1" thickBot="1" x14ac:dyDescent="0.25">
      <c r="C55" s="205">
        <f>+'3.vol.'!C54</f>
        <v>41244</v>
      </c>
      <c r="D55" s="206"/>
      <c r="E55" s="206"/>
      <c r="F55" s="212"/>
      <c r="G55" s="212"/>
    </row>
    <row r="56" spans="3:47" ht="13.5" thickBot="1" x14ac:dyDescent="0.25">
      <c r="C56" s="219"/>
      <c r="D56" s="214"/>
      <c r="E56" s="214"/>
      <c r="F56" s="215"/>
      <c r="G56" s="215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</row>
    <row r="57" spans="3:47" x14ac:dyDescent="0.2">
      <c r="C57" s="216">
        <f>'3.vol.'!C58</f>
        <v>2015</v>
      </c>
      <c r="D57" s="201"/>
      <c r="E57" s="201"/>
      <c r="F57" s="201"/>
      <c r="G57" s="201"/>
    </row>
    <row r="58" spans="3:47" x14ac:dyDescent="0.2">
      <c r="C58" s="217">
        <f>'3.vol.'!C59</f>
        <v>2016</v>
      </c>
      <c r="D58" s="173"/>
      <c r="E58" s="173"/>
      <c r="F58" s="173"/>
      <c r="G58" s="173"/>
    </row>
    <row r="59" spans="3:47" ht="13.5" thickBot="1" x14ac:dyDescent="0.25">
      <c r="C59" s="218">
        <f>'3.vol.'!C60</f>
        <v>2017</v>
      </c>
      <c r="D59" s="206"/>
      <c r="E59" s="206"/>
      <c r="F59" s="206"/>
      <c r="G59" s="206"/>
    </row>
    <row r="60" spans="3:47" ht="13.5" thickBot="1" x14ac:dyDescent="0.25">
      <c r="C60" s="219"/>
      <c r="D60" s="214"/>
      <c r="E60" s="214"/>
      <c r="F60" s="214"/>
      <c r="G60" s="214"/>
    </row>
    <row r="61" spans="3:47" x14ac:dyDescent="0.2">
      <c r="C61" s="444" t="str">
        <f>'3.vol.'!C61</f>
        <v>ene-ago 2017</v>
      </c>
      <c r="D61" s="201"/>
      <c r="E61" s="201"/>
      <c r="F61" s="201"/>
      <c r="G61" s="201"/>
    </row>
    <row r="62" spans="3:47" ht="13.5" thickBot="1" x14ac:dyDescent="0.25">
      <c r="C62" s="445" t="str">
        <f>'3.vol.'!C62</f>
        <v>ene-ago 2018</v>
      </c>
      <c r="D62" s="206"/>
      <c r="E62" s="206"/>
      <c r="F62" s="206"/>
      <c r="G62" s="206"/>
    </row>
    <row r="63" spans="3:47" x14ac:dyDescent="0.2">
      <c r="D63" s="50"/>
      <c r="E63" s="50"/>
    </row>
    <row r="64" spans="3:47" x14ac:dyDescent="0.2">
      <c r="C64" s="272"/>
      <c r="D64" s="50"/>
      <c r="E64" s="50"/>
    </row>
    <row r="65" spans="3:6" x14ac:dyDescent="0.2">
      <c r="C65" s="90" t="s">
        <v>159</v>
      </c>
      <c r="D65" s="91"/>
      <c r="E65" s="55"/>
      <c r="F65" s="55"/>
    </row>
    <row r="66" spans="3:6" ht="13.5" thickBot="1" x14ac:dyDescent="0.25">
      <c r="C66" s="55"/>
      <c r="D66" s="55"/>
      <c r="E66" s="55"/>
      <c r="F66" s="55"/>
    </row>
    <row r="67" spans="3:6" ht="13.5" thickBot="1" x14ac:dyDescent="0.25">
      <c r="C67" s="95" t="s">
        <v>10</v>
      </c>
      <c r="D67" s="97" t="s">
        <v>150</v>
      </c>
      <c r="E67" s="111" t="s">
        <v>151</v>
      </c>
    </row>
    <row r="68" spans="3:6" x14ac:dyDescent="0.2">
      <c r="C68" s="103">
        <f>C57</f>
        <v>2015</v>
      </c>
      <c r="D68" s="117">
        <f>+D57-SUM(D8:D19)</f>
        <v>0</v>
      </c>
      <c r="E68" s="120">
        <f>+E57-SUM(E8:E19)</f>
        <v>0</v>
      </c>
    </row>
    <row r="69" spans="3:6" x14ac:dyDescent="0.2">
      <c r="C69" s="105">
        <f>C58</f>
        <v>2016</v>
      </c>
      <c r="D69" s="121">
        <f>+D58-SUM(D20:D31)</f>
        <v>0</v>
      </c>
      <c r="E69" s="124">
        <f>+E58-SUM(E20:E31)</f>
        <v>0</v>
      </c>
    </row>
    <row r="70" spans="3:6" ht="13.5" thickBot="1" x14ac:dyDescent="0.25">
      <c r="C70" s="106">
        <f>C59</f>
        <v>2017</v>
      </c>
      <c r="D70" s="125">
        <f>+D59-SUM(D32:D43)</f>
        <v>0</v>
      </c>
      <c r="E70" s="128">
        <f>+E59-SUM(E32:E43)</f>
        <v>0</v>
      </c>
    </row>
    <row r="71" spans="3:6" x14ac:dyDescent="0.2">
      <c r="C71" s="103" t="str">
        <f>C61</f>
        <v>ene-ago 2017</v>
      </c>
      <c r="D71" s="134">
        <f>+D61-(SUM(D32:INDEX(D32:D43,'parámetros e instrucciones'!$E$3)))</f>
        <v>0</v>
      </c>
      <c r="E71" s="134">
        <f>+E61-(SUM(E32:INDEX(E32:E43,'parámetros e instrucciones'!$E$3)))</f>
        <v>0</v>
      </c>
    </row>
    <row r="72" spans="3:6" ht="13.5" thickBot="1" x14ac:dyDescent="0.25">
      <c r="C72" s="106" t="str">
        <f>+C62</f>
        <v>ene-ago 2018</v>
      </c>
      <c r="D72" s="138">
        <f>+D62-(SUM(D44:INDEX(D44:D55,'parámetros e instrucciones'!$E$3)))</f>
        <v>0</v>
      </c>
      <c r="E72" s="138">
        <f>+E62-(SUM(E44:INDEX(E44:E55,'parámetros e instrucciones'!$E$3)))</f>
        <v>0</v>
      </c>
    </row>
  </sheetData>
  <sheetProtection formatCells="0" formatColumns="0" formatRows="0"/>
  <mergeCells count="5">
    <mergeCell ref="G6:G7"/>
    <mergeCell ref="C3:G3"/>
    <mergeCell ref="C2:G2"/>
    <mergeCell ref="C4:G4"/>
    <mergeCell ref="C1:G1"/>
  </mergeCells>
  <phoneticPr fontId="0" type="noConversion"/>
  <printOptions horizontalCentered="1" verticalCentered="1" gridLinesSet="0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AU72"/>
  <sheetViews>
    <sheetView showGridLines="0" zoomScaleNormal="100" workbookViewId="0">
      <selection activeCell="F22" sqref="F22"/>
    </sheetView>
  </sheetViews>
  <sheetFormatPr baseColWidth="10" defaultRowHeight="12.75" x14ac:dyDescent="0.2"/>
  <cols>
    <col min="1" max="1" width="11.42578125" style="50"/>
    <col min="2" max="2" width="6.7109375" style="50" customWidth="1"/>
    <col min="3" max="3" width="16" style="50" customWidth="1"/>
    <col min="4" max="6" width="17.28515625" style="271" customWidth="1"/>
    <col min="7" max="7" width="16.85546875" style="50" customWidth="1"/>
    <col min="8" max="8" width="14.28515625" style="50" customWidth="1"/>
    <col min="9" max="16384" width="11.42578125" style="50"/>
  </cols>
  <sheetData>
    <row r="1" spans="2:8" s="189" customFormat="1" x14ac:dyDescent="0.2">
      <c r="C1" s="493" t="s">
        <v>211</v>
      </c>
      <c r="D1" s="493"/>
      <c r="E1" s="493"/>
      <c r="F1" s="493"/>
      <c r="G1" s="493"/>
    </row>
    <row r="2" spans="2:8" s="189" customFormat="1" x14ac:dyDescent="0.2">
      <c r="C2" s="493" t="s">
        <v>79</v>
      </c>
      <c r="D2" s="493"/>
      <c r="E2" s="493"/>
      <c r="F2" s="493"/>
      <c r="G2" s="493"/>
    </row>
    <row r="3" spans="2:8" s="189" customFormat="1" x14ac:dyDescent="0.2">
      <c r="B3" s="485" t="s">
        <v>275</v>
      </c>
      <c r="C3" s="485"/>
      <c r="D3" s="485"/>
      <c r="E3" s="485"/>
      <c r="F3" s="485"/>
      <c r="G3" s="485"/>
      <c r="H3" s="485"/>
    </row>
    <row r="4" spans="2:8" s="189" customFormat="1" x14ac:dyDescent="0.2">
      <c r="C4" s="485" t="s">
        <v>241</v>
      </c>
      <c r="D4" s="485"/>
      <c r="E4" s="485"/>
      <c r="F4" s="485"/>
      <c r="G4" s="485"/>
    </row>
    <row r="5" spans="2:8" ht="13.5" thickBot="1" x14ac:dyDescent="0.25">
      <c r="D5" s="242"/>
      <c r="E5" s="242"/>
      <c r="F5" s="242"/>
      <c r="G5" s="214"/>
      <c r="H5" s="214"/>
    </row>
    <row r="6" spans="2:8" ht="12.75" customHeight="1" x14ac:dyDescent="0.2">
      <c r="C6" s="264" t="s">
        <v>9</v>
      </c>
      <c r="D6" s="265" t="s">
        <v>80</v>
      </c>
      <c r="E6" s="177" t="s">
        <v>13</v>
      </c>
      <c r="F6" s="266" t="s">
        <v>81</v>
      </c>
      <c r="G6" s="513" t="s">
        <v>250</v>
      </c>
    </row>
    <row r="7" spans="2:8" ht="12" customHeight="1" thickBot="1" x14ac:dyDescent="0.25">
      <c r="C7" s="246" t="s">
        <v>10</v>
      </c>
      <c r="D7" s="267" t="s">
        <v>212</v>
      </c>
      <c r="E7" s="198" t="s">
        <v>249</v>
      </c>
      <c r="F7" s="247" t="s">
        <v>82</v>
      </c>
      <c r="G7" s="533"/>
    </row>
    <row r="8" spans="2:8" x14ac:dyDescent="0.2">
      <c r="C8" s="199">
        <f>+'3.vol.'!C7</f>
        <v>42005</v>
      </c>
      <c r="D8" s="200"/>
      <c r="E8" s="201"/>
      <c r="F8" s="202"/>
      <c r="G8" s="202"/>
    </row>
    <row r="9" spans="2:8" x14ac:dyDescent="0.2">
      <c r="C9" s="203">
        <f>+'3.vol.'!C8</f>
        <v>42036</v>
      </c>
      <c r="D9" s="204"/>
      <c r="E9" s="173"/>
      <c r="F9" s="174"/>
      <c r="G9" s="174"/>
    </row>
    <row r="10" spans="2:8" x14ac:dyDescent="0.2">
      <c r="C10" s="203">
        <f>+'3.vol.'!C9</f>
        <v>42064</v>
      </c>
      <c r="D10" s="204"/>
      <c r="E10" s="173"/>
      <c r="F10" s="174"/>
      <c r="G10" s="174"/>
    </row>
    <row r="11" spans="2:8" x14ac:dyDescent="0.2">
      <c r="C11" s="203">
        <f>+'3.vol.'!C10</f>
        <v>42095</v>
      </c>
      <c r="D11" s="204"/>
      <c r="E11" s="173"/>
      <c r="F11" s="174"/>
      <c r="G11" s="174"/>
    </row>
    <row r="12" spans="2:8" x14ac:dyDescent="0.2">
      <c r="C12" s="203">
        <f>+'3.vol.'!C11</f>
        <v>42125</v>
      </c>
      <c r="D12" s="173"/>
      <c r="E12" s="173"/>
      <c r="F12" s="174"/>
      <c r="G12" s="174"/>
    </row>
    <row r="13" spans="2:8" x14ac:dyDescent="0.2">
      <c r="C13" s="203">
        <f>+'3.vol.'!C12</f>
        <v>42156</v>
      </c>
      <c r="D13" s="204"/>
      <c r="E13" s="173"/>
      <c r="F13" s="174"/>
      <c r="G13" s="174"/>
    </row>
    <row r="14" spans="2:8" x14ac:dyDescent="0.2">
      <c r="C14" s="203">
        <f>+'3.vol.'!C13</f>
        <v>42186</v>
      </c>
      <c r="D14" s="173"/>
      <c r="E14" s="173"/>
      <c r="F14" s="174"/>
      <c r="G14" s="174"/>
    </row>
    <row r="15" spans="2:8" x14ac:dyDescent="0.2">
      <c r="C15" s="203">
        <f>+'3.vol.'!C14</f>
        <v>42217</v>
      </c>
      <c r="D15" s="173"/>
      <c r="E15" s="173"/>
      <c r="F15" s="174"/>
      <c r="G15" s="174"/>
    </row>
    <row r="16" spans="2:8" x14ac:dyDescent="0.2">
      <c r="C16" s="203">
        <f>+'3.vol.'!C15</f>
        <v>42248</v>
      </c>
      <c r="D16" s="173"/>
      <c r="E16" s="173"/>
      <c r="F16" s="174"/>
      <c r="G16" s="174"/>
    </row>
    <row r="17" spans="3:7" x14ac:dyDescent="0.2">
      <c r="C17" s="203">
        <f>+'3.vol.'!C16</f>
        <v>42278</v>
      </c>
      <c r="D17" s="173"/>
      <c r="E17" s="173"/>
      <c r="F17" s="174"/>
      <c r="G17" s="174"/>
    </row>
    <row r="18" spans="3:7" x14ac:dyDescent="0.2">
      <c r="C18" s="203">
        <f>+'3.vol.'!C17</f>
        <v>42309</v>
      </c>
      <c r="D18" s="173"/>
      <c r="E18" s="173"/>
      <c r="F18" s="174"/>
      <c r="G18" s="174"/>
    </row>
    <row r="19" spans="3:7" ht="13.5" thickBot="1" x14ac:dyDescent="0.25">
      <c r="C19" s="205">
        <f>+'3.vol.'!C18</f>
        <v>42339</v>
      </c>
      <c r="D19" s="206"/>
      <c r="E19" s="206"/>
      <c r="F19" s="207"/>
      <c r="G19" s="207"/>
    </row>
    <row r="20" spans="3:7" x14ac:dyDescent="0.2">
      <c r="C20" s="199">
        <f>+'3.vol.'!C19</f>
        <v>42370</v>
      </c>
      <c r="D20" s="201"/>
      <c r="E20" s="201"/>
      <c r="F20" s="174"/>
      <c r="G20" s="174"/>
    </row>
    <row r="21" spans="3:7" x14ac:dyDescent="0.2">
      <c r="C21" s="203">
        <f>+'3.vol.'!C20</f>
        <v>42401</v>
      </c>
      <c r="D21" s="173"/>
      <c r="E21" s="173"/>
      <c r="F21" s="208"/>
      <c r="G21" s="208"/>
    </row>
    <row r="22" spans="3:7" x14ac:dyDescent="0.2">
      <c r="C22" s="203">
        <f>+'3.vol.'!C21</f>
        <v>42430</v>
      </c>
      <c r="D22" s="173"/>
      <c r="E22" s="173"/>
      <c r="F22" s="174"/>
      <c r="G22" s="174"/>
    </row>
    <row r="23" spans="3:7" x14ac:dyDescent="0.2">
      <c r="C23" s="203">
        <f>+'3.vol.'!C22</f>
        <v>42461</v>
      </c>
      <c r="D23" s="173"/>
      <c r="E23" s="173"/>
      <c r="F23" s="174"/>
      <c r="G23" s="174"/>
    </row>
    <row r="24" spans="3:7" x14ac:dyDescent="0.2">
      <c r="C24" s="203">
        <f>+'3.vol.'!C23</f>
        <v>42491</v>
      </c>
      <c r="D24" s="173"/>
      <c r="E24" s="173"/>
      <c r="F24" s="174"/>
      <c r="G24" s="174"/>
    </row>
    <row r="25" spans="3:7" x14ac:dyDescent="0.2">
      <c r="C25" s="203">
        <f>+'3.vol.'!C24</f>
        <v>42522</v>
      </c>
      <c r="D25" s="173"/>
      <c r="E25" s="173"/>
      <c r="F25" s="174"/>
      <c r="G25" s="174"/>
    </row>
    <row r="26" spans="3:7" x14ac:dyDescent="0.2">
      <c r="C26" s="203">
        <f>+'3.vol.'!C25</f>
        <v>42552</v>
      </c>
      <c r="D26" s="173"/>
      <c r="E26" s="173"/>
      <c r="F26" s="174"/>
      <c r="G26" s="174"/>
    </row>
    <row r="27" spans="3:7" x14ac:dyDescent="0.2">
      <c r="C27" s="203">
        <f>+'3.vol.'!C26</f>
        <v>42583</v>
      </c>
      <c r="D27" s="173"/>
      <c r="E27" s="173"/>
      <c r="F27" s="174"/>
      <c r="G27" s="174"/>
    </row>
    <row r="28" spans="3:7" x14ac:dyDescent="0.2">
      <c r="C28" s="203">
        <f>+'3.vol.'!C27</f>
        <v>42614</v>
      </c>
      <c r="D28" s="173"/>
      <c r="E28" s="173"/>
      <c r="F28" s="174"/>
      <c r="G28" s="174"/>
    </row>
    <row r="29" spans="3:7" x14ac:dyDescent="0.2">
      <c r="C29" s="203">
        <f>+'3.vol.'!C28</f>
        <v>42644</v>
      </c>
      <c r="D29" s="173"/>
      <c r="E29" s="173"/>
      <c r="F29" s="174"/>
      <c r="G29" s="174"/>
    </row>
    <row r="30" spans="3:7" x14ac:dyDescent="0.2">
      <c r="C30" s="203">
        <f>+'3.vol.'!C29</f>
        <v>42675</v>
      </c>
      <c r="D30" s="173"/>
      <c r="E30" s="173"/>
      <c r="F30" s="174"/>
      <c r="G30" s="174"/>
    </row>
    <row r="31" spans="3:7" ht="13.5" thickBot="1" x14ac:dyDescent="0.25">
      <c r="C31" s="205">
        <f>+'3.vol.'!C30</f>
        <v>42705</v>
      </c>
      <c r="D31" s="206"/>
      <c r="E31" s="206"/>
      <c r="F31" s="209"/>
      <c r="G31" s="209"/>
    </row>
    <row r="32" spans="3:7" x14ac:dyDescent="0.2">
      <c r="C32" s="199">
        <f>+'3.vol.'!C31</f>
        <v>42736</v>
      </c>
      <c r="D32" s="201"/>
      <c r="E32" s="210"/>
      <c r="F32" s="200"/>
      <c r="G32" s="200"/>
    </row>
    <row r="33" spans="3:7" x14ac:dyDescent="0.2">
      <c r="C33" s="203">
        <f>+'3.vol.'!C32</f>
        <v>42767</v>
      </c>
      <c r="D33" s="173"/>
      <c r="E33" s="149"/>
      <c r="F33" s="204"/>
      <c r="G33" s="204"/>
    </row>
    <row r="34" spans="3:7" x14ac:dyDescent="0.2">
      <c r="C34" s="203">
        <f>+'3.vol.'!C33</f>
        <v>42795</v>
      </c>
      <c r="D34" s="173"/>
      <c r="E34" s="149"/>
      <c r="F34" s="204"/>
      <c r="G34" s="204"/>
    </row>
    <row r="35" spans="3:7" x14ac:dyDescent="0.2">
      <c r="C35" s="203">
        <f>+'3.vol.'!C34</f>
        <v>42826</v>
      </c>
      <c r="D35" s="173"/>
      <c r="E35" s="149"/>
      <c r="F35" s="204"/>
      <c r="G35" s="204"/>
    </row>
    <row r="36" spans="3:7" x14ac:dyDescent="0.2">
      <c r="C36" s="203">
        <f>+'3.vol.'!C35</f>
        <v>42856</v>
      </c>
      <c r="D36" s="173"/>
      <c r="E36" s="149"/>
      <c r="F36" s="204"/>
      <c r="G36" s="204"/>
    </row>
    <row r="37" spans="3:7" x14ac:dyDescent="0.2">
      <c r="C37" s="203">
        <f>+'3.vol.'!C36</f>
        <v>42887</v>
      </c>
      <c r="D37" s="173"/>
      <c r="E37" s="149"/>
      <c r="F37" s="204"/>
      <c r="G37" s="204"/>
    </row>
    <row r="38" spans="3:7" x14ac:dyDescent="0.2">
      <c r="C38" s="203">
        <f>+'3.vol.'!C37</f>
        <v>42917</v>
      </c>
      <c r="D38" s="173"/>
      <c r="E38" s="149"/>
      <c r="F38" s="204"/>
      <c r="G38" s="204"/>
    </row>
    <row r="39" spans="3:7" x14ac:dyDescent="0.2">
      <c r="C39" s="203">
        <f>+'3.vol.'!C38</f>
        <v>42948</v>
      </c>
      <c r="D39" s="173"/>
      <c r="E39" s="149"/>
      <c r="F39" s="204"/>
      <c r="G39" s="204"/>
    </row>
    <row r="40" spans="3:7" x14ac:dyDescent="0.2">
      <c r="C40" s="203">
        <f>+'3.vol.'!C39</f>
        <v>42979</v>
      </c>
      <c r="D40" s="173"/>
      <c r="E40" s="149"/>
      <c r="F40" s="204"/>
      <c r="G40" s="204"/>
    </row>
    <row r="41" spans="3:7" x14ac:dyDescent="0.2">
      <c r="C41" s="203">
        <f>+'3.vol.'!C40</f>
        <v>43009</v>
      </c>
      <c r="D41" s="173"/>
      <c r="E41" s="149"/>
      <c r="F41" s="204"/>
      <c r="G41" s="204"/>
    </row>
    <row r="42" spans="3:7" x14ac:dyDescent="0.2">
      <c r="C42" s="203">
        <f>+'3.vol.'!C41</f>
        <v>43040</v>
      </c>
      <c r="D42" s="173"/>
      <c r="E42" s="149"/>
      <c r="F42" s="204"/>
      <c r="G42" s="204"/>
    </row>
    <row r="43" spans="3:7" ht="13.5" thickBot="1" x14ac:dyDescent="0.25">
      <c r="C43" s="268">
        <f>+'3.vol.'!C42</f>
        <v>43070</v>
      </c>
      <c r="D43" s="269"/>
      <c r="E43" s="270"/>
      <c r="F43" s="263"/>
      <c r="G43" s="263"/>
    </row>
    <row r="44" spans="3:7" x14ac:dyDescent="0.2">
      <c r="C44" s="199">
        <f>+'3.vol.'!C43</f>
        <v>43101</v>
      </c>
      <c r="D44" s="201"/>
      <c r="E44" s="201"/>
      <c r="F44" s="200"/>
      <c r="G44" s="200"/>
    </row>
    <row r="45" spans="3:7" x14ac:dyDescent="0.2">
      <c r="C45" s="203">
        <f>+'3.vol.'!C44</f>
        <v>43132</v>
      </c>
      <c r="D45" s="173"/>
      <c r="E45" s="173"/>
      <c r="F45" s="204"/>
      <c r="G45" s="204"/>
    </row>
    <row r="46" spans="3:7" x14ac:dyDescent="0.2">
      <c r="C46" s="203">
        <f>+'3.vol.'!C45</f>
        <v>43160</v>
      </c>
      <c r="D46" s="173"/>
      <c r="E46" s="173"/>
      <c r="F46" s="204"/>
      <c r="G46" s="204"/>
    </row>
    <row r="47" spans="3:7" x14ac:dyDescent="0.2">
      <c r="C47" s="203">
        <f>+'3.vol.'!C46</f>
        <v>43191</v>
      </c>
      <c r="D47" s="173"/>
      <c r="E47" s="173"/>
      <c r="F47" s="204"/>
      <c r="G47" s="204"/>
    </row>
    <row r="48" spans="3:7" x14ac:dyDescent="0.2">
      <c r="C48" s="203">
        <f>+'3.vol.'!C47</f>
        <v>43221</v>
      </c>
      <c r="D48" s="173"/>
      <c r="E48" s="173"/>
      <c r="F48" s="204"/>
      <c r="G48" s="204"/>
    </row>
    <row r="49" spans="3:47" x14ac:dyDescent="0.2">
      <c r="C49" s="203">
        <f>+'3.vol.'!C48</f>
        <v>43252</v>
      </c>
      <c r="D49" s="173"/>
      <c r="E49" s="173"/>
      <c r="F49" s="204"/>
      <c r="G49" s="204"/>
    </row>
    <row r="50" spans="3:47" x14ac:dyDescent="0.2">
      <c r="C50" s="203">
        <f>+'3.vol.'!C49</f>
        <v>43282</v>
      </c>
      <c r="D50" s="173"/>
      <c r="E50" s="173"/>
      <c r="F50" s="204"/>
      <c r="G50" s="204"/>
    </row>
    <row r="51" spans="3:47" ht="13.5" thickBot="1" x14ac:dyDescent="0.25">
      <c r="C51" s="205">
        <f>+'3.vol.'!C50</f>
        <v>43313</v>
      </c>
      <c r="D51" s="206"/>
      <c r="E51" s="206"/>
      <c r="F51" s="212"/>
      <c r="G51" s="212"/>
    </row>
    <row r="52" spans="3:47" hidden="1" x14ac:dyDescent="0.2">
      <c r="C52" s="426">
        <f>+'3.vol.'!C51</f>
        <v>41153</v>
      </c>
      <c r="D52" s="446"/>
      <c r="E52" s="446"/>
      <c r="F52" s="448"/>
      <c r="G52" s="448"/>
    </row>
    <row r="53" spans="3:47" hidden="1" x14ac:dyDescent="0.2">
      <c r="C53" s="203">
        <f>+'3.vol.'!C52</f>
        <v>41183</v>
      </c>
      <c r="D53" s="173"/>
      <c r="E53" s="173"/>
      <c r="F53" s="204"/>
      <c r="G53" s="204"/>
    </row>
    <row r="54" spans="3:47" hidden="1" x14ac:dyDescent="0.2">
      <c r="C54" s="203">
        <f>+'3.vol.'!C53</f>
        <v>41214</v>
      </c>
      <c r="D54" s="173"/>
      <c r="E54" s="173"/>
      <c r="F54" s="204"/>
      <c r="G54" s="204"/>
    </row>
    <row r="55" spans="3:47" ht="13.5" hidden="1" thickBot="1" x14ac:dyDescent="0.25">
      <c r="C55" s="205">
        <f>+'3.vol.'!C54</f>
        <v>41244</v>
      </c>
      <c r="D55" s="206"/>
      <c r="E55" s="206"/>
      <c r="F55" s="212"/>
      <c r="G55" s="212"/>
    </row>
    <row r="56" spans="3:47" ht="13.5" thickBot="1" x14ac:dyDescent="0.25">
      <c r="C56" s="219"/>
      <c r="D56" s="214"/>
      <c r="E56" s="214"/>
      <c r="F56" s="215"/>
      <c r="G56" s="215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</row>
    <row r="57" spans="3:47" x14ac:dyDescent="0.2">
      <c r="C57" s="216">
        <f>'3.vol.'!C58</f>
        <v>2015</v>
      </c>
      <c r="D57" s="201"/>
      <c r="E57" s="201"/>
      <c r="F57" s="201"/>
      <c r="G57" s="201"/>
    </row>
    <row r="58" spans="3:47" x14ac:dyDescent="0.2">
      <c r="C58" s="217">
        <f>'3.vol.'!C59</f>
        <v>2016</v>
      </c>
      <c r="D58" s="173"/>
      <c r="E58" s="173"/>
      <c r="F58" s="173"/>
      <c r="G58" s="173"/>
    </row>
    <row r="59" spans="3:47" ht="13.5" thickBot="1" x14ac:dyDescent="0.25">
      <c r="C59" s="218">
        <f>'3.vol.'!C60</f>
        <v>2017</v>
      </c>
      <c r="D59" s="206"/>
      <c r="E59" s="206"/>
      <c r="F59" s="206"/>
      <c r="G59" s="206"/>
    </row>
    <row r="60" spans="3:47" ht="13.5" thickBot="1" x14ac:dyDescent="0.25">
      <c r="C60" s="219"/>
      <c r="D60" s="214"/>
      <c r="E60" s="214"/>
      <c r="F60" s="214"/>
      <c r="G60" s="214"/>
    </row>
    <row r="61" spans="3:47" x14ac:dyDescent="0.2">
      <c r="C61" s="444" t="str">
        <f>'3.vol.'!C61</f>
        <v>ene-ago 2017</v>
      </c>
      <c r="D61" s="201"/>
      <c r="E61" s="201"/>
      <c r="F61" s="201"/>
      <c r="G61" s="201"/>
    </row>
    <row r="62" spans="3:47" ht="13.5" thickBot="1" x14ac:dyDescent="0.25">
      <c r="C62" s="445" t="str">
        <f>'3.vol.'!C62</f>
        <v>ene-ago 2018</v>
      </c>
      <c r="D62" s="206"/>
      <c r="E62" s="206"/>
      <c r="F62" s="206"/>
      <c r="G62" s="206"/>
    </row>
    <row r="63" spans="3:47" x14ac:dyDescent="0.2">
      <c r="D63" s="50"/>
      <c r="E63" s="50"/>
    </row>
    <row r="64" spans="3:47" x14ac:dyDescent="0.2">
      <c r="C64" s="272"/>
      <c r="D64" s="50"/>
      <c r="E64" s="50"/>
    </row>
    <row r="65" spans="3:6" x14ac:dyDescent="0.2">
      <c r="C65" s="90" t="s">
        <v>159</v>
      </c>
      <c r="D65" s="91"/>
      <c r="E65" s="55"/>
      <c r="F65" s="55"/>
    </row>
    <row r="66" spans="3:6" ht="13.5" thickBot="1" x14ac:dyDescent="0.25">
      <c r="C66" s="55"/>
      <c r="D66" s="55"/>
      <c r="E66" s="55"/>
      <c r="F66" s="55"/>
    </row>
    <row r="67" spans="3:6" ht="13.5" thickBot="1" x14ac:dyDescent="0.25">
      <c r="C67" s="95" t="s">
        <v>10</v>
      </c>
      <c r="D67" s="97" t="s">
        <v>150</v>
      </c>
      <c r="E67" s="111" t="s">
        <v>151</v>
      </c>
    </row>
    <row r="68" spans="3:6" x14ac:dyDescent="0.2">
      <c r="C68" s="103">
        <f>C57</f>
        <v>2015</v>
      </c>
      <c r="D68" s="117">
        <f>+D57-SUM(D8:D19)</f>
        <v>0</v>
      </c>
      <c r="E68" s="120">
        <f>+E57-SUM(E8:E19)</f>
        <v>0</v>
      </c>
    </row>
    <row r="69" spans="3:6" x14ac:dyDescent="0.2">
      <c r="C69" s="105">
        <f>C58</f>
        <v>2016</v>
      </c>
      <c r="D69" s="121">
        <f>+D58-SUM(D20:D31)</f>
        <v>0</v>
      </c>
      <c r="E69" s="124">
        <f>+E58-SUM(E20:E31)</f>
        <v>0</v>
      </c>
    </row>
    <row r="70" spans="3:6" ht="13.5" thickBot="1" x14ac:dyDescent="0.25">
      <c r="C70" s="106">
        <f>C59</f>
        <v>2017</v>
      </c>
      <c r="D70" s="125">
        <f>+D59-SUM(D32:D43)</f>
        <v>0</v>
      </c>
      <c r="E70" s="128">
        <f>+E59-SUM(E32:E43)</f>
        <v>0</v>
      </c>
    </row>
    <row r="71" spans="3:6" x14ac:dyDescent="0.2">
      <c r="C71" s="103" t="str">
        <f>C61</f>
        <v>ene-ago 2017</v>
      </c>
      <c r="D71" s="134">
        <f>+D61-(SUM(D32:INDEX(D32:D43,'parámetros e instrucciones'!$E$3)))</f>
        <v>0</v>
      </c>
      <c r="E71" s="134">
        <f>+E61-(SUM(E32:INDEX(E32:E43,'parámetros e instrucciones'!$E$3)))</f>
        <v>0</v>
      </c>
    </row>
    <row r="72" spans="3:6" ht="13.5" thickBot="1" x14ac:dyDescent="0.25">
      <c r="C72" s="106" t="str">
        <f>+C62</f>
        <v>ene-ago 2018</v>
      </c>
      <c r="D72" s="138">
        <f>+D62-(SUM(D44:INDEX(D44:D55,'parámetros e instrucciones'!$E$3)))</f>
        <v>0</v>
      </c>
      <c r="E72" s="138">
        <f>+E62-(SUM(E44:INDEX(E44:E55,'parámetros e instrucciones'!$E$3)))</f>
        <v>0</v>
      </c>
    </row>
  </sheetData>
  <sheetProtection formatCells="0" formatColumns="0" formatRows="0"/>
  <mergeCells count="5">
    <mergeCell ref="G6:G7"/>
    <mergeCell ref="C1:G1"/>
    <mergeCell ref="C2:G2"/>
    <mergeCell ref="C4:G4"/>
    <mergeCell ref="B3:H3"/>
  </mergeCells>
  <printOptions horizontalCentered="1" verticalCentered="1" gridLinesSet="0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"/>
  <sheetViews>
    <sheetView workbookViewId="0">
      <selection activeCell="F22" sqref="F22"/>
    </sheetView>
  </sheetViews>
  <sheetFormatPr baseColWidth="10" defaultRowHeight="12.75" x14ac:dyDescent="0.2"/>
  <cols>
    <col min="2" max="2" width="20.42578125" bestFit="1" customWidth="1"/>
    <col min="3" max="3" width="19.42578125" bestFit="1" customWidth="1"/>
    <col min="4" max="4" width="24" bestFit="1" customWidth="1"/>
    <col min="5" max="5" width="25.140625" customWidth="1"/>
    <col min="10" max="10" width="20.42578125" bestFit="1" customWidth="1"/>
    <col min="11" max="11" width="19.42578125" bestFit="1" customWidth="1"/>
    <col min="12" max="12" width="24" bestFit="1" customWidth="1"/>
    <col min="13" max="13" width="26.42578125" bestFit="1" customWidth="1"/>
  </cols>
  <sheetData>
    <row r="3" spans="2:5" x14ac:dyDescent="0.2">
      <c r="B3" s="468" t="s">
        <v>276</v>
      </c>
      <c r="C3" s="472"/>
      <c r="D3" s="472"/>
      <c r="E3" s="472"/>
    </row>
    <row r="4" spans="2:5" x14ac:dyDescent="0.2">
      <c r="B4" s="161"/>
      <c r="C4" s="472"/>
      <c r="D4" s="472"/>
      <c r="E4" s="472"/>
    </row>
    <row r="5" spans="2:5" ht="13.5" thickBot="1" x14ac:dyDescent="0.25">
      <c r="B5" s="468"/>
      <c r="C5" s="472"/>
      <c r="D5" s="472"/>
      <c r="E5" s="472"/>
    </row>
    <row r="6" spans="2:5" ht="13.5" thickBot="1" x14ac:dyDescent="0.25">
      <c r="B6" s="543" t="s">
        <v>251</v>
      </c>
      <c r="C6" s="544"/>
      <c r="D6" s="544"/>
      <c r="E6" s="545"/>
    </row>
    <row r="7" spans="2:5" ht="13.5" thickBot="1" x14ac:dyDescent="0.25">
      <c r="B7" s="546" t="s">
        <v>252</v>
      </c>
      <c r="C7" s="546"/>
      <c r="D7" s="546" t="s">
        <v>253</v>
      </c>
      <c r="E7" s="546"/>
    </row>
    <row r="8" spans="2:5" x14ac:dyDescent="0.2">
      <c r="B8" s="547" t="s">
        <v>254</v>
      </c>
      <c r="C8" s="548" t="s">
        <v>255</v>
      </c>
      <c r="D8" s="547" t="s">
        <v>256</v>
      </c>
      <c r="E8" s="549" t="s">
        <v>257</v>
      </c>
    </row>
    <row r="9" spans="2:5" x14ac:dyDescent="0.2">
      <c r="B9" s="534"/>
      <c r="C9" s="535"/>
      <c r="D9" s="534"/>
      <c r="E9" s="550"/>
    </row>
    <row r="10" spans="2:5" x14ac:dyDescent="0.2">
      <c r="B10" s="534" t="s">
        <v>258</v>
      </c>
      <c r="C10" s="535" t="s">
        <v>259</v>
      </c>
      <c r="D10" s="473" t="s">
        <v>260</v>
      </c>
      <c r="E10" s="474" t="s">
        <v>261</v>
      </c>
    </row>
    <row r="11" spans="2:5" x14ac:dyDescent="0.2">
      <c r="B11" s="534"/>
      <c r="C11" s="535"/>
      <c r="D11" s="473" t="s">
        <v>262</v>
      </c>
      <c r="E11" s="474" t="s">
        <v>263</v>
      </c>
    </row>
    <row r="12" spans="2:5" x14ac:dyDescent="0.2">
      <c r="B12" s="536" t="s">
        <v>264</v>
      </c>
      <c r="C12" s="535" t="s">
        <v>265</v>
      </c>
      <c r="D12" s="473" t="s">
        <v>266</v>
      </c>
      <c r="E12" s="474" t="s">
        <v>267</v>
      </c>
    </row>
    <row r="13" spans="2:5" x14ac:dyDescent="0.2">
      <c r="B13" s="537"/>
      <c r="C13" s="535"/>
      <c r="D13" s="534" t="s">
        <v>268</v>
      </c>
      <c r="E13" s="541" t="s">
        <v>269</v>
      </c>
    </row>
    <row r="14" spans="2:5" ht="13.5" thickBot="1" x14ac:dyDescent="0.25">
      <c r="B14" s="538"/>
      <c r="C14" s="539"/>
      <c r="D14" s="540"/>
      <c r="E14" s="542"/>
    </row>
  </sheetData>
  <mergeCells count="13">
    <mergeCell ref="E13:E14"/>
    <mergeCell ref="B6:E6"/>
    <mergeCell ref="B7:C7"/>
    <mergeCell ref="D7:E7"/>
    <mergeCell ref="B8:B9"/>
    <mergeCell ref="C8:C9"/>
    <mergeCell ref="D8:D9"/>
    <mergeCell ref="E8:E9"/>
    <mergeCell ref="B10:B11"/>
    <mergeCell ref="C10:C11"/>
    <mergeCell ref="B12:B14"/>
    <mergeCell ref="C12:C14"/>
    <mergeCell ref="D13:D14"/>
  </mergeCells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C9:C10"/>
  <sheetViews>
    <sheetView showGridLines="0" tabSelected="1" workbookViewId="0">
      <selection activeCell="F22" sqref="F22"/>
    </sheetView>
  </sheetViews>
  <sheetFormatPr baseColWidth="10" defaultRowHeight="12.75" x14ac:dyDescent="0.2"/>
  <cols>
    <col min="1" max="2" width="11.42578125" style="50"/>
    <col min="3" max="3" width="58.42578125" style="50" customWidth="1"/>
    <col min="4" max="16384" width="11.42578125" style="50"/>
  </cols>
  <sheetData>
    <row r="9" spans="3:3" ht="13.5" thickBot="1" x14ac:dyDescent="0.25"/>
    <row r="10" spans="3:3" ht="36" thickBot="1" x14ac:dyDescent="0.55000000000000004">
      <c r="C10" s="160" t="s">
        <v>0</v>
      </c>
    </row>
  </sheetData>
  <phoneticPr fontId="0" type="noConversion"/>
  <printOptions horizontalCentered="1" verticalCentered="1" gridLinesSet="0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74"/>
  <sheetViews>
    <sheetView showGridLines="0" zoomScaleNormal="100" workbookViewId="0">
      <selection activeCell="F22" sqref="F22"/>
    </sheetView>
  </sheetViews>
  <sheetFormatPr baseColWidth="10" defaultRowHeight="12.75" x14ac:dyDescent="0.2"/>
  <cols>
    <col min="1" max="1" width="14.5703125" style="50" customWidth="1"/>
    <col min="2" max="2" width="24.85546875" style="50" customWidth="1"/>
    <col min="3" max="3" width="16.140625" style="50" customWidth="1"/>
    <col min="4" max="5" width="11.42578125" style="50"/>
    <col min="6" max="6" width="14.140625" style="50" customWidth="1"/>
    <col min="7" max="9" width="2.85546875" style="50" customWidth="1"/>
    <col min="10" max="16384" width="11.42578125" style="50"/>
  </cols>
  <sheetData>
    <row r="1" spans="1:8" x14ac:dyDescent="0.2">
      <c r="A1" s="493" t="s">
        <v>95</v>
      </c>
      <c r="B1" s="493"/>
      <c r="C1" s="493"/>
      <c r="D1" s="493"/>
      <c r="E1" s="493"/>
      <c r="F1" s="493"/>
      <c r="G1" s="259"/>
      <c r="H1" s="259"/>
    </row>
    <row r="2" spans="1:8" x14ac:dyDescent="0.2">
      <c r="A2" s="161" t="s">
        <v>83</v>
      </c>
      <c r="B2" s="162"/>
      <c r="C2" s="162"/>
      <c r="D2" s="162"/>
      <c r="E2" s="162"/>
      <c r="F2" s="162"/>
    </row>
    <row r="3" spans="1:8" x14ac:dyDescent="0.2">
      <c r="A3" s="443" t="str">
        <f>+'1.modelos'!A3</f>
        <v>Resinas Poliéster</v>
      </c>
      <c r="B3" s="419"/>
      <c r="C3" s="419"/>
      <c r="D3" s="419"/>
      <c r="E3" s="419"/>
      <c r="F3" s="419"/>
      <c r="G3" s="53"/>
    </row>
    <row r="4" spans="1:8" x14ac:dyDescent="0.2">
      <c r="A4" s="161" t="s">
        <v>84</v>
      </c>
      <c r="B4" s="162"/>
      <c r="C4" s="162"/>
      <c r="D4" s="162"/>
      <c r="E4" s="162"/>
      <c r="F4" s="162"/>
    </row>
    <row r="5" spans="1:8" ht="13.5" thickBot="1" x14ac:dyDescent="0.25">
      <c r="A5" s="161" t="s">
        <v>85</v>
      </c>
      <c r="B5" s="162"/>
      <c r="C5" s="162"/>
      <c r="D5" s="162"/>
      <c r="E5" s="162"/>
      <c r="F5" s="162"/>
    </row>
    <row r="6" spans="1:8" ht="12.75" customHeight="1" x14ac:dyDescent="0.2">
      <c r="A6" s="177" t="s">
        <v>9</v>
      </c>
      <c r="B6" s="177" t="s">
        <v>86</v>
      </c>
      <c r="C6" s="177" t="s">
        <v>87</v>
      </c>
      <c r="D6" s="177" t="s">
        <v>19</v>
      </c>
      <c r="E6" s="177" t="s">
        <v>102</v>
      </c>
      <c r="F6"/>
    </row>
    <row r="7" spans="1:8" ht="13.5" thickBot="1" x14ac:dyDescent="0.25">
      <c r="A7" s="198" t="s">
        <v>10</v>
      </c>
      <c r="B7" s="198" t="s">
        <v>88</v>
      </c>
      <c r="C7" s="198" t="s">
        <v>249</v>
      </c>
      <c r="D7" s="198" t="s">
        <v>90</v>
      </c>
      <c r="E7" s="198" t="s">
        <v>90</v>
      </c>
      <c r="F7"/>
    </row>
    <row r="8" spans="1:8" x14ac:dyDescent="0.2">
      <c r="A8" s="199">
        <f>+'10.a-precios isoftálica'!C8</f>
        <v>42005</v>
      </c>
      <c r="B8" s="200"/>
      <c r="C8" s="201"/>
      <c r="D8" s="202"/>
      <c r="E8" s="201"/>
      <c r="F8"/>
    </row>
    <row r="9" spans="1:8" x14ac:dyDescent="0.2">
      <c r="A9" s="203">
        <f>+'10.a-precios isoftálica'!C9</f>
        <v>42036</v>
      </c>
      <c r="B9" s="204"/>
      <c r="C9" s="173"/>
      <c r="D9" s="174"/>
      <c r="E9" s="173"/>
      <c r="F9"/>
    </row>
    <row r="10" spans="1:8" x14ac:dyDescent="0.2">
      <c r="A10" s="203">
        <f>+'10.a-precios isoftálica'!C10</f>
        <v>42064</v>
      </c>
      <c r="B10" s="204"/>
      <c r="C10" s="173"/>
      <c r="D10" s="174"/>
      <c r="E10" s="173"/>
      <c r="F10"/>
    </row>
    <row r="11" spans="1:8" x14ac:dyDescent="0.2">
      <c r="A11" s="203">
        <f>+'10.a-precios isoftálica'!C11</f>
        <v>42095</v>
      </c>
      <c r="B11" s="204"/>
      <c r="C11" s="173"/>
      <c r="D11" s="174"/>
      <c r="E11" s="173"/>
      <c r="F11"/>
    </row>
    <row r="12" spans="1:8" x14ac:dyDescent="0.2">
      <c r="A12" s="203">
        <f>+'10.a-precios isoftálica'!C12</f>
        <v>42125</v>
      </c>
      <c r="B12" s="173"/>
      <c r="C12" s="173"/>
      <c r="D12" s="174"/>
      <c r="E12" s="173"/>
      <c r="F12"/>
    </row>
    <row r="13" spans="1:8" x14ac:dyDescent="0.2">
      <c r="A13" s="203">
        <f>+'10.a-precios isoftálica'!C13</f>
        <v>42156</v>
      </c>
      <c r="B13" s="204"/>
      <c r="C13" s="173"/>
      <c r="D13" s="174"/>
      <c r="E13" s="173"/>
      <c r="F13"/>
    </row>
    <row r="14" spans="1:8" x14ac:dyDescent="0.2">
      <c r="A14" s="203">
        <f>+'10.a-precios isoftálica'!C14</f>
        <v>42186</v>
      </c>
      <c r="B14" s="173"/>
      <c r="C14" s="173"/>
      <c r="D14" s="174"/>
      <c r="E14" s="173"/>
      <c r="F14"/>
    </row>
    <row r="15" spans="1:8" x14ac:dyDescent="0.2">
      <c r="A15" s="203">
        <f>+'10.a-precios isoftálica'!C15</f>
        <v>42217</v>
      </c>
      <c r="B15" s="173"/>
      <c r="C15" s="173"/>
      <c r="D15" s="174"/>
      <c r="E15" s="173"/>
      <c r="F15"/>
    </row>
    <row r="16" spans="1:8" x14ac:dyDescent="0.2">
      <c r="A16" s="203">
        <f>+'10.a-precios isoftálica'!C16</f>
        <v>42248</v>
      </c>
      <c r="B16" s="173"/>
      <c r="C16" s="173"/>
      <c r="D16" s="174"/>
      <c r="E16" s="173"/>
      <c r="F16"/>
    </row>
    <row r="17" spans="1:6" x14ac:dyDescent="0.2">
      <c r="A17" s="203">
        <f>+'10.a-precios isoftálica'!C17</f>
        <v>42278</v>
      </c>
      <c r="B17" s="173"/>
      <c r="C17" s="173"/>
      <c r="D17" s="174"/>
      <c r="E17" s="173"/>
      <c r="F17"/>
    </row>
    <row r="18" spans="1:6" x14ac:dyDescent="0.2">
      <c r="A18" s="203">
        <f>+'10.a-precios isoftálica'!C18</f>
        <v>42309</v>
      </c>
      <c r="B18" s="173"/>
      <c r="C18" s="173"/>
      <c r="D18" s="174"/>
      <c r="E18" s="173"/>
      <c r="F18"/>
    </row>
    <row r="19" spans="1:6" ht="13.5" thickBot="1" x14ac:dyDescent="0.25">
      <c r="A19" s="205">
        <f>+'10.a-precios isoftálica'!C19</f>
        <v>42339</v>
      </c>
      <c r="B19" s="206"/>
      <c r="C19" s="206"/>
      <c r="D19" s="207"/>
      <c r="E19" s="206"/>
      <c r="F19"/>
    </row>
    <row r="20" spans="1:6" x14ac:dyDescent="0.2">
      <c r="A20" s="199">
        <f>+'10.a-precios isoftálica'!C20</f>
        <v>42370</v>
      </c>
      <c r="B20" s="201"/>
      <c r="C20" s="201"/>
      <c r="D20" s="174"/>
      <c r="E20" s="201"/>
      <c r="F20"/>
    </row>
    <row r="21" spans="1:6" x14ac:dyDescent="0.2">
      <c r="A21" s="203">
        <f>+'10.a-precios isoftálica'!C21</f>
        <v>42401</v>
      </c>
      <c r="B21" s="173"/>
      <c r="C21" s="173"/>
      <c r="D21" s="208"/>
      <c r="E21" s="173"/>
      <c r="F21"/>
    </row>
    <row r="22" spans="1:6" x14ac:dyDescent="0.2">
      <c r="A22" s="203">
        <f>+'10.a-precios isoftálica'!C22</f>
        <v>42430</v>
      </c>
      <c r="B22" s="173"/>
      <c r="C22" s="173"/>
      <c r="D22" s="174"/>
      <c r="E22" s="173"/>
      <c r="F22"/>
    </row>
    <row r="23" spans="1:6" x14ac:dyDescent="0.2">
      <c r="A23" s="203">
        <f>+'10.a-precios isoftálica'!C23</f>
        <v>42461</v>
      </c>
      <c r="B23" s="173"/>
      <c r="C23" s="173"/>
      <c r="D23" s="174"/>
      <c r="E23" s="173"/>
      <c r="F23"/>
    </row>
    <row r="24" spans="1:6" x14ac:dyDescent="0.2">
      <c r="A24" s="203">
        <f>+'10.a-precios isoftálica'!C24</f>
        <v>42491</v>
      </c>
      <c r="B24" s="173"/>
      <c r="C24" s="173"/>
      <c r="D24" s="174"/>
      <c r="E24" s="173"/>
      <c r="F24"/>
    </row>
    <row r="25" spans="1:6" x14ac:dyDescent="0.2">
      <c r="A25" s="203">
        <f>+'10.a-precios isoftálica'!C25</f>
        <v>42522</v>
      </c>
      <c r="B25" s="173"/>
      <c r="C25" s="173"/>
      <c r="D25" s="174"/>
      <c r="E25" s="173"/>
      <c r="F25"/>
    </row>
    <row r="26" spans="1:6" x14ac:dyDescent="0.2">
      <c r="A26" s="203">
        <f>+'10.a-precios isoftálica'!C26</f>
        <v>42552</v>
      </c>
      <c r="B26" s="173"/>
      <c r="C26" s="173"/>
      <c r="D26" s="174"/>
      <c r="E26" s="173"/>
      <c r="F26"/>
    </row>
    <row r="27" spans="1:6" x14ac:dyDescent="0.2">
      <c r="A27" s="203">
        <f>+'10.a-precios isoftálica'!C27</f>
        <v>42583</v>
      </c>
      <c r="B27" s="173"/>
      <c r="C27" s="173"/>
      <c r="D27" s="174"/>
      <c r="E27" s="173"/>
      <c r="F27"/>
    </row>
    <row r="28" spans="1:6" x14ac:dyDescent="0.2">
      <c r="A28" s="203">
        <f>+'10.a-precios isoftálica'!C28</f>
        <v>42614</v>
      </c>
      <c r="B28" s="173"/>
      <c r="C28" s="173"/>
      <c r="D28" s="174"/>
      <c r="E28" s="173"/>
      <c r="F28"/>
    </row>
    <row r="29" spans="1:6" x14ac:dyDescent="0.2">
      <c r="A29" s="203">
        <f>+'10.a-precios isoftálica'!C29</f>
        <v>42644</v>
      </c>
      <c r="B29" s="173"/>
      <c r="C29" s="173"/>
      <c r="D29" s="174"/>
      <c r="E29" s="173"/>
      <c r="F29"/>
    </row>
    <row r="30" spans="1:6" x14ac:dyDescent="0.2">
      <c r="A30" s="203">
        <f>+'10.a-precios isoftálica'!C30</f>
        <v>42675</v>
      </c>
      <c r="B30" s="173"/>
      <c r="C30" s="173"/>
      <c r="D30" s="174"/>
      <c r="E30" s="173"/>
      <c r="F30"/>
    </row>
    <row r="31" spans="1:6" ht="13.5" thickBot="1" x14ac:dyDescent="0.25">
      <c r="A31" s="205">
        <f>+'10.a-precios isoftálica'!C31</f>
        <v>42705</v>
      </c>
      <c r="B31" s="206"/>
      <c r="C31" s="206"/>
      <c r="D31" s="209"/>
      <c r="E31" s="206"/>
      <c r="F31"/>
    </row>
    <row r="32" spans="1:6" x14ac:dyDescent="0.2">
      <c r="A32" s="199">
        <f>+'10.a-precios isoftálica'!C32</f>
        <v>42736</v>
      </c>
      <c r="B32" s="201"/>
      <c r="C32" s="210"/>
      <c r="D32" s="200"/>
      <c r="E32" s="201"/>
      <c r="F32"/>
    </row>
    <row r="33" spans="1:6" x14ac:dyDescent="0.2">
      <c r="A33" s="203">
        <f>+'10.a-precios isoftálica'!C33</f>
        <v>42767</v>
      </c>
      <c r="B33" s="173"/>
      <c r="C33" s="149"/>
      <c r="D33" s="204"/>
      <c r="E33" s="173"/>
      <c r="F33"/>
    </row>
    <row r="34" spans="1:6" x14ac:dyDescent="0.2">
      <c r="A34" s="203">
        <f>+'10.a-precios isoftálica'!C34</f>
        <v>42795</v>
      </c>
      <c r="B34" s="173"/>
      <c r="C34" s="149"/>
      <c r="D34" s="204"/>
      <c r="E34" s="173"/>
      <c r="F34"/>
    </row>
    <row r="35" spans="1:6" x14ac:dyDescent="0.2">
      <c r="A35" s="203">
        <f>+'10.a-precios isoftálica'!C35</f>
        <v>42826</v>
      </c>
      <c r="B35" s="173"/>
      <c r="C35" s="149"/>
      <c r="D35" s="204"/>
      <c r="E35" s="173"/>
      <c r="F35"/>
    </row>
    <row r="36" spans="1:6" x14ac:dyDescent="0.2">
      <c r="A36" s="203">
        <f>+'10.a-precios isoftálica'!C36</f>
        <v>42856</v>
      </c>
      <c r="B36" s="173"/>
      <c r="C36" s="149"/>
      <c r="D36" s="204"/>
      <c r="E36" s="173"/>
      <c r="F36"/>
    </row>
    <row r="37" spans="1:6" x14ac:dyDescent="0.2">
      <c r="A37" s="203">
        <f>+'10.a-precios isoftálica'!C37</f>
        <v>42887</v>
      </c>
      <c r="B37" s="173"/>
      <c r="C37" s="149"/>
      <c r="D37" s="204"/>
      <c r="E37" s="173"/>
      <c r="F37"/>
    </row>
    <row r="38" spans="1:6" x14ac:dyDescent="0.2">
      <c r="A38" s="203">
        <f>+'10.a-precios isoftálica'!C38</f>
        <v>42917</v>
      </c>
      <c r="B38" s="173"/>
      <c r="C38" s="149"/>
      <c r="D38" s="204"/>
      <c r="E38" s="173"/>
      <c r="F38"/>
    </row>
    <row r="39" spans="1:6" x14ac:dyDescent="0.2">
      <c r="A39" s="203">
        <f>+'10.a-precios isoftálica'!C39</f>
        <v>42948</v>
      </c>
      <c r="B39" s="173"/>
      <c r="C39" s="149"/>
      <c r="D39" s="204"/>
      <c r="E39" s="173"/>
      <c r="F39"/>
    </row>
    <row r="40" spans="1:6" x14ac:dyDescent="0.2">
      <c r="A40" s="203">
        <f>+'10.a-precios isoftálica'!C40</f>
        <v>42979</v>
      </c>
      <c r="B40" s="173"/>
      <c r="C40" s="149"/>
      <c r="D40" s="204"/>
      <c r="E40" s="173"/>
      <c r="F40"/>
    </row>
    <row r="41" spans="1:6" x14ac:dyDescent="0.2">
      <c r="A41" s="203">
        <f>+'10.a-precios isoftálica'!C41</f>
        <v>43009</v>
      </c>
      <c r="B41" s="173"/>
      <c r="C41" s="149"/>
      <c r="D41" s="204"/>
      <c r="E41" s="173"/>
      <c r="F41"/>
    </row>
    <row r="42" spans="1:6" x14ac:dyDescent="0.2">
      <c r="A42" s="203">
        <f>+'10.a-precios isoftálica'!C42</f>
        <v>43040</v>
      </c>
      <c r="B42" s="173"/>
      <c r="C42" s="149"/>
      <c r="D42" s="204"/>
      <c r="E42" s="173"/>
      <c r="F42"/>
    </row>
    <row r="43" spans="1:6" ht="13.5" thickBot="1" x14ac:dyDescent="0.25">
      <c r="A43" s="205">
        <f>+'10.a-precios isoftálica'!C43</f>
        <v>43070</v>
      </c>
      <c r="B43" s="206"/>
      <c r="C43" s="211"/>
      <c r="D43" s="212"/>
      <c r="E43" s="206"/>
      <c r="F43"/>
    </row>
    <row r="44" spans="1:6" x14ac:dyDescent="0.2">
      <c r="A44" s="199">
        <f>+'10.a-precios isoftálica'!C44</f>
        <v>43101</v>
      </c>
      <c r="B44" s="201"/>
      <c r="C44" s="210"/>
      <c r="D44" s="200"/>
      <c r="E44" s="201"/>
      <c r="F44"/>
    </row>
    <row r="45" spans="1:6" x14ac:dyDescent="0.2">
      <c r="A45" s="203">
        <f>+'10.a-precios isoftálica'!C45</f>
        <v>43132</v>
      </c>
      <c r="B45" s="173"/>
      <c r="C45" s="149"/>
      <c r="D45" s="204"/>
      <c r="E45" s="173"/>
      <c r="F45"/>
    </row>
    <row r="46" spans="1:6" x14ac:dyDescent="0.2">
      <c r="A46" s="203">
        <f>+'10.a-precios isoftálica'!C46</f>
        <v>43160</v>
      </c>
      <c r="B46" s="173"/>
      <c r="C46" s="149"/>
      <c r="D46" s="204"/>
      <c r="E46" s="173"/>
      <c r="F46"/>
    </row>
    <row r="47" spans="1:6" x14ac:dyDescent="0.2">
      <c r="A47" s="203">
        <f>+'10.a-precios isoftálica'!C47</f>
        <v>43191</v>
      </c>
      <c r="B47" s="173"/>
      <c r="C47" s="149"/>
      <c r="D47" s="204"/>
      <c r="E47" s="173"/>
      <c r="F47"/>
    </row>
    <row r="48" spans="1:6" x14ac:dyDescent="0.2">
      <c r="A48" s="203">
        <f>+'10.a-precios isoftálica'!C48</f>
        <v>43221</v>
      </c>
      <c r="B48" s="173"/>
      <c r="C48" s="149"/>
      <c r="D48" s="204"/>
      <c r="E48" s="173"/>
      <c r="F48"/>
    </row>
    <row r="49" spans="1:6" x14ac:dyDescent="0.2">
      <c r="A49" s="203">
        <f>+'10.a-precios isoftálica'!C49</f>
        <v>43252</v>
      </c>
      <c r="B49" s="173"/>
      <c r="C49" s="149"/>
      <c r="D49" s="204"/>
      <c r="E49" s="173"/>
      <c r="F49"/>
    </row>
    <row r="50" spans="1:6" x14ac:dyDescent="0.2">
      <c r="A50" s="203">
        <f>+'10.a-precios isoftálica'!C50</f>
        <v>43282</v>
      </c>
      <c r="B50" s="173"/>
      <c r="C50" s="149"/>
      <c r="D50" s="204"/>
      <c r="E50" s="173"/>
      <c r="F50"/>
    </row>
    <row r="51" spans="1:6" ht="13.5" thickBot="1" x14ac:dyDescent="0.25">
      <c r="A51" s="205">
        <f>+'10.a-precios isoftálica'!C51</f>
        <v>43313</v>
      </c>
      <c r="B51" s="206"/>
      <c r="C51" s="211"/>
      <c r="D51" s="212"/>
      <c r="E51" s="206"/>
      <c r="F51"/>
    </row>
    <row r="52" spans="1:6" hidden="1" x14ac:dyDescent="0.2">
      <c r="A52" s="426">
        <f>+'10.a-precios isoftálica'!C52</f>
        <v>41153</v>
      </c>
      <c r="B52" s="446"/>
      <c r="C52" s="447"/>
      <c r="D52" s="448"/>
      <c r="E52" s="446"/>
      <c r="F52"/>
    </row>
    <row r="53" spans="1:6" hidden="1" x14ac:dyDescent="0.2">
      <c r="A53" s="203">
        <f>+'10.a-precios isoftálica'!C53</f>
        <v>41183</v>
      </c>
      <c r="B53" s="173"/>
      <c r="C53" s="149"/>
      <c r="D53" s="204"/>
      <c r="E53" s="173"/>
      <c r="F53"/>
    </row>
    <row r="54" spans="1:6" hidden="1" x14ac:dyDescent="0.2">
      <c r="A54" s="203">
        <f>+'10.a-precios isoftálica'!C54</f>
        <v>41214</v>
      </c>
      <c r="B54" s="173"/>
      <c r="C54" s="149"/>
      <c r="D54" s="204"/>
      <c r="E54" s="173"/>
      <c r="F54"/>
    </row>
    <row r="55" spans="1:6" ht="13.5" hidden="1" thickBot="1" x14ac:dyDescent="0.25">
      <c r="A55" s="205">
        <f>+'10.a-precios isoftálica'!C55</f>
        <v>41244</v>
      </c>
      <c r="B55" s="206"/>
      <c r="C55" s="211"/>
      <c r="D55" s="212"/>
      <c r="E55" s="206"/>
      <c r="F55"/>
    </row>
    <row r="56" spans="1:6" ht="13.5" thickBot="1" x14ac:dyDescent="0.25">
      <c r="A56" s="219"/>
      <c r="B56" s="214"/>
      <c r="C56" s="214"/>
      <c r="D56" s="215"/>
      <c r="E56" s="214"/>
      <c r="F56"/>
    </row>
    <row r="57" spans="1:6" x14ac:dyDescent="0.2">
      <c r="A57" s="260">
        <f>+'10.a-precios isoftálica'!C57</f>
        <v>2015</v>
      </c>
      <c r="B57" s="201"/>
      <c r="C57" s="201"/>
      <c r="D57" s="201"/>
      <c r="E57" s="201"/>
      <c r="F57"/>
    </row>
    <row r="58" spans="1:6" x14ac:dyDescent="0.2">
      <c r="A58" s="261">
        <f>+'10.a-precios isoftálica'!C58</f>
        <v>2016</v>
      </c>
      <c r="B58" s="173"/>
      <c r="C58" s="173"/>
      <c r="D58" s="173"/>
      <c r="E58" s="173"/>
      <c r="F58"/>
    </row>
    <row r="59" spans="1:6" ht="13.5" thickBot="1" x14ac:dyDescent="0.25">
      <c r="A59" s="262">
        <f>+'10.a-precios isoftálica'!C59</f>
        <v>2017</v>
      </c>
      <c r="B59" s="206"/>
      <c r="C59" s="206"/>
      <c r="D59" s="206"/>
      <c r="E59" s="206"/>
      <c r="F59"/>
    </row>
    <row r="60" spans="1:6" ht="13.5" thickBot="1" x14ac:dyDescent="0.25">
      <c r="A60" s="219"/>
      <c r="B60" s="214"/>
      <c r="C60" s="214"/>
      <c r="D60" s="214"/>
      <c r="E60" s="214"/>
      <c r="F60"/>
    </row>
    <row r="61" spans="1:6" x14ac:dyDescent="0.2">
      <c r="A61" s="444" t="str">
        <f>+'10.a-precios isoftálica'!C61</f>
        <v>ene-ago 2017</v>
      </c>
      <c r="B61" s="201"/>
      <c r="C61" s="201"/>
      <c r="D61" s="201"/>
      <c r="E61" s="201"/>
      <c r="F61"/>
    </row>
    <row r="62" spans="1:6" ht="13.5" thickBot="1" x14ac:dyDescent="0.25">
      <c r="A62" s="445" t="str">
        <f>+'10.a-precios isoftálica'!C62</f>
        <v>ene-ago 2018</v>
      </c>
      <c r="B62" s="206"/>
      <c r="C62" s="206"/>
      <c r="D62" s="206"/>
      <c r="E62" s="206"/>
      <c r="F62"/>
    </row>
    <row r="63" spans="1:6" x14ac:dyDescent="0.2">
      <c r="A63" s="220" t="s">
        <v>91</v>
      </c>
      <c r="B63" s="214"/>
      <c r="C63" s="214"/>
      <c r="D63" s="214"/>
      <c r="E63" s="214"/>
      <c r="F63" s="214"/>
    </row>
    <row r="64" spans="1:6" x14ac:dyDescent="0.2">
      <c r="A64" s="188"/>
      <c r="B64" s="214"/>
      <c r="C64" s="214"/>
      <c r="D64" s="214"/>
      <c r="E64" s="214"/>
      <c r="F64" s="214"/>
    </row>
    <row r="65" spans="1:6" x14ac:dyDescent="0.2">
      <c r="A65" s="188"/>
      <c r="B65" s="214"/>
      <c r="C65" s="214"/>
      <c r="D65" s="214"/>
      <c r="E65" s="214"/>
      <c r="F65" s="214"/>
    </row>
    <row r="66" spans="1:6" x14ac:dyDescent="0.2">
      <c r="B66" s="214"/>
      <c r="C66" s="214"/>
      <c r="D66" s="214"/>
      <c r="E66" s="214"/>
      <c r="F66" s="214"/>
    </row>
    <row r="67" spans="1:6" x14ac:dyDescent="0.2">
      <c r="A67" s="90" t="s">
        <v>159</v>
      </c>
      <c r="B67" s="91"/>
      <c r="C67" s="55"/>
    </row>
    <row r="68" spans="1:6" ht="13.5" thickBot="1" x14ac:dyDescent="0.25">
      <c r="A68" s="55"/>
      <c r="B68" s="55"/>
      <c r="C68" s="55"/>
    </row>
    <row r="69" spans="1:6" ht="13.5" thickBot="1" x14ac:dyDescent="0.25">
      <c r="A69" s="95" t="s">
        <v>10</v>
      </c>
      <c r="C69" s="100" t="s">
        <v>150</v>
      </c>
      <c r="D69" s="102" t="s">
        <v>127</v>
      </c>
    </row>
    <row r="70" spans="1:6" x14ac:dyDescent="0.2">
      <c r="A70" s="103">
        <f>'11- impo '!A57</f>
        <v>2015</v>
      </c>
      <c r="C70" s="117">
        <f>+C57-SUM(C8:C19)</f>
        <v>0</v>
      </c>
      <c r="D70" s="120">
        <f>+D57-SUM(D8:D19)</f>
        <v>0</v>
      </c>
    </row>
    <row r="71" spans="1:6" x14ac:dyDescent="0.2">
      <c r="A71" s="105">
        <f>'11- impo '!A58</f>
        <v>2016</v>
      </c>
      <c r="C71" s="121">
        <f>+C58-SUM(C20:C31)</f>
        <v>0</v>
      </c>
      <c r="D71" s="124">
        <f>+D58-SUM(D20:D31)</f>
        <v>0</v>
      </c>
    </row>
    <row r="72" spans="1:6" ht="13.5" thickBot="1" x14ac:dyDescent="0.25">
      <c r="A72" s="106">
        <f>'11- impo '!A59</f>
        <v>2017</v>
      </c>
      <c r="C72" s="125">
        <f>+C59-SUM(C32:C43)</f>
        <v>0</v>
      </c>
      <c r="D72" s="128">
        <f>+D59-SUM(D32:D43)</f>
        <v>0</v>
      </c>
    </row>
    <row r="73" spans="1:6" x14ac:dyDescent="0.2">
      <c r="A73" s="103" t="str">
        <f>+A61</f>
        <v>ene-ago 2017</v>
      </c>
      <c r="C73" s="134">
        <f>+C61-(SUM(C32:INDEX(C32:C43,'parámetros e instrucciones'!$E$3)))</f>
        <v>0</v>
      </c>
      <c r="D73" s="134">
        <f>+D61-(SUM(D32:INDEX(D32:D43,'parámetros e instrucciones'!$E$3)))</f>
        <v>0</v>
      </c>
    </row>
    <row r="74" spans="1:6" ht="13.5" thickBot="1" x14ac:dyDescent="0.25">
      <c r="A74" s="106" t="str">
        <f>+A62</f>
        <v>ene-ago 2018</v>
      </c>
      <c r="C74" s="138">
        <f>+C62-(SUM(C44:INDEX(C44:C55,'parámetros e instrucciones'!$E$3)))</f>
        <v>0</v>
      </c>
      <c r="D74" s="138">
        <f>+D62-(SUM(D44:INDEX(D44:D55,'parámetros e instrucciones'!$E$3)))</f>
        <v>0</v>
      </c>
    </row>
  </sheetData>
  <sheetProtection password="CA79" sheet="1" objects="1" scenarios="1" formatCells="0" formatColumns="0" formatRows="0"/>
  <mergeCells count="1">
    <mergeCell ref="A1:F1"/>
  </mergeCells>
  <phoneticPr fontId="0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I75"/>
  <sheetViews>
    <sheetView showGridLines="0" zoomScaleNormal="100" workbookViewId="0">
      <selection activeCell="F22" sqref="F22"/>
    </sheetView>
  </sheetViews>
  <sheetFormatPr baseColWidth="10" defaultRowHeight="12.75" x14ac:dyDescent="0.2"/>
  <cols>
    <col min="1" max="3" width="14.5703125" style="50" customWidth="1"/>
    <col min="4" max="9" width="13.85546875" style="50" customWidth="1"/>
    <col min="10" max="16384" width="11.42578125" style="50"/>
  </cols>
  <sheetData>
    <row r="1" spans="1:9" x14ac:dyDescent="0.2">
      <c r="A1" s="161" t="s">
        <v>147</v>
      </c>
      <c r="B1" s="161"/>
      <c r="C1" s="161"/>
      <c r="D1" s="241"/>
      <c r="E1" s="241"/>
      <c r="F1" s="242"/>
      <c r="G1" s="242"/>
      <c r="H1" s="242"/>
      <c r="I1" s="242"/>
    </row>
    <row r="2" spans="1:9" x14ac:dyDescent="0.2">
      <c r="A2" s="161" t="s">
        <v>14</v>
      </c>
      <c r="B2" s="161"/>
      <c r="C2" s="161"/>
      <c r="D2" s="242"/>
      <c r="E2" s="242"/>
      <c r="F2" s="242"/>
      <c r="G2" s="242"/>
      <c r="H2" s="242"/>
      <c r="I2" s="242"/>
    </row>
    <row r="3" spans="1:9" x14ac:dyDescent="0.2">
      <c r="A3" s="443" t="str">
        <f>+'1.modelos'!A3</f>
        <v>Resinas Poliéster</v>
      </c>
      <c r="B3" s="443"/>
      <c r="C3" s="443"/>
      <c r="D3" s="449"/>
      <c r="E3" s="449"/>
      <c r="F3" s="449"/>
      <c r="G3" s="449"/>
      <c r="H3" s="449"/>
      <c r="I3" s="449"/>
    </row>
    <row r="4" spans="1:9" x14ac:dyDescent="0.2">
      <c r="A4" s="161" t="s">
        <v>15</v>
      </c>
      <c r="B4" s="161"/>
      <c r="C4" s="161"/>
      <c r="D4" s="242"/>
      <c r="E4" s="242"/>
      <c r="F4" s="242"/>
      <c r="G4" s="242"/>
      <c r="H4" s="242"/>
      <c r="I4" s="242"/>
    </row>
    <row r="5" spans="1:9" x14ac:dyDescent="0.2">
      <c r="A5" s="442" t="s">
        <v>242</v>
      </c>
      <c r="B5" s="442"/>
      <c r="C5" s="442"/>
      <c r="D5" s="449"/>
      <c r="E5" s="449"/>
      <c r="F5" s="449"/>
      <c r="G5" s="449"/>
      <c r="H5" s="449"/>
      <c r="I5" s="449"/>
    </row>
    <row r="6" spans="1:9" ht="13.5" thickBot="1" x14ac:dyDescent="0.25">
      <c r="D6" s="215"/>
      <c r="E6" s="242"/>
      <c r="F6" s="242"/>
      <c r="G6" s="242"/>
      <c r="H6" s="242"/>
      <c r="I6" s="242"/>
    </row>
    <row r="7" spans="1:9" x14ac:dyDescent="0.2">
      <c r="A7" s="177" t="s">
        <v>9</v>
      </c>
      <c r="B7" s="551" t="s">
        <v>243</v>
      </c>
      <c r="C7" s="552"/>
      <c r="D7" s="243" t="s">
        <v>16</v>
      </c>
      <c r="E7" s="244"/>
      <c r="F7" s="243" t="s">
        <v>16</v>
      </c>
      <c r="G7" s="244"/>
      <c r="H7" s="243" t="s">
        <v>16</v>
      </c>
      <c r="I7" s="244"/>
    </row>
    <row r="8" spans="1:9" ht="13.5" thickBot="1" x14ac:dyDescent="0.25">
      <c r="A8" s="245" t="s">
        <v>10</v>
      </c>
      <c r="B8" s="246" t="s">
        <v>17</v>
      </c>
      <c r="C8" s="247" t="s">
        <v>18</v>
      </c>
      <c r="D8" s="248" t="s">
        <v>17</v>
      </c>
      <c r="E8" s="249" t="s">
        <v>18</v>
      </c>
      <c r="F8" s="248" t="s">
        <v>17</v>
      </c>
      <c r="G8" s="249" t="s">
        <v>18</v>
      </c>
      <c r="H8" s="248" t="s">
        <v>17</v>
      </c>
      <c r="I8" s="249" t="s">
        <v>18</v>
      </c>
    </row>
    <row r="9" spans="1:9" x14ac:dyDescent="0.2">
      <c r="A9" s="199">
        <f>+'11- impo '!A8</f>
        <v>42005</v>
      </c>
      <c r="B9" s="199"/>
      <c r="C9" s="199"/>
      <c r="D9" s="200"/>
      <c r="E9" s="201"/>
      <c r="F9" s="200"/>
      <c r="G9" s="201"/>
      <c r="H9" s="200"/>
      <c r="I9" s="201"/>
    </row>
    <row r="10" spans="1:9" x14ac:dyDescent="0.2">
      <c r="A10" s="203">
        <f>+'11- impo '!A9</f>
        <v>42036</v>
      </c>
      <c r="B10" s="203"/>
      <c r="C10" s="203"/>
      <c r="D10" s="204"/>
      <c r="E10" s="173"/>
      <c r="F10" s="204"/>
      <c r="G10" s="173"/>
      <c r="H10" s="204"/>
      <c r="I10" s="173"/>
    </row>
    <row r="11" spans="1:9" x14ac:dyDescent="0.2">
      <c r="A11" s="203">
        <f>+'11- impo '!A10</f>
        <v>42064</v>
      </c>
      <c r="B11" s="203"/>
      <c r="C11" s="203"/>
      <c r="D11" s="204"/>
      <c r="E11" s="173"/>
      <c r="F11" s="204"/>
      <c r="G11" s="173"/>
      <c r="H11" s="204"/>
      <c r="I11" s="173"/>
    </row>
    <row r="12" spans="1:9" x14ac:dyDescent="0.2">
      <c r="A12" s="203">
        <f>+'11- impo '!A11</f>
        <v>42095</v>
      </c>
      <c r="B12" s="203"/>
      <c r="C12" s="203"/>
      <c r="D12" s="204"/>
      <c r="E12" s="173"/>
      <c r="F12" s="204"/>
      <c r="G12" s="173"/>
      <c r="H12" s="204"/>
      <c r="I12" s="173"/>
    </row>
    <row r="13" spans="1:9" x14ac:dyDescent="0.2">
      <c r="A13" s="203">
        <f>+'11- impo '!A12</f>
        <v>42125</v>
      </c>
      <c r="B13" s="203"/>
      <c r="C13" s="203"/>
      <c r="D13" s="173"/>
      <c r="E13" s="173"/>
      <c r="F13" s="173"/>
      <c r="G13" s="173"/>
      <c r="H13" s="173"/>
      <c r="I13" s="173"/>
    </row>
    <row r="14" spans="1:9" x14ac:dyDescent="0.2">
      <c r="A14" s="203">
        <f>+'11- impo '!A13</f>
        <v>42156</v>
      </c>
      <c r="B14" s="203"/>
      <c r="C14" s="203"/>
      <c r="D14" s="204"/>
      <c r="E14" s="173"/>
      <c r="F14" s="204"/>
      <c r="G14" s="173"/>
      <c r="H14" s="204"/>
      <c r="I14" s="173"/>
    </row>
    <row r="15" spans="1:9" x14ac:dyDescent="0.2">
      <c r="A15" s="203">
        <f>+'11- impo '!A14</f>
        <v>42186</v>
      </c>
      <c r="B15" s="203"/>
      <c r="C15" s="203"/>
      <c r="D15" s="173"/>
      <c r="E15" s="173"/>
      <c r="F15" s="173"/>
      <c r="G15" s="173"/>
      <c r="H15" s="173"/>
      <c r="I15" s="173"/>
    </row>
    <row r="16" spans="1:9" x14ac:dyDescent="0.2">
      <c r="A16" s="203">
        <f>+'11- impo '!A15</f>
        <v>42217</v>
      </c>
      <c r="B16" s="203"/>
      <c r="C16" s="203"/>
      <c r="D16" s="173"/>
      <c r="E16" s="173"/>
      <c r="F16" s="173"/>
      <c r="G16" s="173"/>
      <c r="H16" s="173"/>
      <c r="I16" s="173"/>
    </row>
    <row r="17" spans="1:9" x14ac:dyDescent="0.2">
      <c r="A17" s="203">
        <f>+'11- impo '!A16</f>
        <v>42248</v>
      </c>
      <c r="B17" s="203"/>
      <c r="C17" s="203"/>
      <c r="D17" s="173"/>
      <c r="E17" s="173"/>
      <c r="F17" s="173"/>
      <c r="G17" s="173"/>
      <c r="H17" s="173"/>
      <c r="I17" s="173"/>
    </row>
    <row r="18" spans="1:9" x14ac:dyDescent="0.2">
      <c r="A18" s="203">
        <f>+'11- impo '!A17</f>
        <v>42278</v>
      </c>
      <c r="B18" s="203"/>
      <c r="C18" s="203"/>
      <c r="D18" s="173"/>
      <c r="E18" s="173"/>
      <c r="F18" s="173"/>
      <c r="G18" s="173"/>
      <c r="H18" s="173"/>
      <c r="I18" s="173"/>
    </row>
    <row r="19" spans="1:9" x14ac:dyDescent="0.2">
      <c r="A19" s="203">
        <f>+'11- impo '!A18</f>
        <v>42309</v>
      </c>
      <c r="B19" s="203"/>
      <c r="C19" s="203"/>
      <c r="D19" s="173"/>
      <c r="E19" s="173"/>
      <c r="F19" s="173"/>
      <c r="G19" s="173"/>
      <c r="H19" s="173"/>
      <c r="I19" s="173"/>
    </row>
    <row r="20" spans="1:9" ht="13.5" thickBot="1" x14ac:dyDescent="0.25">
      <c r="A20" s="205">
        <f>+'11- impo '!A19</f>
        <v>42339</v>
      </c>
      <c r="B20" s="205"/>
      <c r="C20" s="205"/>
      <c r="D20" s="206"/>
      <c r="E20" s="206"/>
      <c r="F20" s="206"/>
      <c r="G20" s="206"/>
      <c r="H20" s="206"/>
      <c r="I20" s="206"/>
    </row>
    <row r="21" spans="1:9" x14ac:dyDescent="0.2">
      <c r="A21" s="199">
        <f>+'11- impo '!A20</f>
        <v>42370</v>
      </c>
      <c r="B21" s="199"/>
      <c r="C21" s="199"/>
      <c r="D21" s="201"/>
      <c r="E21" s="201"/>
      <c r="F21" s="201"/>
      <c r="G21" s="201"/>
      <c r="H21" s="201"/>
      <c r="I21" s="201"/>
    </row>
    <row r="22" spans="1:9" x14ac:dyDescent="0.2">
      <c r="A22" s="203">
        <f>+'11- impo '!A21</f>
        <v>42401</v>
      </c>
      <c r="B22" s="203"/>
      <c r="C22" s="203"/>
      <c r="D22" s="173"/>
      <c r="E22" s="173"/>
      <c r="F22" s="173"/>
      <c r="G22" s="173"/>
      <c r="H22" s="173"/>
      <c r="I22" s="173"/>
    </row>
    <row r="23" spans="1:9" x14ac:dyDescent="0.2">
      <c r="A23" s="203">
        <f>+'11- impo '!A22</f>
        <v>42430</v>
      </c>
      <c r="B23" s="203"/>
      <c r="C23" s="203"/>
      <c r="D23" s="173"/>
      <c r="E23" s="173"/>
      <c r="F23" s="173"/>
      <c r="G23" s="173"/>
      <c r="H23" s="173"/>
      <c r="I23" s="173"/>
    </row>
    <row r="24" spans="1:9" x14ac:dyDescent="0.2">
      <c r="A24" s="203">
        <f>+'11- impo '!A23</f>
        <v>42461</v>
      </c>
      <c r="B24" s="203"/>
      <c r="C24" s="203"/>
      <c r="D24" s="173"/>
      <c r="E24" s="173"/>
      <c r="F24" s="173"/>
      <c r="G24" s="173"/>
      <c r="H24" s="173"/>
      <c r="I24" s="173"/>
    </row>
    <row r="25" spans="1:9" x14ac:dyDescent="0.2">
      <c r="A25" s="203">
        <f>+'11- impo '!A24</f>
        <v>42491</v>
      </c>
      <c r="B25" s="203"/>
      <c r="C25" s="203"/>
      <c r="D25" s="173"/>
      <c r="E25" s="173"/>
      <c r="F25" s="173"/>
      <c r="G25" s="173"/>
      <c r="H25" s="173"/>
      <c r="I25" s="173"/>
    </row>
    <row r="26" spans="1:9" x14ac:dyDescent="0.2">
      <c r="A26" s="203">
        <f>+'11- impo '!A25</f>
        <v>42522</v>
      </c>
      <c r="B26" s="203"/>
      <c r="C26" s="203"/>
      <c r="D26" s="173"/>
      <c r="E26" s="173"/>
      <c r="F26" s="173"/>
      <c r="G26" s="173"/>
      <c r="H26" s="173"/>
      <c r="I26" s="173"/>
    </row>
    <row r="27" spans="1:9" x14ac:dyDescent="0.2">
      <c r="A27" s="203">
        <f>+'11- impo '!A26</f>
        <v>42552</v>
      </c>
      <c r="B27" s="203"/>
      <c r="C27" s="203"/>
      <c r="D27" s="173"/>
      <c r="E27" s="173"/>
      <c r="F27" s="173"/>
      <c r="G27" s="173"/>
      <c r="H27" s="173"/>
      <c r="I27" s="173"/>
    </row>
    <row r="28" spans="1:9" x14ac:dyDescent="0.2">
      <c r="A28" s="203">
        <f>+'11- impo '!A27</f>
        <v>42583</v>
      </c>
      <c r="B28" s="203"/>
      <c r="C28" s="203"/>
      <c r="D28" s="173"/>
      <c r="E28" s="173"/>
      <c r="F28" s="173"/>
      <c r="G28" s="173"/>
      <c r="H28" s="173"/>
      <c r="I28" s="173"/>
    </row>
    <row r="29" spans="1:9" x14ac:dyDescent="0.2">
      <c r="A29" s="203">
        <f>+'11- impo '!A28</f>
        <v>42614</v>
      </c>
      <c r="B29" s="203"/>
      <c r="C29" s="203"/>
      <c r="D29" s="173"/>
      <c r="E29" s="173"/>
      <c r="F29" s="173"/>
      <c r="G29" s="173"/>
      <c r="H29" s="173"/>
      <c r="I29" s="173"/>
    </row>
    <row r="30" spans="1:9" x14ac:dyDescent="0.2">
      <c r="A30" s="203">
        <f>+'11- impo '!A29</f>
        <v>42644</v>
      </c>
      <c r="B30" s="203"/>
      <c r="C30" s="203"/>
      <c r="D30" s="173"/>
      <c r="E30" s="173"/>
      <c r="F30" s="173"/>
      <c r="G30" s="173"/>
      <c r="H30" s="173"/>
      <c r="I30" s="173"/>
    </row>
    <row r="31" spans="1:9" x14ac:dyDescent="0.2">
      <c r="A31" s="203">
        <f>+'11- impo '!A30</f>
        <v>42675</v>
      </c>
      <c r="B31" s="203"/>
      <c r="C31" s="203"/>
      <c r="D31" s="173"/>
      <c r="E31" s="173"/>
      <c r="F31" s="173"/>
      <c r="G31" s="173"/>
      <c r="H31" s="173"/>
      <c r="I31" s="173"/>
    </row>
    <row r="32" spans="1:9" ht="13.5" thickBot="1" x14ac:dyDescent="0.25">
      <c r="A32" s="205">
        <f>+'11- impo '!A31</f>
        <v>42705</v>
      </c>
      <c r="B32" s="205"/>
      <c r="C32" s="205"/>
      <c r="D32" s="206"/>
      <c r="E32" s="206"/>
      <c r="F32" s="206"/>
      <c r="G32" s="206"/>
      <c r="H32" s="206"/>
      <c r="I32" s="206"/>
    </row>
    <row r="33" spans="1:9" x14ac:dyDescent="0.2">
      <c r="A33" s="199">
        <f>+'11- impo '!A32</f>
        <v>42736</v>
      </c>
      <c r="B33" s="199"/>
      <c r="C33" s="199"/>
      <c r="D33" s="201"/>
      <c r="E33" s="201"/>
      <c r="F33" s="201"/>
      <c r="G33" s="201"/>
      <c r="H33" s="201"/>
      <c r="I33" s="201"/>
    </row>
    <row r="34" spans="1:9" x14ac:dyDescent="0.2">
      <c r="A34" s="203">
        <f>+'11- impo '!A33</f>
        <v>42767</v>
      </c>
      <c r="B34" s="203"/>
      <c r="C34" s="203"/>
      <c r="D34" s="173"/>
      <c r="E34" s="173"/>
      <c r="F34" s="173"/>
      <c r="G34" s="173"/>
      <c r="H34" s="173"/>
      <c r="I34" s="173"/>
    </row>
    <row r="35" spans="1:9" x14ac:dyDescent="0.2">
      <c r="A35" s="203">
        <f>+'11- impo '!A34</f>
        <v>42795</v>
      </c>
      <c r="B35" s="203"/>
      <c r="C35" s="203"/>
      <c r="D35" s="173"/>
      <c r="E35" s="173"/>
      <c r="F35" s="173"/>
      <c r="G35" s="173"/>
      <c r="H35" s="173"/>
      <c r="I35" s="173"/>
    </row>
    <row r="36" spans="1:9" x14ac:dyDescent="0.2">
      <c r="A36" s="203">
        <f>+'11- impo '!A35</f>
        <v>42826</v>
      </c>
      <c r="B36" s="203"/>
      <c r="C36" s="203"/>
      <c r="D36" s="173"/>
      <c r="E36" s="173"/>
      <c r="F36" s="173"/>
      <c r="G36" s="173"/>
      <c r="H36" s="173"/>
      <c r="I36" s="173"/>
    </row>
    <row r="37" spans="1:9" x14ac:dyDescent="0.2">
      <c r="A37" s="203">
        <f>+'11- impo '!A36</f>
        <v>42856</v>
      </c>
      <c r="B37" s="203"/>
      <c r="C37" s="203"/>
      <c r="D37" s="173"/>
      <c r="E37" s="173"/>
      <c r="F37" s="173"/>
      <c r="G37" s="173"/>
      <c r="H37" s="173"/>
      <c r="I37" s="173"/>
    </row>
    <row r="38" spans="1:9" x14ac:dyDescent="0.2">
      <c r="A38" s="203">
        <f>+'11- impo '!A37</f>
        <v>42887</v>
      </c>
      <c r="B38" s="203"/>
      <c r="C38" s="203"/>
      <c r="D38" s="173"/>
      <c r="E38" s="173"/>
      <c r="F38" s="173"/>
      <c r="G38" s="173"/>
      <c r="H38" s="173"/>
      <c r="I38" s="173"/>
    </row>
    <row r="39" spans="1:9" x14ac:dyDescent="0.2">
      <c r="A39" s="203">
        <f>+'11- impo '!A38</f>
        <v>42917</v>
      </c>
      <c r="B39" s="203"/>
      <c r="C39" s="203"/>
      <c r="D39" s="173"/>
      <c r="E39" s="173"/>
      <c r="F39" s="173"/>
      <c r="G39" s="173"/>
      <c r="H39" s="173"/>
      <c r="I39" s="173"/>
    </row>
    <row r="40" spans="1:9" x14ac:dyDescent="0.2">
      <c r="A40" s="203">
        <f>+'11- impo '!A39</f>
        <v>42948</v>
      </c>
      <c r="B40" s="203"/>
      <c r="C40" s="203"/>
      <c r="D40" s="173"/>
      <c r="E40" s="173"/>
      <c r="F40" s="173"/>
      <c r="G40" s="173"/>
      <c r="H40" s="173"/>
      <c r="I40" s="173"/>
    </row>
    <row r="41" spans="1:9" x14ac:dyDescent="0.2">
      <c r="A41" s="203">
        <f>+'11- impo '!A40</f>
        <v>42979</v>
      </c>
      <c r="B41" s="203"/>
      <c r="C41" s="203"/>
      <c r="D41" s="173"/>
      <c r="E41" s="173"/>
      <c r="F41" s="173"/>
      <c r="G41" s="173"/>
      <c r="H41" s="173"/>
      <c r="I41" s="173"/>
    </row>
    <row r="42" spans="1:9" x14ac:dyDescent="0.2">
      <c r="A42" s="203">
        <f>+'11- impo '!A41</f>
        <v>43009</v>
      </c>
      <c r="B42" s="203"/>
      <c r="C42" s="203"/>
      <c r="D42" s="173"/>
      <c r="E42" s="173"/>
      <c r="F42" s="173"/>
      <c r="G42" s="173"/>
      <c r="H42" s="173"/>
      <c r="I42" s="173"/>
    </row>
    <row r="43" spans="1:9" x14ac:dyDescent="0.2">
      <c r="A43" s="203">
        <f>+'11- impo '!A42</f>
        <v>43040</v>
      </c>
      <c r="B43" s="203"/>
      <c r="C43" s="203"/>
      <c r="D43" s="173"/>
      <c r="E43" s="173"/>
      <c r="F43" s="173"/>
      <c r="G43" s="173"/>
      <c r="H43" s="173"/>
      <c r="I43" s="173"/>
    </row>
    <row r="44" spans="1:9" ht="13.5" thickBot="1" x14ac:dyDescent="0.25">
      <c r="A44" s="205">
        <f>+'11- impo '!A43</f>
        <v>43070</v>
      </c>
      <c r="B44" s="205"/>
      <c r="C44" s="205"/>
      <c r="D44" s="206"/>
      <c r="E44" s="206"/>
      <c r="F44" s="206"/>
      <c r="G44" s="206"/>
      <c r="H44" s="206"/>
      <c r="I44" s="206"/>
    </row>
    <row r="45" spans="1:9" x14ac:dyDescent="0.2">
      <c r="A45" s="199">
        <f>+'11- impo '!A44</f>
        <v>43101</v>
      </c>
      <c r="B45" s="199"/>
      <c r="C45" s="199"/>
      <c r="D45" s="201"/>
      <c r="E45" s="201"/>
      <c r="F45" s="201"/>
      <c r="G45" s="201"/>
      <c r="H45" s="201"/>
      <c r="I45" s="201"/>
    </row>
    <row r="46" spans="1:9" x14ac:dyDescent="0.2">
      <c r="A46" s="203">
        <f>+'11- impo '!A45</f>
        <v>43132</v>
      </c>
      <c r="B46" s="203"/>
      <c r="C46" s="203"/>
      <c r="D46" s="173"/>
      <c r="E46" s="173"/>
      <c r="F46" s="173"/>
      <c r="G46" s="173"/>
      <c r="H46" s="173"/>
      <c r="I46" s="173"/>
    </row>
    <row r="47" spans="1:9" x14ac:dyDescent="0.2">
      <c r="A47" s="203">
        <f>+'11- impo '!A46</f>
        <v>43160</v>
      </c>
      <c r="B47" s="203"/>
      <c r="C47" s="203"/>
      <c r="D47" s="173"/>
      <c r="E47" s="173"/>
      <c r="F47" s="173"/>
      <c r="G47" s="173"/>
      <c r="H47" s="173"/>
      <c r="I47" s="173"/>
    </row>
    <row r="48" spans="1:9" x14ac:dyDescent="0.2">
      <c r="A48" s="203">
        <f>+'11- impo '!A47</f>
        <v>43191</v>
      </c>
      <c r="B48" s="203"/>
      <c r="C48" s="203"/>
      <c r="D48" s="173"/>
      <c r="E48" s="173"/>
      <c r="F48" s="173"/>
      <c r="G48" s="173"/>
      <c r="H48" s="173"/>
      <c r="I48" s="173"/>
    </row>
    <row r="49" spans="1:9" x14ac:dyDescent="0.2">
      <c r="A49" s="203">
        <f>+'11- impo '!A48</f>
        <v>43221</v>
      </c>
      <c r="B49" s="203"/>
      <c r="C49" s="203"/>
      <c r="D49" s="173"/>
      <c r="E49" s="173"/>
      <c r="F49" s="173"/>
      <c r="G49" s="173"/>
      <c r="H49" s="173"/>
      <c r="I49" s="173"/>
    </row>
    <row r="50" spans="1:9" x14ac:dyDescent="0.2">
      <c r="A50" s="203">
        <f>+'11- impo '!A49</f>
        <v>43252</v>
      </c>
      <c r="B50" s="203"/>
      <c r="C50" s="203"/>
      <c r="D50" s="173"/>
      <c r="E50" s="173"/>
      <c r="F50" s="173"/>
      <c r="G50" s="173"/>
      <c r="H50" s="173"/>
      <c r="I50" s="173"/>
    </row>
    <row r="51" spans="1:9" x14ac:dyDescent="0.2">
      <c r="A51" s="203">
        <f>+'11- impo '!A50</f>
        <v>43282</v>
      </c>
      <c r="B51" s="203"/>
      <c r="C51" s="203"/>
      <c r="D51" s="173"/>
      <c r="E51" s="173"/>
      <c r="F51" s="173"/>
      <c r="G51" s="173"/>
      <c r="H51" s="173"/>
      <c r="I51" s="173"/>
    </row>
    <row r="52" spans="1:9" ht="13.5" thickBot="1" x14ac:dyDescent="0.25">
      <c r="A52" s="205">
        <f>+'11- impo '!A51</f>
        <v>43313</v>
      </c>
      <c r="B52" s="205"/>
      <c r="C52" s="205"/>
      <c r="D52" s="206"/>
      <c r="E52" s="206"/>
      <c r="F52" s="206"/>
      <c r="G52" s="206"/>
      <c r="H52" s="206"/>
      <c r="I52" s="206"/>
    </row>
    <row r="53" spans="1:9" hidden="1" x14ac:dyDescent="0.2">
      <c r="A53" s="426">
        <f>+'11- impo '!A52</f>
        <v>41153</v>
      </c>
      <c r="B53" s="426"/>
      <c r="C53" s="426"/>
      <c r="D53" s="446"/>
      <c r="E53" s="446"/>
      <c r="F53" s="446"/>
      <c r="G53" s="446"/>
      <c r="H53" s="446"/>
      <c r="I53" s="446"/>
    </row>
    <row r="54" spans="1:9" hidden="1" x14ac:dyDescent="0.2">
      <c r="A54" s="203">
        <f>+'11- impo '!A53</f>
        <v>41183</v>
      </c>
      <c r="B54" s="203"/>
      <c r="C54" s="203"/>
      <c r="D54" s="173"/>
      <c r="E54" s="173"/>
      <c r="F54" s="173"/>
      <c r="G54" s="173"/>
      <c r="H54" s="173"/>
      <c r="I54" s="173"/>
    </row>
    <row r="55" spans="1:9" hidden="1" x14ac:dyDescent="0.2">
      <c r="A55" s="203">
        <f>+'11- impo '!A54</f>
        <v>41214</v>
      </c>
      <c r="B55" s="203"/>
      <c r="C55" s="203"/>
      <c r="D55" s="173"/>
      <c r="E55" s="173"/>
      <c r="F55" s="173"/>
      <c r="G55" s="173"/>
      <c r="H55" s="173"/>
      <c r="I55" s="173"/>
    </row>
    <row r="56" spans="1:9" ht="13.5" hidden="1" thickBot="1" x14ac:dyDescent="0.25">
      <c r="A56" s="205">
        <f>+'11- impo '!A55</f>
        <v>41244</v>
      </c>
      <c r="B56" s="205"/>
      <c r="C56" s="205"/>
      <c r="D56" s="206"/>
      <c r="E56" s="206"/>
      <c r="F56" s="206"/>
      <c r="G56" s="206"/>
      <c r="H56" s="206"/>
      <c r="I56" s="206"/>
    </row>
    <row r="57" spans="1:9" ht="13.5" thickBot="1" x14ac:dyDescent="0.25">
      <c r="A57" s="219"/>
      <c r="B57" s="219"/>
      <c r="C57" s="219"/>
      <c r="D57" s="214"/>
      <c r="E57" s="214"/>
      <c r="F57" s="214"/>
      <c r="G57" s="214"/>
      <c r="H57" s="214"/>
      <c r="I57" s="214"/>
    </row>
    <row r="58" spans="1:9" x14ac:dyDescent="0.2">
      <c r="A58" s="216">
        <f>+'11- impo '!A57</f>
        <v>2015</v>
      </c>
      <c r="B58" s="250"/>
      <c r="C58" s="250"/>
      <c r="D58" s="251"/>
      <c r="E58" s="251"/>
      <c r="F58" s="251"/>
      <c r="G58" s="251"/>
      <c r="H58" s="251"/>
      <c r="I58" s="251"/>
    </row>
    <row r="59" spans="1:9" x14ac:dyDescent="0.2">
      <c r="A59" s="217">
        <f>+'11- impo '!A58</f>
        <v>2016</v>
      </c>
      <c r="B59" s="252"/>
      <c r="C59" s="252"/>
      <c r="D59" s="253"/>
      <c r="E59" s="253"/>
      <c r="F59" s="253"/>
      <c r="G59" s="253"/>
      <c r="H59" s="253"/>
      <c r="I59" s="253"/>
    </row>
    <row r="60" spans="1:9" ht="13.5" thickBot="1" x14ac:dyDescent="0.25">
      <c r="A60" s="218">
        <f>+'11- impo '!A59</f>
        <v>2017</v>
      </c>
      <c r="B60" s="254"/>
      <c r="C60" s="254"/>
      <c r="D60" s="255"/>
      <c r="E60" s="255"/>
      <c r="F60" s="255"/>
      <c r="G60" s="255"/>
      <c r="H60" s="255"/>
      <c r="I60" s="255"/>
    </row>
    <row r="61" spans="1:9" ht="13.5" thickBot="1" x14ac:dyDescent="0.25">
      <c r="A61" s="219"/>
      <c r="B61" s="256"/>
      <c r="C61" s="256"/>
      <c r="D61" s="68"/>
      <c r="E61" s="68"/>
      <c r="F61" s="68"/>
      <c r="G61" s="68"/>
      <c r="H61" s="68"/>
      <c r="I61" s="68"/>
    </row>
    <row r="62" spans="1:9" x14ac:dyDescent="0.2">
      <c r="A62" s="199" t="str">
        <f>+'11- impo '!A61</f>
        <v>ene-ago 2017</v>
      </c>
      <c r="B62" s="257"/>
      <c r="C62" s="257"/>
      <c r="D62" s="251"/>
      <c r="E62" s="251"/>
      <c r="F62" s="251"/>
      <c r="G62" s="251"/>
      <c r="H62" s="251"/>
      <c r="I62" s="251"/>
    </row>
    <row r="63" spans="1:9" ht="13.5" thickBot="1" x14ac:dyDescent="0.25">
      <c r="A63" s="205" t="str">
        <f>+'11- impo '!A62</f>
        <v>ene-ago 2018</v>
      </c>
      <c r="B63" s="258"/>
      <c r="C63" s="258"/>
      <c r="D63" s="255"/>
      <c r="E63" s="255"/>
      <c r="F63" s="255"/>
      <c r="G63" s="255"/>
      <c r="H63" s="255"/>
      <c r="I63" s="255"/>
    </row>
    <row r="64" spans="1:9" x14ac:dyDescent="0.2">
      <c r="A64" s="213"/>
      <c r="B64" s="213"/>
      <c r="C64" s="213"/>
    </row>
    <row r="65" spans="1:9" x14ac:dyDescent="0.2">
      <c r="A65" s="213"/>
      <c r="B65" s="213"/>
      <c r="C65" s="213"/>
    </row>
    <row r="68" spans="1:9" x14ac:dyDescent="0.2">
      <c r="A68" s="90" t="s">
        <v>159</v>
      </c>
      <c r="B68" s="90"/>
      <c r="C68" s="90"/>
      <c r="D68" s="91"/>
      <c r="E68" s="55"/>
    </row>
    <row r="69" spans="1:9" ht="13.5" thickBot="1" x14ac:dyDescent="0.25">
      <c r="A69" s="55"/>
      <c r="B69" s="55"/>
      <c r="C69" s="55"/>
      <c r="D69" s="55"/>
      <c r="E69" s="55"/>
    </row>
    <row r="70" spans="1:9" ht="13.5" thickBot="1" x14ac:dyDescent="0.25">
      <c r="A70" s="95" t="s">
        <v>10</v>
      </c>
      <c r="B70" s="97" t="s">
        <v>150</v>
      </c>
      <c r="C70" s="111" t="s">
        <v>154</v>
      </c>
      <c r="D70" s="97" t="s">
        <v>150</v>
      </c>
      <c r="E70" s="111" t="s">
        <v>154</v>
      </c>
      <c r="F70" s="97" t="s">
        <v>150</v>
      </c>
      <c r="G70" s="111" t="s">
        <v>154</v>
      </c>
      <c r="H70" s="97" t="s">
        <v>150</v>
      </c>
      <c r="I70" s="111" t="s">
        <v>154</v>
      </c>
    </row>
    <row r="71" spans="1:9" x14ac:dyDescent="0.2">
      <c r="A71" s="103">
        <f>A58</f>
        <v>2015</v>
      </c>
      <c r="B71" s="117">
        <f>+B58-SUM(B9:B20)</f>
        <v>0</v>
      </c>
      <c r="C71" s="117">
        <f t="shared" ref="C71:I71" si="0">+C58-SUM(C9:C20)</f>
        <v>0</v>
      </c>
      <c r="D71" s="117">
        <f t="shared" si="0"/>
        <v>0</v>
      </c>
      <c r="E71" s="117">
        <f t="shared" si="0"/>
        <v>0</v>
      </c>
      <c r="F71" s="117">
        <f t="shared" si="0"/>
        <v>0</v>
      </c>
      <c r="G71" s="117">
        <f t="shared" si="0"/>
        <v>0</v>
      </c>
      <c r="H71" s="117">
        <f t="shared" si="0"/>
        <v>0</v>
      </c>
      <c r="I71" s="120">
        <f t="shared" si="0"/>
        <v>0</v>
      </c>
    </row>
    <row r="72" spans="1:9" x14ac:dyDescent="0.2">
      <c r="A72" s="105">
        <f>A59</f>
        <v>2016</v>
      </c>
      <c r="B72" s="121">
        <f>+B59-SUM(B21:B32)</f>
        <v>0</v>
      </c>
      <c r="C72" s="121">
        <f t="shared" ref="C72:I72" si="1">+C59-SUM(C21:C32)</f>
        <v>0</v>
      </c>
      <c r="D72" s="121">
        <f t="shared" si="1"/>
        <v>0</v>
      </c>
      <c r="E72" s="121">
        <f t="shared" si="1"/>
        <v>0</v>
      </c>
      <c r="F72" s="121">
        <f t="shared" si="1"/>
        <v>0</v>
      </c>
      <c r="G72" s="121">
        <f t="shared" si="1"/>
        <v>0</v>
      </c>
      <c r="H72" s="121">
        <f t="shared" si="1"/>
        <v>0</v>
      </c>
      <c r="I72" s="124">
        <f t="shared" si="1"/>
        <v>0</v>
      </c>
    </row>
    <row r="73" spans="1:9" ht="13.5" thickBot="1" x14ac:dyDescent="0.25">
      <c r="A73" s="106">
        <f>A60</f>
        <v>2017</v>
      </c>
      <c r="B73" s="125">
        <f>+B60-SUM(B33:B44)</f>
        <v>0</v>
      </c>
      <c r="C73" s="125">
        <f t="shared" ref="C73:I73" si="2">+C60-SUM(C33:C44)</f>
        <v>0</v>
      </c>
      <c r="D73" s="125">
        <f t="shared" si="2"/>
        <v>0</v>
      </c>
      <c r="E73" s="125">
        <f t="shared" si="2"/>
        <v>0</v>
      </c>
      <c r="F73" s="125">
        <f t="shared" si="2"/>
        <v>0</v>
      </c>
      <c r="G73" s="125">
        <f t="shared" si="2"/>
        <v>0</v>
      </c>
      <c r="H73" s="125">
        <f t="shared" si="2"/>
        <v>0</v>
      </c>
      <c r="I73" s="128">
        <f t="shared" si="2"/>
        <v>0</v>
      </c>
    </row>
    <row r="74" spans="1:9" x14ac:dyDescent="0.2">
      <c r="A74" s="103" t="str">
        <f>+A62</f>
        <v>ene-ago 2017</v>
      </c>
      <c r="B74" s="134">
        <f>+B62-(SUM(B33:INDEX(B33:B44,'parámetros e instrucciones'!$E$3)))</f>
        <v>0</v>
      </c>
      <c r="C74" s="134">
        <f>+C62-(SUM(C33:INDEX(C33:C44,'parámetros e instrucciones'!$E$3)))</f>
        <v>0</v>
      </c>
      <c r="D74" s="134">
        <f>+D62-(SUM(D33:INDEX(D33:D44,'parámetros e instrucciones'!$E$3)))</f>
        <v>0</v>
      </c>
      <c r="E74" s="134">
        <f>+E62-(SUM(E33:INDEX(E33:E44,'parámetros e instrucciones'!$E$3)))</f>
        <v>0</v>
      </c>
      <c r="F74" s="134">
        <f>+F62-(SUM(F33:INDEX(F33:F44,'parámetros e instrucciones'!$E$3)))</f>
        <v>0</v>
      </c>
      <c r="G74" s="134">
        <f>+G62-(SUM(G33:INDEX(G33:G44,'parámetros e instrucciones'!$E$3)))</f>
        <v>0</v>
      </c>
      <c r="H74" s="134">
        <f>+H62-(SUM(H33:INDEX(H33:H44,'parámetros e instrucciones'!$E$3)))</f>
        <v>0</v>
      </c>
      <c r="I74" s="134">
        <f>+I62-(SUM(I33:INDEX(I33:I44,'parámetros e instrucciones'!$E$3)))</f>
        <v>0</v>
      </c>
    </row>
    <row r="75" spans="1:9" ht="13.5" thickBot="1" x14ac:dyDescent="0.25">
      <c r="A75" s="106" t="str">
        <f>+A63</f>
        <v>ene-ago 2018</v>
      </c>
      <c r="B75" s="138">
        <f>+B63-(SUM(B45:INDEX(B45:B56,'parámetros e instrucciones'!$E$3)))</f>
        <v>0</v>
      </c>
      <c r="C75" s="138">
        <f>+C63-(SUM(C45:INDEX(C45:C56,'parámetros e instrucciones'!$E$3)))</f>
        <v>0</v>
      </c>
      <c r="D75" s="138">
        <f>+D63-(SUM(D45:INDEX(D45:D56,'parámetros e instrucciones'!$E$3)))</f>
        <v>0</v>
      </c>
      <c r="E75" s="138">
        <f>+E63-(SUM(E45:INDEX(E45:E56,'parámetros e instrucciones'!$E$3)))</f>
        <v>0</v>
      </c>
      <c r="F75" s="138">
        <f>+F63-(SUM(F45:INDEX(F45:F56,'parámetros e instrucciones'!$E$3)))</f>
        <v>0</v>
      </c>
      <c r="G75" s="138">
        <f>+G63-(SUM(G45:INDEX(G45:G56,'parámetros e instrucciones'!$E$3)))</f>
        <v>0</v>
      </c>
      <c r="H75" s="138">
        <f>+H63-(SUM(H45:INDEX(H45:H56,'parámetros e instrucciones'!$E$3)))</f>
        <v>0</v>
      </c>
      <c r="I75" s="138">
        <f>+I63-(SUM(I45:INDEX(I45:I56,'parámetros e instrucciones'!$E$3)))</f>
        <v>0</v>
      </c>
    </row>
  </sheetData>
  <sheetProtection formatCells="0" formatColumns="0" formatRows="0"/>
  <mergeCells count="1">
    <mergeCell ref="B7:C7"/>
  </mergeCells>
  <phoneticPr fontId="0" type="noConversion"/>
  <printOptions horizontalCentered="1" verticalCentered="1" gridLinesSet="0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F26"/>
  <sheetViews>
    <sheetView showGridLines="0" zoomScaleNormal="100" workbookViewId="0">
      <selection activeCell="F22" sqref="F22"/>
    </sheetView>
  </sheetViews>
  <sheetFormatPr baseColWidth="10" defaultRowHeight="12.75" x14ac:dyDescent="0.2"/>
  <cols>
    <col min="1" max="1" width="13.42578125" style="50" customWidth="1"/>
    <col min="2" max="4" width="22.7109375" style="50" customWidth="1"/>
    <col min="5" max="5" width="23.42578125" style="50" customWidth="1"/>
    <col min="6" max="16384" width="11.42578125" style="50"/>
  </cols>
  <sheetData>
    <row r="1" spans="1:5" x14ac:dyDescent="0.2">
      <c r="A1" s="161" t="s">
        <v>148</v>
      </c>
      <c r="B1" s="162"/>
      <c r="C1" s="162"/>
      <c r="D1" s="162"/>
      <c r="E1" s="162"/>
    </row>
    <row r="2" spans="1:5" x14ac:dyDescent="0.2">
      <c r="A2" s="161" t="s">
        <v>20</v>
      </c>
      <c r="B2" s="162"/>
      <c r="C2" s="162"/>
      <c r="D2" s="162"/>
      <c r="E2" s="162"/>
    </row>
    <row r="3" spans="1:5" x14ac:dyDescent="0.2">
      <c r="A3" s="442" t="s">
        <v>244</v>
      </c>
      <c r="B3" s="450"/>
      <c r="C3" s="450"/>
      <c r="D3" s="450"/>
      <c r="E3" s="450"/>
    </row>
    <row r="4" spans="1:5" x14ac:dyDescent="0.2">
      <c r="A4" s="442" t="s">
        <v>231</v>
      </c>
      <c r="B4" s="450"/>
      <c r="C4" s="450"/>
      <c r="D4" s="450"/>
      <c r="E4" s="450"/>
    </row>
    <row r="5" spans="1:5" ht="13.5" thickBot="1" x14ac:dyDescent="0.25">
      <c r="A5" s="57"/>
      <c r="B5" s="57"/>
      <c r="C5" s="57"/>
      <c r="D5" s="57"/>
      <c r="E5" s="57"/>
    </row>
    <row r="6" spans="1:5" ht="13.5" thickBot="1" x14ac:dyDescent="0.25">
      <c r="A6" s="176"/>
      <c r="B6" s="176"/>
      <c r="C6" s="221" t="s">
        <v>23</v>
      </c>
      <c r="D6" s="222"/>
      <c r="E6" s="223"/>
    </row>
    <row r="7" spans="1:5" ht="13.5" thickBot="1" x14ac:dyDescent="0.25">
      <c r="A7" s="177" t="s">
        <v>10</v>
      </c>
      <c r="B7" s="453" t="s">
        <v>243</v>
      </c>
      <c r="C7" s="464" t="s">
        <v>24</v>
      </c>
      <c r="D7" s="465" t="s">
        <v>24</v>
      </c>
      <c r="E7" s="466" t="s">
        <v>24</v>
      </c>
    </row>
    <row r="8" spans="1:5" ht="13.5" thickBot="1" x14ac:dyDescent="0.25">
      <c r="A8" s="224">
        <v>42004</v>
      </c>
      <c r="B8" s="225"/>
      <c r="C8" s="226"/>
      <c r="D8" s="227"/>
      <c r="E8" s="228"/>
    </row>
    <row r="9" spans="1:5" x14ac:dyDescent="0.2">
      <c r="A9" s="224">
        <v>42369</v>
      </c>
      <c r="B9" s="230"/>
      <c r="C9" s="231"/>
      <c r="D9" s="232"/>
      <c r="E9" s="174"/>
    </row>
    <row r="10" spans="1:5" x14ac:dyDescent="0.2">
      <c r="A10" s="229">
        <v>42735</v>
      </c>
      <c r="B10" s="231"/>
      <c r="C10" s="231"/>
      <c r="D10" s="232"/>
      <c r="E10" s="174"/>
    </row>
    <row r="11" spans="1:5" ht="13.5" thickBot="1" x14ac:dyDescent="0.25">
      <c r="A11" s="229">
        <v>43100</v>
      </c>
      <c r="B11" s="233"/>
      <c r="C11" s="234"/>
      <c r="D11" s="235"/>
      <c r="E11" s="209"/>
    </row>
    <row r="12" spans="1:5" x14ac:dyDescent="0.2">
      <c r="A12" s="224">
        <v>42978</v>
      </c>
      <c r="B12" s="236"/>
      <c r="C12" s="236"/>
      <c r="D12" s="237"/>
      <c r="E12" s="202"/>
    </row>
    <row r="13" spans="1:5" ht="13.5" thickBot="1" x14ac:dyDescent="0.25">
      <c r="A13" s="451">
        <v>43343</v>
      </c>
      <c r="B13" s="238"/>
      <c r="C13" s="238"/>
      <c r="D13" s="239"/>
      <c r="E13" s="207"/>
    </row>
    <row r="16" spans="1:5" x14ac:dyDescent="0.2">
      <c r="A16" s="96" t="s">
        <v>164</v>
      </c>
    </row>
    <row r="17" spans="1:6" ht="13.5" thickBot="1" x14ac:dyDescent="0.25"/>
    <row r="18" spans="1:6" ht="13.5" thickBot="1" x14ac:dyDescent="0.25">
      <c r="A18" s="95" t="s">
        <v>10</v>
      </c>
      <c r="B18" s="452" t="str">
        <f>+B7</f>
        <v>Brasil</v>
      </c>
      <c r="C18" s="92"/>
      <c r="D18" s="92"/>
      <c r="E18" s="92"/>
      <c r="F18" s="53"/>
    </row>
    <row r="19" spans="1:6" x14ac:dyDescent="0.2">
      <c r="A19" s="103">
        <f>'12 - Reventa'!A71</f>
        <v>2015</v>
      </c>
      <c r="B19" s="120">
        <f>+B9-(B8+'11- impo '!C57-'12 - Reventa'!B58)</f>
        <v>0</v>
      </c>
      <c r="C19" s="240"/>
      <c r="D19" s="240"/>
      <c r="E19" s="240"/>
      <c r="F19" s="53"/>
    </row>
    <row r="20" spans="1:6" x14ac:dyDescent="0.2">
      <c r="A20" s="105">
        <f>'12 - Reventa'!A72</f>
        <v>2016</v>
      </c>
      <c r="B20" s="124">
        <f>+B10-(B9+'11- impo '!C58-'12 - Reventa'!B59)</f>
        <v>0</v>
      </c>
    </row>
    <row r="21" spans="1:6" ht="13.5" thickBot="1" x14ac:dyDescent="0.25">
      <c r="A21" s="106">
        <f>'12 - Reventa'!A73</f>
        <v>2017</v>
      </c>
      <c r="B21" s="128">
        <f>+B11-(B10+'11- impo '!C59-'12 - Reventa'!B60)</f>
        <v>0</v>
      </c>
    </row>
    <row r="22" spans="1:6" x14ac:dyDescent="0.2">
      <c r="A22" s="103" t="str">
        <f>'12 - Reventa'!A74</f>
        <v>ene-ago 2017</v>
      </c>
      <c r="B22" s="134">
        <f>+B12-(B11+'11- impo '!C61-'12 - Reventa'!B62)</f>
        <v>0</v>
      </c>
    </row>
    <row r="23" spans="1:6" ht="13.5" thickBot="1" x14ac:dyDescent="0.25">
      <c r="A23" s="106" t="str">
        <f>'12 - Reventa'!A75</f>
        <v>ene-ago 2018</v>
      </c>
      <c r="B23" s="138">
        <f>+B13-(B12+'11- impo '!C62-'12 - Reventa'!B63)</f>
        <v>0</v>
      </c>
    </row>
    <row r="24" spans="1:6" x14ac:dyDescent="0.2">
      <c r="A24" s="214"/>
      <c r="B24" s="214"/>
    </row>
    <row r="25" spans="1:6" x14ac:dyDescent="0.2">
      <c r="A25" s="214"/>
      <c r="B25" s="214"/>
    </row>
    <row r="26" spans="1:6" x14ac:dyDescent="0.2">
      <c r="A26" s="214"/>
      <c r="B26" s="214"/>
    </row>
  </sheetData>
  <sheetProtection formatCells="0" formatColumns="0" formatRows="0"/>
  <phoneticPr fontId="0" type="noConversion"/>
  <printOptions horizontalCentered="1" verticalCentered="1" gridLinesSet="0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workbookViewId="0">
      <selection activeCell="F22" sqref="F22"/>
    </sheetView>
  </sheetViews>
  <sheetFormatPr baseColWidth="10" defaultRowHeight="12.75" x14ac:dyDescent="0.2"/>
  <cols>
    <col min="1" max="1" width="14.5703125" style="50" customWidth="1"/>
    <col min="2" max="2" width="25.42578125" style="50" customWidth="1"/>
    <col min="3" max="3" width="16.140625" style="50" customWidth="1"/>
    <col min="4" max="6" width="11.42578125" style="50"/>
    <col min="7" max="9" width="2.85546875" style="50" customWidth="1"/>
    <col min="10" max="16384" width="11.42578125" style="50"/>
  </cols>
  <sheetData>
    <row r="1" spans="1:7" x14ac:dyDescent="0.2">
      <c r="A1" s="489" t="s">
        <v>96</v>
      </c>
      <c r="B1" s="489"/>
      <c r="C1" s="489"/>
      <c r="D1" s="489"/>
      <c r="E1" s="489"/>
      <c r="F1" s="176"/>
      <c r="G1" s="176"/>
    </row>
    <row r="2" spans="1:7" x14ac:dyDescent="0.2">
      <c r="A2" s="493" t="s">
        <v>83</v>
      </c>
      <c r="B2" s="493"/>
      <c r="C2" s="493"/>
      <c r="D2" s="493"/>
      <c r="E2" s="493"/>
      <c r="F2" s="162"/>
    </row>
    <row r="3" spans="1:7" x14ac:dyDescent="0.2">
      <c r="A3" s="490" t="str">
        <f>+'1.modelos'!A3</f>
        <v>Resinas Poliéster</v>
      </c>
      <c r="B3" s="490"/>
      <c r="C3" s="490"/>
      <c r="D3" s="490"/>
      <c r="E3" s="490"/>
      <c r="F3" s="450"/>
      <c r="G3" s="197"/>
    </row>
    <row r="4" spans="1:7" x14ac:dyDescent="0.2">
      <c r="A4" s="493" t="s">
        <v>92</v>
      </c>
      <c r="B4" s="493"/>
      <c r="C4" s="493"/>
      <c r="D4" s="493"/>
      <c r="E4" s="493"/>
      <c r="F4" s="162"/>
    </row>
    <row r="5" spans="1:7" x14ac:dyDescent="0.2">
      <c r="A5" s="493" t="s">
        <v>84</v>
      </c>
      <c r="B5" s="493"/>
      <c r="C5" s="493"/>
      <c r="D5" s="493"/>
      <c r="E5" s="493"/>
      <c r="F5" s="162"/>
    </row>
    <row r="6" spans="1:7" x14ac:dyDescent="0.2">
      <c r="A6" s="493" t="s">
        <v>85</v>
      </c>
      <c r="B6" s="493"/>
      <c r="C6" s="493"/>
      <c r="D6" s="493"/>
      <c r="E6" s="493"/>
      <c r="F6" s="162"/>
    </row>
    <row r="7" spans="1:7" ht="13.5" thickBot="1" x14ac:dyDescent="0.25">
      <c r="B7" s="162"/>
      <c r="C7" s="162"/>
      <c r="D7" s="162"/>
      <c r="E7" s="162"/>
      <c r="F7" s="162"/>
    </row>
    <row r="8" spans="1:7" ht="12.75" customHeight="1" x14ac:dyDescent="0.2">
      <c r="A8" s="177" t="s">
        <v>9</v>
      </c>
      <c r="B8" s="177" t="s">
        <v>86</v>
      </c>
      <c r="C8" s="177" t="s">
        <v>87</v>
      </c>
      <c r="D8" s="177" t="s">
        <v>19</v>
      </c>
      <c r="E8" s="177" t="s">
        <v>102</v>
      </c>
      <c r="F8"/>
    </row>
    <row r="9" spans="1:7" ht="13.5" thickBot="1" x14ac:dyDescent="0.25">
      <c r="A9" s="198" t="s">
        <v>10</v>
      </c>
      <c r="B9" s="198" t="s">
        <v>88</v>
      </c>
      <c r="C9" s="198" t="s">
        <v>89</v>
      </c>
      <c r="D9" s="198" t="s">
        <v>90</v>
      </c>
      <c r="E9" s="198" t="s">
        <v>90</v>
      </c>
      <c r="F9"/>
    </row>
    <row r="10" spans="1:7" x14ac:dyDescent="0.2">
      <c r="A10" s="199">
        <f>+'12 - Reventa'!A9</f>
        <v>42005</v>
      </c>
      <c r="B10" s="200"/>
      <c r="C10" s="201"/>
      <c r="D10" s="202"/>
      <c r="E10" s="201"/>
      <c r="F10"/>
    </row>
    <row r="11" spans="1:7" x14ac:dyDescent="0.2">
      <c r="A11" s="203">
        <f>+'12 - Reventa'!A10</f>
        <v>42036</v>
      </c>
      <c r="B11" s="204"/>
      <c r="C11" s="173"/>
      <c r="D11" s="174"/>
      <c r="E11" s="173"/>
      <c r="F11"/>
    </row>
    <row r="12" spans="1:7" x14ac:dyDescent="0.2">
      <c r="A12" s="203">
        <f>+'12 - Reventa'!A11</f>
        <v>42064</v>
      </c>
      <c r="B12" s="204"/>
      <c r="C12" s="173"/>
      <c r="D12" s="174"/>
      <c r="E12" s="173"/>
      <c r="F12"/>
    </row>
    <row r="13" spans="1:7" x14ac:dyDescent="0.2">
      <c r="A13" s="203">
        <f>+'12 - Reventa'!A12</f>
        <v>42095</v>
      </c>
      <c r="B13" s="204"/>
      <c r="C13" s="173"/>
      <c r="D13" s="174"/>
      <c r="E13" s="173"/>
      <c r="F13"/>
    </row>
    <row r="14" spans="1:7" x14ac:dyDescent="0.2">
      <c r="A14" s="203">
        <f>+'12 - Reventa'!A13</f>
        <v>42125</v>
      </c>
      <c r="B14" s="173"/>
      <c r="C14" s="173"/>
      <c r="D14" s="174"/>
      <c r="E14" s="173"/>
      <c r="F14"/>
    </row>
    <row r="15" spans="1:7" x14ac:dyDescent="0.2">
      <c r="A15" s="203">
        <f>+'12 - Reventa'!A14</f>
        <v>42156</v>
      </c>
      <c r="B15" s="204"/>
      <c r="C15" s="173"/>
      <c r="D15" s="174"/>
      <c r="E15" s="173"/>
      <c r="F15"/>
    </row>
    <row r="16" spans="1:7" x14ac:dyDescent="0.2">
      <c r="A16" s="203">
        <f>+'12 - Reventa'!A15</f>
        <v>42186</v>
      </c>
      <c r="B16" s="173"/>
      <c r="C16" s="173"/>
      <c r="D16" s="174"/>
      <c r="E16" s="173"/>
      <c r="F16"/>
    </row>
    <row r="17" spans="1:6" x14ac:dyDescent="0.2">
      <c r="A17" s="203">
        <f>+'12 - Reventa'!A16</f>
        <v>42217</v>
      </c>
      <c r="B17" s="173"/>
      <c r="C17" s="173"/>
      <c r="D17" s="174"/>
      <c r="E17" s="173"/>
      <c r="F17"/>
    </row>
    <row r="18" spans="1:6" x14ac:dyDescent="0.2">
      <c r="A18" s="203">
        <f>+'12 - Reventa'!A17</f>
        <v>42248</v>
      </c>
      <c r="B18" s="173"/>
      <c r="C18" s="173"/>
      <c r="D18" s="174"/>
      <c r="E18" s="173"/>
      <c r="F18"/>
    </row>
    <row r="19" spans="1:6" x14ac:dyDescent="0.2">
      <c r="A19" s="203">
        <f>+'12 - Reventa'!A18</f>
        <v>42278</v>
      </c>
      <c r="B19" s="173"/>
      <c r="C19" s="173"/>
      <c r="D19" s="174"/>
      <c r="E19" s="173"/>
      <c r="F19"/>
    </row>
    <row r="20" spans="1:6" x14ac:dyDescent="0.2">
      <c r="A20" s="203">
        <f>+'12 - Reventa'!A19</f>
        <v>42309</v>
      </c>
      <c r="B20" s="173"/>
      <c r="C20" s="173"/>
      <c r="D20" s="174"/>
      <c r="E20" s="173"/>
      <c r="F20"/>
    </row>
    <row r="21" spans="1:6" ht="13.5" thickBot="1" x14ac:dyDescent="0.25">
      <c r="A21" s="205">
        <f>+'12 - Reventa'!A20</f>
        <v>42339</v>
      </c>
      <c r="B21" s="206"/>
      <c r="C21" s="206"/>
      <c r="D21" s="207"/>
      <c r="E21" s="206"/>
      <c r="F21"/>
    </row>
    <row r="22" spans="1:6" x14ac:dyDescent="0.2">
      <c r="A22" s="199">
        <f>+'12 - Reventa'!A21</f>
        <v>42370</v>
      </c>
      <c r="B22" s="201"/>
      <c r="C22" s="201"/>
      <c r="D22" s="174"/>
      <c r="E22" s="201"/>
      <c r="F22"/>
    </row>
    <row r="23" spans="1:6" x14ac:dyDescent="0.2">
      <c r="A23" s="203">
        <f>+'12 - Reventa'!A22</f>
        <v>42401</v>
      </c>
      <c r="B23" s="173"/>
      <c r="C23" s="173"/>
      <c r="D23" s="208"/>
      <c r="E23" s="173"/>
      <c r="F23"/>
    </row>
    <row r="24" spans="1:6" x14ac:dyDescent="0.2">
      <c r="A24" s="203">
        <f>+'12 - Reventa'!A23</f>
        <v>42430</v>
      </c>
      <c r="B24" s="173"/>
      <c r="C24" s="173"/>
      <c r="D24" s="174"/>
      <c r="E24" s="173"/>
      <c r="F24"/>
    </row>
    <row r="25" spans="1:6" x14ac:dyDescent="0.2">
      <c r="A25" s="203">
        <f>+'12 - Reventa'!A24</f>
        <v>42461</v>
      </c>
      <c r="B25" s="173"/>
      <c r="C25" s="173"/>
      <c r="D25" s="174"/>
      <c r="E25" s="173"/>
      <c r="F25"/>
    </row>
    <row r="26" spans="1:6" x14ac:dyDescent="0.2">
      <c r="A26" s="203">
        <f>+'12 - Reventa'!A25</f>
        <v>42491</v>
      </c>
      <c r="B26" s="173"/>
      <c r="C26" s="173"/>
      <c r="D26" s="174"/>
      <c r="E26" s="173"/>
      <c r="F26"/>
    </row>
    <row r="27" spans="1:6" x14ac:dyDescent="0.2">
      <c r="A27" s="203">
        <f>+'12 - Reventa'!A26</f>
        <v>42522</v>
      </c>
      <c r="B27" s="173"/>
      <c r="C27" s="173"/>
      <c r="D27" s="174"/>
      <c r="E27" s="173"/>
      <c r="F27"/>
    </row>
    <row r="28" spans="1:6" x14ac:dyDescent="0.2">
      <c r="A28" s="203">
        <f>+'12 - Reventa'!A27</f>
        <v>42552</v>
      </c>
      <c r="B28" s="173"/>
      <c r="C28" s="173"/>
      <c r="D28" s="174"/>
      <c r="E28" s="173"/>
      <c r="F28"/>
    </row>
    <row r="29" spans="1:6" x14ac:dyDescent="0.2">
      <c r="A29" s="203">
        <f>+'12 - Reventa'!A28</f>
        <v>42583</v>
      </c>
      <c r="B29" s="173"/>
      <c r="C29" s="173"/>
      <c r="D29" s="174"/>
      <c r="E29" s="173"/>
      <c r="F29"/>
    </row>
    <row r="30" spans="1:6" x14ac:dyDescent="0.2">
      <c r="A30" s="203">
        <f>+'12 - Reventa'!A29</f>
        <v>42614</v>
      </c>
      <c r="B30" s="173"/>
      <c r="C30" s="173"/>
      <c r="D30" s="174"/>
      <c r="E30" s="173"/>
      <c r="F30"/>
    </row>
    <row r="31" spans="1:6" x14ac:dyDescent="0.2">
      <c r="A31" s="203">
        <f>+'12 - Reventa'!A30</f>
        <v>42644</v>
      </c>
      <c r="B31" s="173"/>
      <c r="C31" s="173"/>
      <c r="D31" s="174"/>
      <c r="E31" s="173"/>
      <c r="F31"/>
    </row>
    <row r="32" spans="1:6" x14ac:dyDescent="0.2">
      <c r="A32" s="203">
        <f>+'12 - Reventa'!A31</f>
        <v>42675</v>
      </c>
      <c r="B32" s="173"/>
      <c r="C32" s="173"/>
      <c r="D32" s="174"/>
      <c r="E32" s="173"/>
      <c r="F32"/>
    </row>
    <row r="33" spans="1:6" ht="13.5" thickBot="1" x14ac:dyDescent="0.25">
      <c r="A33" s="205">
        <f>+'12 - Reventa'!A32</f>
        <v>42705</v>
      </c>
      <c r="B33" s="206"/>
      <c r="C33" s="206"/>
      <c r="D33" s="209"/>
      <c r="E33" s="206"/>
      <c r="F33"/>
    </row>
    <row r="34" spans="1:6" x14ac:dyDescent="0.2">
      <c r="A34" s="199">
        <f>+'12 - Reventa'!A33</f>
        <v>42736</v>
      </c>
      <c r="B34" s="201"/>
      <c r="C34" s="210"/>
      <c r="D34" s="200"/>
      <c r="E34" s="201"/>
      <c r="F34"/>
    </row>
    <row r="35" spans="1:6" x14ac:dyDescent="0.2">
      <c r="A35" s="203">
        <f>+'12 - Reventa'!A34</f>
        <v>42767</v>
      </c>
      <c r="B35" s="173"/>
      <c r="C35" s="149"/>
      <c r="D35" s="204"/>
      <c r="E35" s="173"/>
      <c r="F35"/>
    </row>
    <row r="36" spans="1:6" x14ac:dyDescent="0.2">
      <c r="A36" s="203">
        <f>+'12 - Reventa'!A35</f>
        <v>42795</v>
      </c>
      <c r="B36" s="173"/>
      <c r="C36" s="149"/>
      <c r="D36" s="204"/>
      <c r="E36" s="173"/>
      <c r="F36"/>
    </row>
    <row r="37" spans="1:6" x14ac:dyDescent="0.2">
      <c r="A37" s="203">
        <f>+'12 - Reventa'!A36</f>
        <v>42826</v>
      </c>
      <c r="B37" s="173"/>
      <c r="C37" s="149"/>
      <c r="D37" s="204"/>
      <c r="E37" s="173"/>
      <c r="F37"/>
    </row>
    <row r="38" spans="1:6" x14ac:dyDescent="0.2">
      <c r="A38" s="203">
        <f>+'12 - Reventa'!A37</f>
        <v>42856</v>
      </c>
      <c r="B38" s="173"/>
      <c r="C38" s="149"/>
      <c r="D38" s="204"/>
      <c r="E38" s="173"/>
      <c r="F38"/>
    </row>
    <row r="39" spans="1:6" x14ac:dyDescent="0.2">
      <c r="A39" s="203">
        <f>+'12 - Reventa'!A38</f>
        <v>42887</v>
      </c>
      <c r="B39" s="173"/>
      <c r="C39" s="149"/>
      <c r="D39" s="204"/>
      <c r="E39" s="173"/>
      <c r="F39"/>
    </row>
    <row r="40" spans="1:6" x14ac:dyDescent="0.2">
      <c r="A40" s="203">
        <f>+'12 - Reventa'!A39</f>
        <v>42917</v>
      </c>
      <c r="B40" s="173"/>
      <c r="C40" s="149"/>
      <c r="D40" s="204"/>
      <c r="E40" s="173"/>
      <c r="F40"/>
    </row>
    <row r="41" spans="1:6" x14ac:dyDescent="0.2">
      <c r="A41" s="203">
        <f>+'12 - Reventa'!A40</f>
        <v>42948</v>
      </c>
      <c r="B41" s="173"/>
      <c r="C41" s="149"/>
      <c r="D41" s="204"/>
      <c r="E41" s="173"/>
      <c r="F41"/>
    </row>
    <row r="42" spans="1:6" x14ac:dyDescent="0.2">
      <c r="A42" s="203">
        <f>+'12 - Reventa'!A41</f>
        <v>42979</v>
      </c>
      <c r="B42" s="173"/>
      <c r="C42" s="149"/>
      <c r="D42" s="204"/>
      <c r="E42" s="173"/>
      <c r="F42"/>
    </row>
    <row r="43" spans="1:6" x14ac:dyDescent="0.2">
      <c r="A43" s="203">
        <f>+'12 - Reventa'!A42</f>
        <v>43009</v>
      </c>
      <c r="B43" s="173"/>
      <c r="C43" s="149"/>
      <c r="D43" s="204"/>
      <c r="E43" s="173"/>
      <c r="F43"/>
    </row>
    <row r="44" spans="1:6" x14ac:dyDescent="0.2">
      <c r="A44" s="203">
        <f>+'12 - Reventa'!A43</f>
        <v>43040</v>
      </c>
      <c r="B44" s="173"/>
      <c r="C44" s="149"/>
      <c r="D44" s="204"/>
      <c r="E44" s="173"/>
      <c r="F44"/>
    </row>
    <row r="45" spans="1:6" ht="13.5" thickBot="1" x14ac:dyDescent="0.25">
      <c r="A45" s="205">
        <f>+'12 - Reventa'!A44</f>
        <v>43070</v>
      </c>
      <c r="B45" s="206"/>
      <c r="C45" s="211"/>
      <c r="D45" s="212"/>
      <c r="E45" s="206"/>
      <c r="F45"/>
    </row>
    <row r="46" spans="1:6" x14ac:dyDescent="0.2">
      <c r="A46" s="199">
        <f>+'12 - Reventa'!A45</f>
        <v>43101</v>
      </c>
      <c r="B46" s="201"/>
      <c r="C46" s="210"/>
      <c r="D46" s="200"/>
      <c r="E46" s="201"/>
      <c r="F46"/>
    </row>
    <row r="47" spans="1:6" x14ac:dyDescent="0.2">
      <c r="A47" s="203">
        <f>+'12 - Reventa'!A46</f>
        <v>43132</v>
      </c>
      <c r="B47" s="173"/>
      <c r="C47" s="149"/>
      <c r="D47" s="204"/>
      <c r="E47" s="173"/>
      <c r="F47"/>
    </row>
    <row r="48" spans="1:6" x14ac:dyDescent="0.2">
      <c r="A48" s="203">
        <f>+'12 - Reventa'!A48</f>
        <v>43191</v>
      </c>
      <c r="B48" s="173"/>
      <c r="C48" s="149"/>
      <c r="D48" s="204"/>
      <c r="E48" s="173"/>
      <c r="F48"/>
    </row>
    <row r="49" spans="1:6" x14ac:dyDescent="0.2">
      <c r="A49" s="203">
        <f>+'12 - Reventa'!A49</f>
        <v>43221</v>
      </c>
      <c r="B49" s="173"/>
      <c r="C49" s="149"/>
      <c r="D49" s="204"/>
      <c r="E49" s="173"/>
      <c r="F49"/>
    </row>
    <row r="50" spans="1:6" x14ac:dyDescent="0.2">
      <c r="A50" s="203">
        <f>+'12 - Reventa'!A50</f>
        <v>43252</v>
      </c>
      <c r="B50" s="173"/>
      <c r="C50" s="149"/>
      <c r="D50" s="204"/>
      <c r="E50" s="173"/>
      <c r="F50"/>
    </row>
    <row r="51" spans="1:6" x14ac:dyDescent="0.2">
      <c r="A51" s="203">
        <f>+'12 - Reventa'!A51</f>
        <v>43282</v>
      </c>
      <c r="B51" s="173"/>
      <c r="C51" s="149"/>
      <c r="D51" s="204"/>
      <c r="E51" s="173"/>
      <c r="F51"/>
    </row>
    <row r="52" spans="1:6" ht="13.5" thickBot="1" x14ac:dyDescent="0.25">
      <c r="A52" s="205">
        <f>+'12 - Reventa'!A52</f>
        <v>43313</v>
      </c>
      <c r="B52" s="206"/>
      <c r="C52" s="211"/>
      <c r="D52" s="212"/>
      <c r="E52" s="206"/>
      <c r="F52"/>
    </row>
    <row r="53" spans="1:6" hidden="1" x14ac:dyDescent="0.2">
      <c r="A53" s="426">
        <f>+'12 - Reventa'!A53</f>
        <v>41153</v>
      </c>
      <c r="B53" s="446"/>
      <c r="C53" s="447"/>
      <c r="D53" s="448"/>
      <c r="E53" s="446"/>
      <c r="F53"/>
    </row>
    <row r="54" spans="1:6" hidden="1" x14ac:dyDescent="0.2">
      <c r="A54" s="203">
        <f>+'12 - Reventa'!A54</f>
        <v>41183</v>
      </c>
      <c r="B54" s="173"/>
      <c r="C54" s="149"/>
      <c r="D54" s="204"/>
      <c r="E54" s="173"/>
      <c r="F54"/>
    </row>
    <row r="55" spans="1:6" hidden="1" x14ac:dyDescent="0.2">
      <c r="A55" s="203">
        <f>+'12 - Reventa'!A55</f>
        <v>41214</v>
      </c>
      <c r="B55" s="173"/>
      <c r="C55" s="149"/>
      <c r="D55" s="204"/>
      <c r="E55" s="173"/>
      <c r="F55"/>
    </row>
    <row r="56" spans="1:6" ht="13.5" hidden="1" thickBot="1" x14ac:dyDescent="0.25">
      <c r="A56" s="205">
        <f>+'12 - Reventa'!A56</f>
        <v>41244</v>
      </c>
      <c r="B56" s="206"/>
      <c r="C56" s="211"/>
      <c r="D56" s="212"/>
      <c r="E56" s="206"/>
      <c r="F56"/>
    </row>
    <row r="57" spans="1:6" ht="13.5" thickBot="1" x14ac:dyDescent="0.25">
      <c r="A57" s="213"/>
      <c r="B57" s="214"/>
      <c r="C57" s="214"/>
      <c r="D57" s="215"/>
      <c r="E57" s="214"/>
      <c r="F57"/>
    </row>
    <row r="58" spans="1:6" x14ac:dyDescent="0.2">
      <c r="A58" s="216">
        <f>+'11- impo '!A57</f>
        <v>2015</v>
      </c>
      <c r="B58" s="201"/>
      <c r="C58" s="201"/>
      <c r="D58" s="201"/>
      <c r="E58" s="201"/>
      <c r="F58"/>
    </row>
    <row r="59" spans="1:6" x14ac:dyDescent="0.2">
      <c r="A59" s="217">
        <f>+'11- impo '!A58</f>
        <v>2016</v>
      </c>
      <c r="B59" s="173"/>
      <c r="C59" s="173"/>
      <c r="D59" s="173"/>
      <c r="E59" s="173"/>
      <c r="F59"/>
    </row>
    <row r="60" spans="1:6" ht="13.5" thickBot="1" x14ac:dyDescent="0.25">
      <c r="A60" s="218">
        <f>+'11- impo '!A59</f>
        <v>2017</v>
      </c>
      <c r="B60" s="206"/>
      <c r="C60" s="206"/>
      <c r="D60" s="206"/>
      <c r="E60" s="206"/>
      <c r="F60"/>
    </row>
    <row r="61" spans="1:6" ht="13.5" thickBot="1" x14ac:dyDescent="0.25">
      <c r="A61" s="219"/>
      <c r="B61" s="214"/>
      <c r="C61" s="214"/>
      <c r="D61" s="214"/>
      <c r="E61" s="214"/>
      <c r="F61"/>
    </row>
    <row r="62" spans="1:6" x14ac:dyDescent="0.2">
      <c r="A62" s="199" t="str">
        <f>+'11- impo '!A61</f>
        <v>ene-ago 2017</v>
      </c>
      <c r="B62" s="201"/>
      <c r="C62" s="201"/>
      <c r="D62" s="201"/>
      <c r="E62" s="201"/>
      <c r="F62"/>
    </row>
    <row r="63" spans="1:6" ht="13.5" thickBot="1" x14ac:dyDescent="0.25">
      <c r="A63" s="205" t="str">
        <f>+'11- impo '!A62</f>
        <v>ene-ago 2018</v>
      </c>
      <c r="B63" s="206"/>
      <c r="C63" s="206"/>
      <c r="D63" s="206"/>
      <c r="E63" s="206"/>
      <c r="F63"/>
    </row>
    <row r="64" spans="1:6" x14ac:dyDescent="0.2">
      <c r="A64" s="213"/>
    </row>
    <row r="65" spans="1:6" x14ac:dyDescent="0.2">
      <c r="A65" s="220" t="s">
        <v>91</v>
      </c>
    </row>
    <row r="66" spans="1:6" x14ac:dyDescent="0.2">
      <c r="A66" s="188"/>
    </row>
    <row r="67" spans="1:6" x14ac:dyDescent="0.2">
      <c r="A67" s="188"/>
      <c r="E67" s="214"/>
      <c r="F67" s="214"/>
    </row>
    <row r="68" spans="1:6" x14ac:dyDescent="0.2">
      <c r="A68" s="90" t="s">
        <v>159</v>
      </c>
      <c r="B68" s="91"/>
      <c r="C68" s="55"/>
    </row>
    <row r="69" spans="1:6" ht="13.5" thickBot="1" x14ac:dyDescent="0.25">
      <c r="A69" s="55"/>
      <c r="B69" s="55"/>
      <c r="C69" s="55"/>
    </row>
    <row r="70" spans="1:6" ht="13.5" thickBot="1" x14ac:dyDescent="0.25">
      <c r="A70" s="95" t="s">
        <v>10</v>
      </c>
      <c r="C70" s="100" t="s">
        <v>150</v>
      </c>
      <c r="D70" s="102" t="s">
        <v>127</v>
      </c>
    </row>
    <row r="71" spans="1:6" x14ac:dyDescent="0.2">
      <c r="A71" s="103">
        <f>A58</f>
        <v>2015</v>
      </c>
      <c r="C71" s="117">
        <f>+C58-SUM(C9:C20)</f>
        <v>0</v>
      </c>
      <c r="D71" s="120">
        <f>+D58-SUM(D9:D20)</f>
        <v>0</v>
      </c>
    </row>
    <row r="72" spans="1:6" x14ac:dyDescent="0.2">
      <c r="A72" s="105">
        <f>A59</f>
        <v>2016</v>
      </c>
      <c r="C72" s="121">
        <f>+C59-SUM(C21:C32)</f>
        <v>0</v>
      </c>
      <c r="D72" s="124">
        <f>+D59-SUM(D21:D32)</f>
        <v>0</v>
      </c>
    </row>
    <row r="73" spans="1:6" ht="13.5" thickBot="1" x14ac:dyDescent="0.25">
      <c r="A73" s="106">
        <f>A60</f>
        <v>2017</v>
      </c>
      <c r="C73" s="125">
        <f>+C60-SUM(C33:C44)</f>
        <v>0</v>
      </c>
      <c r="D73" s="128">
        <f>+D60-SUM(D33:D44)</f>
        <v>0</v>
      </c>
    </row>
    <row r="74" spans="1:6" x14ac:dyDescent="0.2">
      <c r="A74" s="103" t="str">
        <f>+A62</f>
        <v>ene-ago 2017</v>
      </c>
      <c r="C74" s="134">
        <f>+C62-(SUM(C33:INDEX(C33:C44,'parámetros e instrucciones'!$E$3)))</f>
        <v>0</v>
      </c>
      <c r="D74" s="134">
        <f>+D62-(SUM(D33:INDEX(D33:D44,'parámetros e instrucciones'!$E$3)))</f>
        <v>0</v>
      </c>
    </row>
    <row r="75" spans="1:6" ht="13.5" thickBot="1" x14ac:dyDescent="0.25">
      <c r="A75" s="106" t="str">
        <f>+A63</f>
        <v>ene-ago 2018</v>
      </c>
      <c r="C75" s="138">
        <f>+C63-(SUM(C45:INDEX(C45:C56,'parámetros e instrucciones'!$E$3)))</f>
        <v>0</v>
      </c>
      <c r="D75" s="138">
        <f>+D63-(SUM(D45:INDEX(D45:D56,'parámetros e instrucciones'!$E$3)))</f>
        <v>0</v>
      </c>
    </row>
  </sheetData>
  <mergeCells count="6">
    <mergeCell ref="A1:E1"/>
    <mergeCell ref="A6:E6"/>
    <mergeCell ref="A5:E5"/>
    <mergeCell ref="A4:E4"/>
    <mergeCell ref="A3:E3"/>
    <mergeCell ref="A2:E2"/>
  </mergeCells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verticalDpi="0" r:id="rId1"/>
  <headerFooter>
    <oddHeader>&amp;R2018 - Año del Centanario de la Reforma Universitaria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B5"/>
  <sheetViews>
    <sheetView showGridLines="0" workbookViewId="0">
      <selection sqref="A1:B5"/>
    </sheetView>
  </sheetViews>
  <sheetFormatPr baseColWidth="10" defaultRowHeight="12.75" x14ac:dyDescent="0.2"/>
  <cols>
    <col min="1" max="1" width="16.28515625" customWidth="1"/>
    <col min="2" max="2" width="29.5703125" customWidth="1"/>
  </cols>
  <sheetData>
    <row r="1" spans="1:2" x14ac:dyDescent="0.2">
      <c r="A1" s="2" t="s">
        <v>95</v>
      </c>
      <c r="B1" s="3"/>
    </row>
    <row r="2" spans="1:2" ht="13.5" thickBot="1" x14ac:dyDescent="0.25">
      <c r="A2" s="2" t="s">
        <v>53</v>
      </c>
      <c r="B2" s="3"/>
    </row>
    <row r="3" spans="1:2" x14ac:dyDescent="0.2">
      <c r="A3" s="4" t="s">
        <v>10</v>
      </c>
      <c r="B3" s="14" t="s">
        <v>54</v>
      </c>
    </row>
    <row r="4" spans="1:2" ht="13.5" thickBot="1" x14ac:dyDescent="0.25">
      <c r="A4" s="10"/>
      <c r="B4" s="8"/>
    </row>
    <row r="5" spans="1:2" ht="25.5" customHeight="1" thickBot="1" x14ac:dyDescent="0.25">
      <c r="A5" s="9" t="s">
        <v>11</v>
      </c>
      <c r="B5" s="13"/>
    </row>
  </sheetData>
  <phoneticPr fontId="0" type="noConversion"/>
  <printOptions horizontalCentered="1" verticalCentered="1"/>
  <pageMargins left="0.75" right="0.75" top="1" bottom="1" header="0.511811024" footer="0.511811024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D10"/>
  <sheetViews>
    <sheetView workbookViewId="0">
      <selection activeCell="F18" sqref="F18"/>
    </sheetView>
  </sheetViews>
  <sheetFormatPr baseColWidth="10" defaultRowHeight="12.75" x14ac:dyDescent="0.2"/>
  <cols>
    <col min="1" max="1" width="25.42578125" customWidth="1"/>
    <col min="2" max="2" width="15.85546875" customWidth="1"/>
    <col min="3" max="3" width="16.28515625" customWidth="1"/>
    <col min="4" max="4" width="18.85546875" customWidth="1"/>
  </cols>
  <sheetData>
    <row r="2" spans="1:4" x14ac:dyDescent="0.2">
      <c r="A2" s="553" t="s">
        <v>96</v>
      </c>
      <c r="B2" s="553"/>
      <c r="C2" s="553"/>
      <c r="D2" s="553"/>
    </row>
    <row r="3" spans="1:4" x14ac:dyDescent="0.2">
      <c r="A3" s="553" t="s">
        <v>97</v>
      </c>
      <c r="B3" s="553"/>
      <c r="C3" s="553"/>
      <c r="D3" s="553"/>
    </row>
    <row r="4" spans="1:4" x14ac:dyDescent="0.2">
      <c r="A4" s="554" t="s">
        <v>2</v>
      </c>
      <c r="B4" s="554"/>
      <c r="C4" s="554"/>
      <c r="D4" s="554"/>
    </row>
    <row r="5" spans="1:4" x14ac:dyDescent="0.2">
      <c r="A5" s="16"/>
      <c r="B5" s="16"/>
      <c r="C5" s="16"/>
      <c r="D5" s="16"/>
    </row>
    <row r="6" spans="1:4" s="15" customFormat="1" ht="24.75" customHeight="1" x14ac:dyDescent="0.2">
      <c r="A6" s="20" t="s">
        <v>34</v>
      </c>
      <c r="B6" s="21" t="s">
        <v>98</v>
      </c>
      <c r="C6" s="22" t="s">
        <v>99</v>
      </c>
      <c r="D6" s="23" t="s">
        <v>100</v>
      </c>
    </row>
    <row r="7" spans="1:4" x14ac:dyDescent="0.2">
      <c r="A7" s="17">
        <v>1996</v>
      </c>
      <c r="B7" s="18"/>
      <c r="C7" s="18"/>
      <c r="D7" s="19"/>
    </row>
    <row r="8" spans="1:4" x14ac:dyDescent="0.2">
      <c r="A8" s="11">
        <v>1997</v>
      </c>
      <c r="B8" s="1"/>
      <c r="C8" s="1"/>
      <c r="D8" s="5"/>
    </row>
    <row r="9" spans="1:4" x14ac:dyDescent="0.2">
      <c r="A9" s="11">
        <v>1998</v>
      </c>
      <c r="B9" s="1"/>
      <c r="C9" s="1"/>
      <c r="D9" s="5"/>
    </row>
    <row r="10" spans="1:4" ht="13.5" thickBot="1" x14ac:dyDescent="0.25">
      <c r="A10" s="12" t="s">
        <v>25</v>
      </c>
      <c r="B10" s="7"/>
      <c r="C10" s="7"/>
      <c r="D10" s="6"/>
    </row>
  </sheetData>
  <mergeCells count="3">
    <mergeCell ref="A3:D3"/>
    <mergeCell ref="A2:D2"/>
    <mergeCell ref="A4:D4"/>
  </mergeCells>
  <phoneticPr fontId="0" type="noConversion"/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55"/>
  <sheetViews>
    <sheetView showGridLines="0" zoomScale="75" workbookViewId="0">
      <selection activeCell="F22" sqref="F22"/>
    </sheetView>
  </sheetViews>
  <sheetFormatPr baseColWidth="10" defaultRowHeight="12.75" x14ac:dyDescent="0.2"/>
  <cols>
    <col min="1" max="1" width="17.85546875" style="50" customWidth="1"/>
    <col min="2" max="2" width="77.5703125" style="50" customWidth="1"/>
    <col min="3" max="6" width="11.28515625" style="50" customWidth="1"/>
    <col min="7" max="16384" width="11.42578125" style="50"/>
  </cols>
  <sheetData>
    <row r="1" spans="1:6" x14ac:dyDescent="0.2">
      <c r="A1" s="161" t="s">
        <v>1</v>
      </c>
      <c r="B1" s="162"/>
      <c r="C1" s="162"/>
      <c r="D1" s="162"/>
      <c r="E1" s="162"/>
      <c r="F1" s="162"/>
    </row>
    <row r="2" spans="1:6" x14ac:dyDescent="0.2">
      <c r="A2" s="418" t="s">
        <v>227</v>
      </c>
      <c r="B2" s="419"/>
      <c r="C2" s="419"/>
      <c r="D2" s="419"/>
      <c r="E2" s="419"/>
      <c r="F2" s="419"/>
    </row>
    <row r="3" spans="1:6" x14ac:dyDescent="0.2">
      <c r="A3" s="420" t="s">
        <v>226</v>
      </c>
      <c r="B3" s="421"/>
      <c r="C3" s="419"/>
      <c r="D3" s="419"/>
      <c r="E3" s="419"/>
      <c r="F3" s="419"/>
    </row>
    <row r="4" spans="1:6" hidden="1" x14ac:dyDescent="0.2">
      <c r="A4" s="161"/>
      <c r="B4" s="162"/>
      <c r="C4" s="162"/>
      <c r="D4" s="162"/>
      <c r="E4" s="162"/>
      <c r="F4" s="162"/>
    </row>
    <row r="5" spans="1:6" hidden="1" x14ac:dyDescent="0.2">
      <c r="A5" s="161"/>
      <c r="B5" s="162"/>
      <c r="C5" s="162"/>
      <c r="D5" s="162"/>
      <c r="E5" s="162"/>
      <c r="F5" s="162"/>
    </row>
    <row r="6" spans="1:6" x14ac:dyDescent="0.2">
      <c r="A6" s="161"/>
      <c r="B6" s="162"/>
      <c r="C6" s="162"/>
      <c r="D6" s="162"/>
      <c r="E6" s="162"/>
      <c r="F6" s="162"/>
    </row>
    <row r="7" spans="1:6" x14ac:dyDescent="0.2">
      <c r="A7" s="161"/>
      <c r="B7" s="162"/>
      <c r="C7" s="162"/>
      <c r="D7" s="162"/>
      <c r="E7" s="162"/>
      <c r="F7" s="162"/>
    </row>
    <row r="8" spans="1:6" x14ac:dyDescent="0.2">
      <c r="A8" s="161"/>
      <c r="B8" s="162"/>
      <c r="C8" s="162"/>
      <c r="D8" s="162"/>
      <c r="E8" s="162"/>
      <c r="F8" s="162"/>
    </row>
    <row r="9" spans="1:6" ht="13.5" thickBot="1" x14ac:dyDescent="0.25">
      <c r="A9" s="162"/>
      <c r="B9" s="161"/>
      <c r="C9" s="162"/>
      <c r="D9" s="162"/>
      <c r="E9" s="162"/>
      <c r="F9" s="162"/>
    </row>
    <row r="10" spans="1:6" ht="28.5" customHeight="1" thickBot="1" x14ac:dyDescent="0.25">
      <c r="A10" s="163" t="s">
        <v>3</v>
      </c>
      <c r="B10" s="164" t="s">
        <v>4</v>
      </c>
      <c r="C10" s="399">
        <v>2015</v>
      </c>
      <c r="D10" s="399">
        <v>2016</v>
      </c>
      <c r="E10" s="399">
        <v>2017</v>
      </c>
      <c r="F10" s="399" t="s">
        <v>228</v>
      </c>
    </row>
    <row r="11" spans="1:6" x14ac:dyDescent="0.2">
      <c r="A11" s="165" t="s">
        <v>5</v>
      </c>
      <c r="B11" s="484"/>
      <c r="C11" s="478" t="s">
        <v>219</v>
      </c>
      <c r="D11" s="478" t="s">
        <v>219</v>
      </c>
      <c r="E11" s="478" t="s">
        <v>219</v>
      </c>
      <c r="F11" s="478" t="s">
        <v>219</v>
      </c>
    </row>
    <row r="12" spans="1:6" x14ac:dyDescent="0.2">
      <c r="A12" s="166"/>
      <c r="B12" s="483"/>
      <c r="C12" s="479"/>
      <c r="D12" s="479"/>
      <c r="E12" s="479"/>
      <c r="F12" s="479"/>
    </row>
    <row r="13" spans="1:6" x14ac:dyDescent="0.2">
      <c r="A13" s="166"/>
      <c r="B13" s="481"/>
      <c r="C13" s="479"/>
      <c r="D13" s="479"/>
      <c r="E13" s="479"/>
      <c r="F13" s="479"/>
    </row>
    <row r="14" spans="1:6" x14ac:dyDescent="0.2">
      <c r="A14" s="166"/>
      <c r="B14" s="483"/>
      <c r="C14" s="479"/>
      <c r="D14" s="479"/>
      <c r="E14" s="479"/>
      <c r="F14" s="479"/>
    </row>
    <row r="15" spans="1:6" x14ac:dyDescent="0.2">
      <c r="A15" s="166"/>
      <c r="B15" s="481"/>
      <c r="C15" s="479"/>
      <c r="D15" s="479"/>
      <c r="E15" s="479"/>
      <c r="F15" s="479"/>
    </row>
    <row r="16" spans="1:6" ht="13.5" thickBot="1" x14ac:dyDescent="0.25">
      <c r="A16" s="167"/>
      <c r="B16" s="482"/>
      <c r="C16" s="480"/>
      <c r="D16" s="480"/>
      <c r="E16" s="480"/>
      <c r="F16" s="480"/>
    </row>
    <row r="17" spans="1:6" x14ac:dyDescent="0.2">
      <c r="A17" s="165" t="s">
        <v>6</v>
      </c>
      <c r="B17" s="484"/>
      <c r="C17" s="478" t="s">
        <v>219</v>
      </c>
      <c r="D17" s="478" t="s">
        <v>219</v>
      </c>
      <c r="E17" s="478" t="s">
        <v>219</v>
      </c>
      <c r="F17" s="478" t="s">
        <v>219</v>
      </c>
    </row>
    <row r="18" spans="1:6" x14ac:dyDescent="0.2">
      <c r="A18" s="166"/>
      <c r="B18" s="483"/>
      <c r="C18" s="479"/>
      <c r="D18" s="479"/>
      <c r="E18" s="479"/>
      <c r="F18" s="479"/>
    </row>
    <row r="19" spans="1:6" x14ac:dyDescent="0.2">
      <c r="A19" s="166"/>
      <c r="B19" s="481"/>
      <c r="C19" s="479"/>
      <c r="D19" s="479"/>
      <c r="E19" s="479"/>
      <c r="F19" s="479"/>
    </row>
    <row r="20" spans="1:6" x14ac:dyDescent="0.2">
      <c r="A20" s="166"/>
      <c r="B20" s="483"/>
      <c r="C20" s="479"/>
      <c r="D20" s="479"/>
      <c r="E20" s="479"/>
      <c r="F20" s="479"/>
    </row>
    <row r="21" spans="1:6" x14ac:dyDescent="0.2">
      <c r="A21" s="166"/>
      <c r="B21" s="481"/>
      <c r="C21" s="479"/>
      <c r="D21" s="479"/>
      <c r="E21" s="479"/>
      <c r="F21" s="479"/>
    </row>
    <row r="22" spans="1:6" ht="13.5" thickBot="1" x14ac:dyDescent="0.25">
      <c r="A22" s="167"/>
      <c r="B22" s="482"/>
      <c r="C22" s="480"/>
      <c r="D22" s="480"/>
      <c r="E22" s="480"/>
      <c r="F22" s="480"/>
    </row>
    <row r="23" spans="1:6" x14ac:dyDescent="0.2">
      <c r="A23" s="165" t="s">
        <v>7</v>
      </c>
      <c r="B23" s="484"/>
      <c r="C23" s="478" t="s">
        <v>219</v>
      </c>
      <c r="D23" s="478" t="s">
        <v>219</v>
      </c>
      <c r="E23" s="478" t="s">
        <v>219</v>
      </c>
      <c r="F23" s="478" t="s">
        <v>219</v>
      </c>
    </row>
    <row r="24" spans="1:6" x14ac:dyDescent="0.2">
      <c r="A24" s="166"/>
      <c r="B24" s="483"/>
      <c r="C24" s="479"/>
      <c r="D24" s="479"/>
      <c r="E24" s="479"/>
      <c r="F24" s="479"/>
    </row>
    <row r="25" spans="1:6" x14ac:dyDescent="0.2">
      <c r="A25" s="166"/>
      <c r="B25" s="481"/>
      <c r="C25" s="479"/>
      <c r="D25" s="479"/>
      <c r="E25" s="479"/>
      <c r="F25" s="479"/>
    </row>
    <row r="26" spans="1:6" x14ac:dyDescent="0.2">
      <c r="A26" s="166"/>
      <c r="B26" s="483"/>
      <c r="C26" s="479"/>
      <c r="D26" s="479"/>
      <c r="E26" s="479"/>
      <c r="F26" s="479"/>
    </row>
    <row r="27" spans="1:6" x14ac:dyDescent="0.2">
      <c r="A27" s="166"/>
      <c r="B27" s="481"/>
      <c r="C27" s="479"/>
      <c r="D27" s="479"/>
      <c r="E27" s="479"/>
      <c r="F27" s="479"/>
    </row>
    <row r="28" spans="1:6" ht="13.5" thickBot="1" x14ac:dyDescent="0.25">
      <c r="A28" s="167"/>
      <c r="B28" s="482"/>
      <c r="C28" s="480"/>
      <c r="D28" s="480"/>
      <c r="E28" s="480"/>
      <c r="F28" s="480"/>
    </row>
    <row r="29" spans="1:6" x14ac:dyDescent="0.2">
      <c r="A29" s="165" t="s">
        <v>246</v>
      </c>
      <c r="B29" s="484"/>
      <c r="C29" s="478" t="s">
        <v>219</v>
      </c>
      <c r="D29" s="478" t="s">
        <v>219</v>
      </c>
      <c r="E29" s="478" t="s">
        <v>219</v>
      </c>
      <c r="F29" s="478" t="s">
        <v>219</v>
      </c>
    </row>
    <row r="30" spans="1:6" x14ac:dyDescent="0.2">
      <c r="A30" s="166"/>
      <c r="B30" s="483"/>
      <c r="C30" s="479"/>
      <c r="D30" s="479"/>
      <c r="E30" s="479"/>
      <c r="F30" s="479"/>
    </row>
    <row r="31" spans="1:6" x14ac:dyDescent="0.2">
      <c r="A31" s="166"/>
      <c r="B31" s="481"/>
      <c r="C31" s="479"/>
      <c r="D31" s="479"/>
      <c r="E31" s="479"/>
      <c r="F31" s="479"/>
    </row>
    <row r="32" spans="1:6" x14ac:dyDescent="0.2">
      <c r="A32" s="166"/>
      <c r="B32" s="483"/>
      <c r="C32" s="479"/>
      <c r="D32" s="479"/>
      <c r="E32" s="479"/>
      <c r="F32" s="479"/>
    </row>
    <row r="33" spans="1:6" x14ac:dyDescent="0.2">
      <c r="A33" s="166"/>
      <c r="B33" s="481"/>
      <c r="C33" s="479"/>
      <c r="D33" s="479"/>
      <c r="E33" s="479"/>
      <c r="F33" s="479"/>
    </row>
    <row r="34" spans="1:6" ht="13.5" thickBot="1" x14ac:dyDescent="0.25">
      <c r="A34" s="167"/>
      <c r="B34" s="482"/>
      <c r="C34" s="480"/>
      <c r="D34" s="480"/>
      <c r="E34" s="480"/>
      <c r="F34" s="480"/>
    </row>
    <row r="35" spans="1:6" x14ac:dyDescent="0.2">
      <c r="A35" s="165" t="s">
        <v>247</v>
      </c>
      <c r="B35" s="484"/>
      <c r="C35" s="478" t="s">
        <v>219</v>
      </c>
      <c r="D35" s="478" t="s">
        <v>219</v>
      </c>
      <c r="E35" s="478" t="s">
        <v>219</v>
      </c>
      <c r="F35" s="478" t="s">
        <v>219</v>
      </c>
    </row>
    <row r="36" spans="1:6" x14ac:dyDescent="0.2">
      <c r="A36" s="166"/>
      <c r="B36" s="483"/>
      <c r="C36" s="479"/>
      <c r="D36" s="479"/>
      <c r="E36" s="479"/>
      <c r="F36" s="479"/>
    </row>
    <row r="37" spans="1:6" x14ac:dyDescent="0.2">
      <c r="A37" s="166"/>
      <c r="B37" s="481"/>
      <c r="C37" s="479"/>
      <c r="D37" s="479"/>
      <c r="E37" s="479"/>
      <c r="F37" s="479"/>
    </row>
    <row r="38" spans="1:6" x14ac:dyDescent="0.2">
      <c r="A38" s="166"/>
      <c r="B38" s="483"/>
      <c r="C38" s="479"/>
      <c r="D38" s="479"/>
      <c r="E38" s="479"/>
      <c r="F38" s="479"/>
    </row>
    <row r="39" spans="1:6" x14ac:dyDescent="0.2">
      <c r="A39" s="166"/>
      <c r="B39" s="481"/>
      <c r="C39" s="479"/>
      <c r="D39" s="479"/>
      <c r="E39" s="479"/>
      <c r="F39" s="479"/>
    </row>
    <row r="40" spans="1:6" ht="13.5" thickBot="1" x14ac:dyDescent="0.25">
      <c r="A40" s="167"/>
      <c r="B40" s="482"/>
      <c r="C40" s="480"/>
      <c r="D40" s="480"/>
      <c r="E40" s="480"/>
      <c r="F40" s="480"/>
    </row>
    <row r="41" spans="1:6" x14ac:dyDescent="0.2">
      <c r="A41" s="165" t="s">
        <v>200</v>
      </c>
      <c r="B41" s="484"/>
      <c r="C41" s="478" t="s">
        <v>219</v>
      </c>
      <c r="D41" s="478" t="s">
        <v>219</v>
      </c>
      <c r="E41" s="478" t="s">
        <v>219</v>
      </c>
      <c r="F41" s="478" t="s">
        <v>219</v>
      </c>
    </row>
    <row r="42" spans="1:6" x14ac:dyDescent="0.2">
      <c r="A42" s="166"/>
      <c r="B42" s="483"/>
      <c r="C42" s="479"/>
      <c r="D42" s="479"/>
      <c r="E42" s="479"/>
      <c r="F42" s="479"/>
    </row>
    <row r="43" spans="1:6" x14ac:dyDescent="0.2">
      <c r="A43" s="166"/>
      <c r="B43" s="481"/>
      <c r="C43" s="479"/>
      <c r="D43" s="479"/>
      <c r="E43" s="479"/>
      <c r="F43" s="479"/>
    </row>
    <row r="44" spans="1:6" x14ac:dyDescent="0.2">
      <c r="A44" s="166"/>
      <c r="B44" s="483"/>
      <c r="C44" s="479"/>
      <c r="D44" s="479"/>
      <c r="E44" s="479"/>
      <c r="F44" s="479"/>
    </row>
    <row r="45" spans="1:6" x14ac:dyDescent="0.2">
      <c r="A45" s="166"/>
      <c r="B45" s="481"/>
      <c r="C45" s="479"/>
      <c r="D45" s="479"/>
      <c r="E45" s="479"/>
      <c r="F45" s="479"/>
    </row>
    <row r="46" spans="1:6" ht="13.5" thickBot="1" x14ac:dyDescent="0.25">
      <c r="A46" s="167"/>
      <c r="B46" s="482"/>
      <c r="C46" s="480"/>
      <c r="D46" s="480"/>
      <c r="E46" s="480"/>
      <c r="F46" s="480"/>
    </row>
    <row r="47" spans="1:6" x14ac:dyDescent="0.2">
      <c r="A47" s="165" t="s">
        <v>201</v>
      </c>
      <c r="B47" s="484"/>
      <c r="C47" s="478" t="s">
        <v>219</v>
      </c>
      <c r="D47" s="478" t="s">
        <v>219</v>
      </c>
      <c r="E47" s="478" t="s">
        <v>219</v>
      </c>
      <c r="F47" s="478" t="s">
        <v>219</v>
      </c>
    </row>
    <row r="48" spans="1:6" x14ac:dyDescent="0.2">
      <c r="A48" s="166"/>
      <c r="B48" s="483"/>
      <c r="C48" s="479"/>
      <c r="D48" s="479"/>
      <c r="E48" s="479"/>
      <c r="F48" s="479"/>
    </row>
    <row r="49" spans="1:6" x14ac:dyDescent="0.2">
      <c r="A49" s="166"/>
      <c r="B49" s="481"/>
      <c r="C49" s="479"/>
      <c r="D49" s="479"/>
      <c r="E49" s="479"/>
      <c r="F49" s="479"/>
    </row>
    <row r="50" spans="1:6" x14ac:dyDescent="0.2">
      <c r="A50" s="166"/>
      <c r="B50" s="483"/>
      <c r="C50" s="479"/>
      <c r="D50" s="479"/>
      <c r="E50" s="479"/>
      <c r="F50" s="479"/>
    </row>
    <row r="51" spans="1:6" x14ac:dyDescent="0.2">
      <c r="A51" s="166"/>
      <c r="B51" s="481"/>
      <c r="C51" s="479"/>
      <c r="D51" s="479"/>
      <c r="E51" s="479"/>
      <c r="F51" s="479"/>
    </row>
    <row r="52" spans="1:6" ht="13.5" thickBot="1" x14ac:dyDescent="0.25">
      <c r="A52" s="170"/>
      <c r="B52" s="482"/>
      <c r="C52" s="480"/>
      <c r="D52" s="480"/>
      <c r="E52" s="480"/>
      <c r="F52" s="480"/>
    </row>
    <row r="53" spans="1:6" ht="13.5" thickBot="1" x14ac:dyDescent="0.25">
      <c r="B53" s="171" t="s">
        <v>118</v>
      </c>
      <c r="C53" s="172">
        <v>1</v>
      </c>
      <c r="D53" s="172">
        <v>1</v>
      </c>
      <c r="E53" s="172">
        <v>1</v>
      </c>
      <c r="F53" s="172">
        <v>1</v>
      </c>
    </row>
    <row r="55" spans="1:6" x14ac:dyDescent="0.2">
      <c r="A55" s="50" t="s">
        <v>199</v>
      </c>
    </row>
  </sheetData>
  <mergeCells count="49">
    <mergeCell ref="B49:B50"/>
    <mergeCell ref="B47:B48"/>
    <mergeCell ref="F47:F52"/>
    <mergeCell ref="B51:B52"/>
    <mergeCell ref="C47:C52"/>
    <mergeCell ref="D47:D52"/>
    <mergeCell ref="E47:E52"/>
    <mergeCell ref="B45:B46"/>
    <mergeCell ref="B43:B44"/>
    <mergeCell ref="B31:B32"/>
    <mergeCell ref="B33:B34"/>
    <mergeCell ref="B35:B36"/>
    <mergeCell ref="B25:B26"/>
    <mergeCell ref="B23:B24"/>
    <mergeCell ref="B41:B42"/>
    <mergeCell ref="B27:B28"/>
    <mergeCell ref="B13:B14"/>
    <mergeCell ref="B15:B16"/>
    <mergeCell ref="B17:B18"/>
    <mergeCell ref="B37:B38"/>
    <mergeCell ref="B39:B40"/>
    <mergeCell ref="B29:B30"/>
    <mergeCell ref="C17:C22"/>
    <mergeCell ref="B21:B22"/>
    <mergeCell ref="B19:B20"/>
    <mergeCell ref="C11:C16"/>
    <mergeCell ref="B11:B12"/>
    <mergeCell ref="D11:D16"/>
    <mergeCell ref="E11:E16"/>
    <mergeCell ref="F17:F22"/>
    <mergeCell ref="F11:F16"/>
    <mergeCell ref="D17:D22"/>
    <mergeCell ref="E17:E22"/>
    <mergeCell ref="C41:C46"/>
    <mergeCell ref="D41:D46"/>
    <mergeCell ref="E41:E46"/>
    <mergeCell ref="F41:F46"/>
    <mergeCell ref="C23:C28"/>
    <mergeCell ref="D23:D28"/>
    <mergeCell ref="E23:E28"/>
    <mergeCell ref="F23:F28"/>
    <mergeCell ref="C35:C40"/>
    <mergeCell ref="D35:D40"/>
    <mergeCell ref="E35:E40"/>
    <mergeCell ref="F35:F40"/>
    <mergeCell ref="C29:C34"/>
    <mergeCell ref="D29:D34"/>
    <mergeCell ref="E29:E34"/>
    <mergeCell ref="F29:F34"/>
  </mergeCells>
  <phoneticPr fontId="0" type="noConversion"/>
  <printOptions horizontalCentered="1" verticalCentered="1" gridLinesSet="0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5"/>
  <sheetViews>
    <sheetView showGridLines="0" workbookViewId="0">
      <selection activeCell="F22" sqref="F22"/>
    </sheetView>
  </sheetViews>
  <sheetFormatPr baseColWidth="10" defaultRowHeight="12.75" x14ac:dyDescent="0.2"/>
  <cols>
    <col min="1" max="1" width="21.28515625" style="55" customWidth="1"/>
    <col min="2" max="2" width="24" style="55" customWidth="1"/>
    <col min="3" max="3" width="29.7109375" style="55" customWidth="1"/>
    <col min="4" max="16384" width="11.42578125" style="55"/>
  </cols>
  <sheetData>
    <row r="1" spans="1:3" x14ac:dyDescent="0.2">
      <c r="A1" s="176" t="s">
        <v>101</v>
      </c>
      <c r="B1" s="176"/>
      <c r="C1" s="176"/>
    </row>
    <row r="2" spans="1:3" x14ac:dyDescent="0.2">
      <c r="A2" s="176" t="s">
        <v>113</v>
      </c>
      <c r="B2" s="176"/>
      <c r="C2" s="176"/>
    </row>
    <row r="3" spans="1:3" x14ac:dyDescent="0.2">
      <c r="A3" s="485" t="str">
        <f>+'1.modelos'!A3</f>
        <v>Resinas Poliéster</v>
      </c>
      <c r="B3" s="485"/>
      <c r="C3" s="485"/>
    </row>
    <row r="4" spans="1:3" x14ac:dyDescent="0.2">
      <c r="A4" s="486" t="s">
        <v>230</v>
      </c>
      <c r="B4" s="486"/>
      <c r="C4" s="486"/>
    </row>
    <row r="5" spans="1:3" ht="13.5" thickBot="1" x14ac:dyDescent="0.25"/>
    <row r="6" spans="1:3" x14ac:dyDescent="0.2">
      <c r="A6" s="177" t="s">
        <v>12</v>
      </c>
      <c r="B6" s="487" t="s">
        <v>114</v>
      </c>
      <c r="C6" s="178" t="s">
        <v>115</v>
      </c>
    </row>
    <row r="7" spans="1:3" ht="13.5" thickBot="1" x14ac:dyDescent="0.25">
      <c r="A7" s="179"/>
      <c r="B7" s="488"/>
      <c r="C7" s="180" t="s">
        <v>116</v>
      </c>
    </row>
    <row r="8" spans="1:3" x14ac:dyDescent="0.2">
      <c r="A8" s="422">
        <v>2015</v>
      </c>
      <c r="B8" s="181"/>
      <c r="C8" s="182"/>
    </row>
    <row r="9" spans="1:3" x14ac:dyDescent="0.2">
      <c r="A9" s="423">
        <v>2016</v>
      </c>
      <c r="B9" s="184"/>
      <c r="C9" s="185"/>
    </row>
    <row r="10" spans="1:3" x14ac:dyDescent="0.2">
      <c r="A10" s="425">
        <v>2017</v>
      </c>
      <c r="B10" s="184"/>
      <c r="C10" s="185"/>
    </row>
    <row r="11" spans="1:3" x14ac:dyDescent="0.2">
      <c r="A11" s="423" t="s">
        <v>229</v>
      </c>
      <c r="B11" s="184"/>
      <c r="C11" s="185"/>
    </row>
    <row r="12" spans="1:3" ht="13.5" thickBot="1" x14ac:dyDescent="0.25">
      <c r="A12" s="424" t="s">
        <v>228</v>
      </c>
      <c r="B12" s="186"/>
      <c r="C12" s="187"/>
    </row>
    <row r="13" spans="1:3" ht="5.25" customHeight="1" x14ac:dyDescent="0.2"/>
    <row r="14" spans="1:3" x14ac:dyDescent="0.2">
      <c r="A14" s="188" t="s">
        <v>117</v>
      </c>
    </row>
    <row r="15" spans="1:3" ht="30.75" customHeight="1" x14ac:dyDescent="0.2">
      <c r="A15" s="68"/>
      <c r="B15" s="68"/>
      <c r="C15" s="68"/>
    </row>
  </sheetData>
  <mergeCells count="3">
    <mergeCell ref="A3:C3"/>
    <mergeCell ref="A4:C4"/>
    <mergeCell ref="B6:B7"/>
  </mergeCells>
  <phoneticPr fontId="0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Q124"/>
  <sheetViews>
    <sheetView showGridLines="0" workbookViewId="0">
      <selection activeCell="F22" sqref="F22"/>
    </sheetView>
  </sheetViews>
  <sheetFormatPr baseColWidth="10" defaultColWidth="13.7109375" defaultRowHeight="12.75" x14ac:dyDescent="0.2"/>
  <cols>
    <col min="1" max="1" width="1" style="55" customWidth="1"/>
    <col min="2" max="2" width="3" style="52" customWidth="1"/>
    <col min="3" max="3" width="13" style="55" customWidth="1"/>
    <col min="4" max="4" width="1.7109375" style="55" customWidth="1"/>
    <col min="5" max="11" width="13.7109375" style="55" customWidth="1"/>
    <col min="12" max="12" width="13.5703125" style="55" customWidth="1"/>
    <col min="13" max="13" width="13.7109375" style="55" customWidth="1"/>
    <col min="14" max="14" width="1.7109375" style="68" customWidth="1"/>
    <col min="15" max="17" width="11.42578125" style="50" customWidth="1"/>
    <col min="18" max="16384" width="13.7109375" style="55"/>
  </cols>
  <sheetData>
    <row r="1" spans="3:17" x14ac:dyDescent="0.2">
      <c r="C1" s="489" t="s">
        <v>8</v>
      </c>
      <c r="D1" s="489"/>
      <c r="E1" s="489"/>
      <c r="F1" s="489"/>
      <c r="G1" s="489"/>
      <c r="H1" s="489"/>
      <c r="I1" s="489"/>
      <c r="J1" s="489"/>
      <c r="K1" s="489"/>
    </row>
    <row r="2" spans="3:17" x14ac:dyDescent="0.2">
      <c r="C2" s="489" t="s">
        <v>124</v>
      </c>
      <c r="D2" s="489"/>
      <c r="E2" s="489"/>
      <c r="F2" s="489"/>
      <c r="G2" s="489"/>
      <c r="H2" s="489"/>
      <c r="I2" s="489"/>
      <c r="J2" s="489"/>
      <c r="K2" s="489"/>
      <c r="L2" s="404"/>
    </row>
    <row r="3" spans="3:17" x14ac:dyDescent="0.2">
      <c r="C3" s="490" t="str">
        <f>+'1.modelos'!A3</f>
        <v>Resinas Poliéster</v>
      </c>
      <c r="D3" s="490"/>
      <c r="E3" s="490"/>
      <c r="F3" s="490"/>
      <c r="G3" s="490"/>
      <c r="H3" s="490"/>
      <c r="I3" s="490"/>
      <c r="J3" s="490"/>
      <c r="K3" s="490"/>
      <c r="L3" s="404"/>
      <c r="M3" s="404"/>
      <c r="N3" s="404"/>
      <c r="O3" s="55"/>
      <c r="P3" s="55"/>
      <c r="Q3" s="55"/>
    </row>
    <row r="4" spans="3:17" x14ac:dyDescent="0.2">
      <c r="C4" s="485" t="s">
        <v>231</v>
      </c>
      <c r="D4" s="485"/>
      <c r="E4" s="485"/>
      <c r="F4" s="485"/>
      <c r="G4" s="485"/>
      <c r="H4" s="485"/>
      <c r="I4" s="485"/>
      <c r="J4" s="485"/>
      <c r="K4" s="485"/>
      <c r="L4" s="404"/>
      <c r="M4" s="404"/>
      <c r="N4" s="49"/>
      <c r="O4" s="55"/>
      <c r="P4" s="69" t="s">
        <v>128</v>
      </c>
      <c r="Q4" s="55"/>
    </row>
    <row r="5" spans="3:17" s="52" customFormat="1" ht="10.5" customHeight="1" thickBot="1" x14ac:dyDescent="0.25">
      <c r="C5" s="51"/>
      <c r="D5" s="51"/>
      <c r="E5" s="51"/>
      <c r="F5" s="51"/>
      <c r="G5" s="51"/>
      <c r="H5" s="51"/>
      <c r="I5" s="51"/>
      <c r="J5" s="51"/>
      <c r="K5" s="51"/>
      <c r="L5" s="51"/>
      <c r="N5" s="49"/>
    </row>
    <row r="6" spans="3:17" ht="64.5" thickBot="1" x14ac:dyDescent="0.25">
      <c r="C6" s="399" t="s">
        <v>120</v>
      </c>
      <c r="D6" s="25"/>
      <c r="E6" s="26" t="s">
        <v>21</v>
      </c>
      <c r="F6" s="27" t="s">
        <v>22</v>
      </c>
      <c r="G6" s="27" t="s">
        <v>130</v>
      </c>
      <c r="H6" s="27" t="s">
        <v>121</v>
      </c>
      <c r="I6" s="24" t="s">
        <v>122</v>
      </c>
      <c r="J6" s="27" t="s">
        <v>131</v>
      </c>
      <c r="K6" s="24" t="s">
        <v>123</v>
      </c>
      <c r="L6" s="52"/>
      <c r="M6" s="52"/>
      <c r="N6" s="28"/>
      <c r="O6" s="53"/>
      <c r="P6" s="102" t="s">
        <v>161</v>
      </c>
    </row>
    <row r="7" spans="3:17" x14ac:dyDescent="0.2">
      <c r="C7" s="199">
        <v>42005</v>
      </c>
      <c r="D7" s="47"/>
      <c r="E7" s="30"/>
      <c r="F7" s="31"/>
      <c r="G7" s="31"/>
      <c r="H7" s="31"/>
      <c r="I7" s="32"/>
      <c r="J7" s="32"/>
      <c r="K7" s="32"/>
      <c r="L7" s="52"/>
      <c r="M7" s="52"/>
      <c r="N7" s="33"/>
      <c r="O7" s="53"/>
      <c r="P7" s="139">
        <f>+L57+E7-F7-G7-H7+I7-J7</f>
        <v>0</v>
      </c>
    </row>
    <row r="8" spans="3:17" x14ac:dyDescent="0.2">
      <c r="C8" s="203">
        <v>42036</v>
      </c>
      <c r="D8" s="47"/>
      <c r="E8" s="34"/>
      <c r="F8" s="35"/>
      <c r="G8" s="35"/>
      <c r="H8" s="35"/>
      <c r="I8" s="36"/>
      <c r="J8" s="36"/>
      <c r="K8" s="36"/>
      <c r="L8" s="52"/>
      <c r="M8" s="52"/>
      <c r="N8" s="33"/>
      <c r="O8" s="53"/>
      <c r="P8" s="140">
        <f>+P7+E8+I8-F8-G8-H8-J8</f>
        <v>0</v>
      </c>
    </row>
    <row r="9" spans="3:17" x14ac:dyDescent="0.2">
      <c r="C9" s="203">
        <v>42064</v>
      </c>
      <c r="D9" s="47"/>
      <c r="E9" s="34"/>
      <c r="F9" s="35"/>
      <c r="G9" s="35"/>
      <c r="H9" s="35"/>
      <c r="I9" s="36"/>
      <c r="J9" s="36"/>
      <c r="K9" s="36"/>
      <c r="L9" s="52"/>
      <c r="M9" s="52"/>
      <c r="N9" s="33"/>
      <c r="O9" s="53"/>
      <c r="P9" s="140">
        <f t="shared" ref="P9:P48" si="0">+P8+E9+I9-F9-G9-H9-J9</f>
        <v>0</v>
      </c>
    </row>
    <row r="10" spans="3:17" x14ac:dyDescent="0.2">
      <c r="C10" s="203">
        <v>42095</v>
      </c>
      <c r="D10" s="47"/>
      <c r="E10" s="34"/>
      <c r="F10" s="35"/>
      <c r="G10" s="35"/>
      <c r="H10" s="35"/>
      <c r="I10" s="36"/>
      <c r="J10" s="36"/>
      <c r="K10" s="36"/>
      <c r="L10" s="52"/>
      <c r="M10" s="52"/>
      <c r="N10" s="33"/>
      <c r="O10" s="53"/>
      <c r="P10" s="140">
        <f t="shared" si="0"/>
        <v>0</v>
      </c>
    </row>
    <row r="11" spans="3:17" x14ac:dyDescent="0.2">
      <c r="C11" s="203">
        <v>42125</v>
      </c>
      <c r="D11" s="47"/>
      <c r="E11" s="34"/>
      <c r="F11" s="35"/>
      <c r="G11" s="35"/>
      <c r="H11" s="35"/>
      <c r="I11" s="36"/>
      <c r="J11" s="36"/>
      <c r="K11" s="36"/>
      <c r="N11" s="33"/>
      <c r="P11" s="140">
        <f>+P10+E11+I11-F11-G11-H11-J11</f>
        <v>0</v>
      </c>
    </row>
    <row r="12" spans="3:17" x14ac:dyDescent="0.2">
      <c r="C12" s="203">
        <v>42156</v>
      </c>
      <c r="D12" s="47"/>
      <c r="E12" s="34"/>
      <c r="F12" s="35"/>
      <c r="G12" s="35"/>
      <c r="H12" s="35"/>
      <c r="I12" s="36"/>
      <c r="J12" s="36"/>
      <c r="K12" s="36"/>
      <c r="N12" s="33"/>
      <c r="P12" s="140">
        <f t="shared" si="0"/>
        <v>0</v>
      </c>
    </row>
    <row r="13" spans="3:17" x14ac:dyDescent="0.2">
      <c r="C13" s="203">
        <v>42186</v>
      </c>
      <c r="D13" s="47"/>
      <c r="E13" s="34"/>
      <c r="F13" s="35"/>
      <c r="G13" s="35"/>
      <c r="H13" s="35"/>
      <c r="I13" s="36"/>
      <c r="J13" s="36"/>
      <c r="K13" s="36"/>
      <c r="N13" s="33"/>
      <c r="P13" s="140">
        <f t="shared" si="0"/>
        <v>0</v>
      </c>
    </row>
    <row r="14" spans="3:17" x14ac:dyDescent="0.2">
      <c r="C14" s="203">
        <v>42217</v>
      </c>
      <c r="D14" s="47"/>
      <c r="E14" s="34"/>
      <c r="F14" s="35"/>
      <c r="G14" s="35"/>
      <c r="H14" s="35"/>
      <c r="I14" s="36"/>
      <c r="J14" s="36"/>
      <c r="K14" s="36"/>
      <c r="N14" s="33"/>
      <c r="P14" s="140">
        <f t="shared" si="0"/>
        <v>0</v>
      </c>
    </row>
    <row r="15" spans="3:17" x14ac:dyDescent="0.2">
      <c r="C15" s="203">
        <v>42248</v>
      </c>
      <c r="D15" s="47"/>
      <c r="E15" s="34"/>
      <c r="F15" s="35"/>
      <c r="G15" s="35"/>
      <c r="H15" s="35"/>
      <c r="I15" s="36"/>
      <c r="J15" s="36"/>
      <c r="K15" s="36"/>
      <c r="N15" s="33"/>
      <c r="P15" s="140">
        <f t="shared" si="0"/>
        <v>0</v>
      </c>
    </row>
    <row r="16" spans="3:17" x14ac:dyDescent="0.2">
      <c r="C16" s="203">
        <v>42278</v>
      </c>
      <c r="D16" s="47"/>
      <c r="E16" s="34"/>
      <c r="F16" s="35"/>
      <c r="G16" s="35"/>
      <c r="H16" s="35"/>
      <c r="I16" s="36"/>
      <c r="J16" s="36"/>
      <c r="K16" s="36"/>
      <c r="N16" s="33"/>
      <c r="P16" s="140">
        <f t="shared" si="0"/>
        <v>0</v>
      </c>
    </row>
    <row r="17" spans="3:16" x14ac:dyDescent="0.2">
      <c r="C17" s="203">
        <v>42309</v>
      </c>
      <c r="D17" s="47"/>
      <c r="E17" s="34"/>
      <c r="F17" s="35"/>
      <c r="G17" s="35"/>
      <c r="H17" s="35"/>
      <c r="I17" s="36"/>
      <c r="J17" s="36"/>
      <c r="K17" s="36"/>
      <c r="N17" s="33"/>
      <c r="P17" s="140">
        <f t="shared" si="0"/>
        <v>0</v>
      </c>
    </row>
    <row r="18" spans="3:16" ht="13.5" thickBot="1" x14ac:dyDescent="0.25">
      <c r="C18" s="268">
        <v>42339</v>
      </c>
      <c r="D18" s="47"/>
      <c r="E18" s="37"/>
      <c r="F18" s="38"/>
      <c r="G18" s="38"/>
      <c r="H18" s="38"/>
      <c r="I18" s="39"/>
      <c r="J18" s="39"/>
      <c r="K18" s="39"/>
      <c r="N18" s="33"/>
      <c r="P18" s="141">
        <f t="shared" si="0"/>
        <v>0</v>
      </c>
    </row>
    <row r="19" spans="3:16" x14ac:dyDescent="0.2">
      <c r="C19" s="199">
        <v>42370</v>
      </c>
      <c r="D19" s="47"/>
      <c r="E19" s="40"/>
      <c r="F19" s="41"/>
      <c r="G19" s="41"/>
      <c r="H19" s="41"/>
      <c r="I19" s="42"/>
      <c r="J19" s="42"/>
      <c r="K19" s="42"/>
      <c r="N19" s="33"/>
      <c r="P19" s="142">
        <f t="shared" si="0"/>
        <v>0</v>
      </c>
    </row>
    <row r="20" spans="3:16" x14ac:dyDescent="0.2">
      <c r="C20" s="203">
        <v>42401</v>
      </c>
      <c r="D20" s="47"/>
      <c r="E20" s="34"/>
      <c r="F20" s="35"/>
      <c r="G20" s="35"/>
      <c r="H20" s="35"/>
      <c r="I20" s="36"/>
      <c r="J20" s="36"/>
      <c r="K20" s="36"/>
      <c r="N20" s="33"/>
      <c r="P20" s="140">
        <f t="shared" si="0"/>
        <v>0</v>
      </c>
    </row>
    <row r="21" spans="3:16" x14ac:dyDescent="0.2">
      <c r="C21" s="203">
        <v>42430</v>
      </c>
      <c r="D21" s="47"/>
      <c r="E21" s="34"/>
      <c r="F21" s="35"/>
      <c r="G21" s="35"/>
      <c r="H21" s="35"/>
      <c r="I21" s="36"/>
      <c r="J21" s="36"/>
      <c r="K21" s="36"/>
      <c r="N21" s="33"/>
      <c r="P21" s="140">
        <f t="shared" si="0"/>
        <v>0</v>
      </c>
    </row>
    <row r="22" spans="3:16" x14ac:dyDescent="0.2">
      <c r="C22" s="203">
        <v>42461</v>
      </c>
      <c r="D22" s="47"/>
      <c r="E22" s="34"/>
      <c r="F22" s="35"/>
      <c r="G22" s="35"/>
      <c r="H22" s="35"/>
      <c r="I22" s="36"/>
      <c r="J22" s="36"/>
      <c r="K22" s="36"/>
      <c r="N22" s="33"/>
      <c r="P22" s="140">
        <f t="shared" si="0"/>
        <v>0</v>
      </c>
    </row>
    <row r="23" spans="3:16" x14ac:dyDescent="0.2">
      <c r="C23" s="203">
        <v>42491</v>
      </c>
      <c r="D23" s="47"/>
      <c r="E23" s="34"/>
      <c r="F23" s="35"/>
      <c r="G23" s="35"/>
      <c r="H23" s="35"/>
      <c r="I23" s="36"/>
      <c r="J23" s="36"/>
      <c r="K23" s="36"/>
      <c r="N23" s="33"/>
      <c r="P23" s="140">
        <f t="shared" si="0"/>
        <v>0</v>
      </c>
    </row>
    <row r="24" spans="3:16" x14ac:dyDescent="0.2">
      <c r="C24" s="203">
        <v>42522</v>
      </c>
      <c r="D24" s="47"/>
      <c r="E24" s="34"/>
      <c r="F24" s="35"/>
      <c r="G24" s="35"/>
      <c r="H24" s="35"/>
      <c r="I24" s="36"/>
      <c r="J24" s="36"/>
      <c r="K24" s="36"/>
      <c r="N24" s="33"/>
      <c r="P24" s="140">
        <f t="shared" si="0"/>
        <v>0</v>
      </c>
    </row>
    <row r="25" spans="3:16" x14ac:dyDescent="0.2">
      <c r="C25" s="203">
        <v>42552</v>
      </c>
      <c r="D25" s="47"/>
      <c r="E25" s="34"/>
      <c r="F25" s="35"/>
      <c r="G25" s="35"/>
      <c r="H25" s="35"/>
      <c r="I25" s="36"/>
      <c r="J25" s="36"/>
      <c r="K25" s="36"/>
      <c r="N25" s="33"/>
      <c r="P25" s="140">
        <f t="shared" si="0"/>
        <v>0</v>
      </c>
    </row>
    <row r="26" spans="3:16" x14ac:dyDescent="0.2">
      <c r="C26" s="203">
        <v>42583</v>
      </c>
      <c r="D26" s="47"/>
      <c r="E26" s="34"/>
      <c r="F26" s="35"/>
      <c r="G26" s="35"/>
      <c r="H26" s="35"/>
      <c r="I26" s="36"/>
      <c r="J26" s="36"/>
      <c r="K26" s="36"/>
      <c r="N26" s="33"/>
      <c r="P26" s="140">
        <f t="shared" si="0"/>
        <v>0</v>
      </c>
    </row>
    <row r="27" spans="3:16" x14ac:dyDescent="0.2">
      <c r="C27" s="203">
        <v>42614</v>
      </c>
      <c r="D27" s="47"/>
      <c r="E27" s="34"/>
      <c r="F27" s="35"/>
      <c r="G27" s="35"/>
      <c r="H27" s="35"/>
      <c r="I27" s="36"/>
      <c r="J27" s="36"/>
      <c r="K27" s="36"/>
      <c r="N27" s="33"/>
      <c r="P27" s="140">
        <f t="shared" si="0"/>
        <v>0</v>
      </c>
    </row>
    <row r="28" spans="3:16" x14ac:dyDescent="0.2">
      <c r="C28" s="203">
        <v>42644</v>
      </c>
      <c r="D28" s="47"/>
      <c r="E28" s="34"/>
      <c r="F28" s="35"/>
      <c r="G28" s="35"/>
      <c r="H28" s="35"/>
      <c r="I28" s="36"/>
      <c r="J28" s="36"/>
      <c r="K28" s="36"/>
      <c r="N28" s="33"/>
      <c r="P28" s="140">
        <f t="shared" si="0"/>
        <v>0</v>
      </c>
    </row>
    <row r="29" spans="3:16" x14ac:dyDescent="0.2">
      <c r="C29" s="203">
        <v>42675</v>
      </c>
      <c r="D29" s="47"/>
      <c r="E29" s="34"/>
      <c r="F29" s="35"/>
      <c r="G29" s="35"/>
      <c r="H29" s="35"/>
      <c r="I29" s="36"/>
      <c r="J29" s="36"/>
      <c r="K29" s="36"/>
      <c r="N29" s="33"/>
      <c r="P29" s="140">
        <f t="shared" si="0"/>
        <v>0</v>
      </c>
    </row>
    <row r="30" spans="3:16" ht="13.5" thickBot="1" x14ac:dyDescent="0.25">
      <c r="C30" s="205">
        <v>42705</v>
      </c>
      <c r="D30" s="47"/>
      <c r="E30" s="43"/>
      <c r="F30" s="44"/>
      <c r="G30" s="44"/>
      <c r="H30" s="44"/>
      <c r="I30" s="45"/>
      <c r="J30" s="45"/>
      <c r="K30" s="45"/>
      <c r="N30" s="33"/>
      <c r="P30" s="143">
        <f t="shared" si="0"/>
        <v>0</v>
      </c>
    </row>
    <row r="31" spans="3:16" x14ac:dyDescent="0.2">
      <c r="C31" s="426">
        <v>42736</v>
      </c>
      <c r="D31" s="47"/>
      <c r="E31" s="30"/>
      <c r="F31" s="31"/>
      <c r="G31" s="31"/>
      <c r="H31" s="31"/>
      <c r="I31" s="32"/>
      <c r="J31" s="32"/>
      <c r="K31" s="32"/>
      <c r="N31" s="33"/>
      <c r="P31" s="139">
        <f t="shared" si="0"/>
        <v>0</v>
      </c>
    </row>
    <row r="32" spans="3:16" x14ac:dyDescent="0.2">
      <c r="C32" s="203">
        <v>42767</v>
      </c>
      <c r="D32" s="47"/>
      <c r="E32" s="34"/>
      <c r="F32" s="35"/>
      <c r="G32" s="35"/>
      <c r="H32" s="35"/>
      <c r="I32" s="36"/>
      <c r="J32" s="36"/>
      <c r="K32" s="36"/>
      <c r="N32" s="33"/>
      <c r="P32" s="140">
        <f t="shared" si="0"/>
        <v>0</v>
      </c>
    </row>
    <row r="33" spans="3:16" x14ac:dyDescent="0.2">
      <c r="C33" s="203">
        <v>42795</v>
      </c>
      <c r="D33" s="47"/>
      <c r="E33" s="34"/>
      <c r="F33" s="35"/>
      <c r="G33" s="35"/>
      <c r="H33" s="35"/>
      <c r="I33" s="36"/>
      <c r="J33" s="36"/>
      <c r="K33" s="36"/>
      <c r="N33" s="33"/>
      <c r="P33" s="140">
        <f t="shared" si="0"/>
        <v>0</v>
      </c>
    </row>
    <row r="34" spans="3:16" x14ac:dyDescent="0.2">
      <c r="C34" s="203">
        <v>42826</v>
      </c>
      <c r="D34" s="47"/>
      <c r="E34" s="34"/>
      <c r="F34" s="35"/>
      <c r="G34" s="35"/>
      <c r="H34" s="35"/>
      <c r="I34" s="36"/>
      <c r="J34" s="36"/>
      <c r="K34" s="36"/>
      <c r="N34" s="33"/>
      <c r="P34" s="140">
        <f t="shared" si="0"/>
        <v>0</v>
      </c>
    </row>
    <row r="35" spans="3:16" x14ac:dyDescent="0.2">
      <c r="C35" s="203">
        <v>42856</v>
      </c>
      <c r="D35" s="47"/>
      <c r="E35" s="34"/>
      <c r="F35" s="35"/>
      <c r="G35" s="35"/>
      <c r="H35" s="35"/>
      <c r="I35" s="36"/>
      <c r="J35" s="36"/>
      <c r="K35" s="36"/>
      <c r="N35" s="33"/>
      <c r="P35" s="140">
        <f t="shared" si="0"/>
        <v>0</v>
      </c>
    </row>
    <row r="36" spans="3:16" x14ac:dyDescent="0.2">
      <c r="C36" s="203">
        <v>42887</v>
      </c>
      <c r="D36" s="47"/>
      <c r="E36" s="34"/>
      <c r="F36" s="35"/>
      <c r="G36" s="35"/>
      <c r="H36" s="35"/>
      <c r="I36" s="36"/>
      <c r="J36" s="36"/>
      <c r="K36" s="36"/>
      <c r="N36" s="33"/>
      <c r="P36" s="140">
        <f t="shared" si="0"/>
        <v>0</v>
      </c>
    </row>
    <row r="37" spans="3:16" x14ac:dyDescent="0.2">
      <c r="C37" s="203">
        <v>42917</v>
      </c>
      <c r="D37" s="47"/>
      <c r="E37" s="34"/>
      <c r="F37" s="35"/>
      <c r="G37" s="35"/>
      <c r="H37" s="35"/>
      <c r="I37" s="36"/>
      <c r="J37" s="36"/>
      <c r="K37" s="36"/>
      <c r="N37" s="33"/>
      <c r="P37" s="140">
        <f t="shared" si="0"/>
        <v>0</v>
      </c>
    </row>
    <row r="38" spans="3:16" x14ac:dyDescent="0.2">
      <c r="C38" s="203">
        <v>42948</v>
      </c>
      <c r="D38" s="47"/>
      <c r="E38" s="34"/>
      <c r="F38" s="35"/>
      <c r="G38" s="35"/>
      <c r="H38" s="35"/>
      <c r="I38" s="36"/>
      <c r="J38" s="36"/>
      <c r="K38" s="36"/>
      <c r="N38" s="33"/>
      <c r="P38" s="140">
        <f t="shared" si="0"/>
        <v>0</v>
      </c>
    </row>
    <row r="39" spans="3:16" x14ac:dyDescent="0.2">
      <c r="C39" s="203">
        <v>42979</v>
      </c>
      <c r="D39" s="47"/>
      <c r="E39" s="34"/>
      <c r="F39" s="35"/>
      <c r="G39" s="35"/>
      <c r="H39" s="35"/>
      <c r="I39" s="36"/>
      <c r="J39" s="36"/>
      <c r="K39" s="36"/>
      <c r="N39" s="33"/>
      <c r="P39" s="140">
        <f t="shared" si="0"/>
        <v>0</v>
      </c>
    </row>
    <row r="40" spans="3:16" x14ac:dyDescent="0.2">
      <c r="C40" s="203">
        <v>43009</v>
      </c>
      <c r="D40" s="47"/>
      <c r="E40" s="34"/>
      <c r="F40" s="35"/>
      <c r="G40" s="35"/>
      <c r="H40" s="35"/>
      <c r="I40" s="36"/>
      <c r="J40" s="36"/>
      <c r="K40" s="36"/>
      <c r="N40" s="33"/>
      <c r="P40" s="140">
        <f t="shared" si="0"/>
        <v>0</v>
      </c>
    </row>
    <row r="41" spans="3:16" x14ac:dyDescent="0.2">
      <c r="C41" s="203">
        <v>43040</v>
      </c>
      <c r="D41" s="47"/>
      <c r="E41" s="34"/>
      <c r="F41" s="35"/>
      <c r="G41" s="35"/>
      <c r="H41" s="35"/>
      <c r="I41" s="36"/>
      <c r="J41" s="36"/>
      <c r="K41" s="36"/>
      <c r="N41" s="33"/>
      <c r="P41" s="140">
        <f t="shared" si="0"/>
        <v>0</v>
      </c>
    </row>
    <row r="42" spans="3:16" ht="13.5" thickBot="1" x14ac:dyDescent="0.25">
      <c r="C42" s="268">
        <v>43070</v>
      </c>
      <c r="D42" s="47"/>
      <c r="E42" s="43"/>
      <c r="F42" s="44"/>
      <c r="G42" s="44"/>
      <c r="H42" s="44"/>
      <c r="I42" s="45"/>
      <c r="J42" s="45"/>
      <c r="K42" s="45"/>
      <c r="N42" s="33"/>
      <c r="P42" s="143">
        <f t="shared" si="0"/>
        <v>0</v>
      </c>
    </row>
    <row r="43" spans="3:16" x14ac:dyDescent="0.2">
      <c r="C43" s="199">
        <v>43101</v>
      </c>
      <c r="D43" s="47"/>
      <c r="E43" s="30"/>
      <c r="F43" s="31"/>
      <c r="G43" s="31"/>
      <c r="H43" s="113"/>
      <c r="I43" s="32"/>
      <c r="J43" s="32"/>
      <c r="K43" s="32"/>
      <c r="N43" s="33"/>
      <c r="P43" s="139">
        <f t="shared" si="0"/>
        <v>0</v>
      </c>
    </row>
    <row r="44" spans="3:16" x14ac:dyDescent="0.2">
      <c r="C44" s="203">
        <v>43132</v>
      </c>
      <c r="D44" s="47"/>
      <c r="E44" s="34"/>
      <c r="F44" s="35"/>
      <c r="G44" s="35"/>
      <c r="H44" s="114"/>
      <c r="I44" s="36"/>
      <c r="J44" s="36"/>
      <c r="K44" s="36"/>
      <c r="N44" s="33"/>
      <c r="P44" s="140">
        <f t="shared" si="0"/>
        <v>0</v>
      </c>
    </row>
    <row r="45" spans="3:16" x14ac:dyDescent="0.2">
      <c r="C45" s="203">
        <v>43160</v>
      </c>
      <c r="D45" s="47"/>
      <c r="E45" s="34"/>
      <c r="F45" s="35"/>
      <c r="G45" s="35"/>
      <c r="H45" s="114"/>
      <c r="I45" s="36"/>
      <c r="J45" s="36"/>
      <c r="K45" s="36"/>
      <c r="N45" s="33"/>
      <c r="P45" s="140">
        <f t="shared" si="0"/>
        <v>0</v>
      </c>
    </row>
    <row r="46" spans="3:16" x14ac:dyDescent="0.2">
      <c r="C46" s="203">
        <v>43191</v>
      </c>
      <c r="D46" s="47"/>
      <c r="E46" s="34"/>
      <c r="F46" s="35"/>
      <c r="G46" s="35"/>
      <c r="H46" s="114"/>
      <c r="I46" s="36"/>
      <c r="J46" s="36"/>
      <c r="K46" s="36"/>
      <c r="N46" s="33"/>
      <c r="P46" s="140">
        <f t="shared" si="0"/>
        <v>0</v>
      </c>
    </row>
    <row r="47" spans="3:16" x14ac:dyDescent="0.2">
      <c r="C47" s="203">
        <v>43221</v>
      </c>
      <c r="D47" s="47"/>
      <c r="E47" s="34"/>
      <c r="F47" s="35"/>
      <c r="G47" s="35"/>
      <c r="H47" s="114"/>
      <c r="I47" s="36"/>
      <c r="J47" s="36"/>
      <c r="K47" s="36"/>
      <c r="N47" s="33"/>
      <c r="P47" s="140">
        <f t="shared" si="0"/>
        <v>0</v>
      </c>
    </row>
    <row r="48" spans="3:16" x14ac:dyDescent="0.2">
      <c r="C48" s="203">
        <v>43252</v>
      </c>
      <c r="D48" s="47"/>
      <c r="E48" s="34"/>
      <c r="F48" s="35"/>
      <c r="G48" s="35"/>
      <c r="H48" s="114"/>
      <c r="I48" s="36"/>
      <c r="J48" s="36"/>
      <c r="K48" s="36"/>
      <c r="N48" s="33"/>
      <c r="P48" s="140">
        <f t="shared" si="0"/>
        <v>0</v>
      </c>
    </row>
    <row r="49" spans="3:16" x14ac:dyDescent="0.2">
      <c r="C49" s="203">
        <v>43282</v>
      </c>
      <c r="D49" s="47"/>
      <c r="E49" s="34"/>
      <c r="F49" s="35"/>
      <c r="G49" s="35"/>
      <c r="H49" s="114"/>
      <c r="I49" s="36"/>
      <c r="J49" s="36"/>
      <c r="K49" s="36"/>
      <c r="N49" s="33"/>
      <c r="P49" s="140">
        <f t="shared" ref="P49:P54" si="1">+P48+E49+I49-F49-G49-H49-J49</f>
        <v>0</v>
      </c>
    </row>
    <row r="50" spans="3:16" ht="13.5" thickBot="1" x14ac:dyDescent="0.25">
      <c r="C50" s="205">
        <v>43313</v>
      </c>
      <c r="D50" s="47"/>
      <c r="E50" s="37"/>
      <c r="F50" s="38"/>
      <c r="G50" s="38"/>
      <c r="H50" s="115"/>
      <c r="I50" s="39"/>
      <c r="J50" s="39"/>
      <c r="K50" s="39"/>
      <c r="N50" s="33"/>
      <c r="P50" s="140">
        <f t="shared" si="1"/>
        <v>0</v>
      </c>
    </row>
    <row r="51" spans="3:16" hidden="1" x14ac:dyDescent="0.2">
      <c r="C51" s="108">
        <v>41153</v>
      </c>
      <c r="D51" s="47"/>
      <c r="E51" s="40"/>
      <c r="F51" s="41"/>
      <c r="G51" s="41"/>
      <c r="H51" s="427"/>
      <c r="I51" s="42"/>
      <c r="J51" s="42"/>
      <c r="K51" s="42"/>
      <c r="N51" s="33"/>
      <c r="P51" s="140">
        <f t="shared" si="1"/>
        <v>0</v>
      </c>
    </row>
    <row r="52" spans="3:16" hidden="1" x14ac:dyDescent="0.2">
      <c r="C52" s="108">
        <v>41183</v>
      </c>
      <c r="D52" s="47"/>
      <c r="E52" s="34"/>
      <c r="F52" s="35"/>
      <c r="G52" s="35"/>
      <c r="H52" s="114"/>
      <c r="I52" s="36"/>
      <c r="J52" s="36"/>
      <c r="K52" s="36"/>
      <c r="N52" s="33"/>
      <c r="P52" s="140">
        <f t="shared" si="1"/>
        <v>0</v>
      </c>
    </row>
    <row r="53" spans="3:16" hidden="1" x14ac:dyDescent="0.2">
      <c r="C53" s="108">
        <v>41214</v>
      </c>
      <c r="D53" s="47"/>
      <c r="E53" s="34"/>
      <c r="F53" s="35"/>
      <c r="G53" s="35"/>
      <c r="H53" s="114"/>
      <c r="I53" s="36"/>
      <c r="J53" s="36"/>
      <c r="K53" s="36"/>
      <c r="N53" s="33"/>
      <c r="P53" s="140">
        <f t="shared" si="1"/>
        <v>0</v>
      </c>
    </row>
    <row r="54" spans="3:16" ht="13.5" hidden="1" thickBot="1" x14ac:dyDescent="0.25">
      <c r="C54" s="109">
        <v>41244</v>
      </c>
      <c r="D54" s="47"/>
      <c r="E54" s="37"/>
      <c r="F54" s="38"/>
      <c r="G54" s="38"/>
      <c r="H54" s="115"/>
      <c r="I54" s="39"/>
      <c r="J54" s="39"/>
      <c r="K54" s="39"/>
      <c r="N54" s="33"/>
      <c r="P54" s="141">
        <f t="shared" si="1"/>
        <v>0</v>
      </c>
    </row>
    <row r="55" spans="3:16" ht="13.5" thickBot="1" x14ac:dyDescent="0.25">
      <c r="C55" s="46"/>
      <c r="D55" s="47"/>
      <c r="E55" s="33"/>
      <c r="F55" s="33"/>
      <c r="G55" s="33"/>
      <c r="H55" s="33"/>
      <c r="I55" s="33"/>
      <c r="J55" s="33"/>
      <c r="K55" s="33"/>
      <c r="N55" s="33"/>
      <c r="P55" s="33"/>
    </row>
    <row r="56" spans="3:16" ht="50.25" customHeight="1" thickBot="1" x14ac:dyDescent="0.25">
      <c r="C56" s="67" t="s">
        <v>10</v>
      </c>
      <c r="D56" s="70"/>
      <c r="E56" s="26" t="str">
        <f t="shared" ref="E56:K56" si="2">+E6</f>
        <v>Producción</v>
      </c>
      <c r="F56" s="27" t="str">
        <f t="shared" si="2"/>
        <v>Autoconsumo</v>
      </c>
      <c r="G56" s="27" t="str">
        <f t="shared" si="2"/>
        <v>Ventas de Producción Propia</v>
      </c>
      <c r="H56" s="71" t="str">
        <f t="shared" si="2"/>
        <v>Exportaciones</v>
      </c>
      <c r="I56" s="24" t="str">
        <f t="shared" si="2"/>
        <v>Producción Contratada a Terceros</v>
      </c>
      <c r="J56" s="24" t="str">
        <f t="shared" si="2"/>
        <v>Ventas de Producción Contratada a Terceros</v>
      </c>
      <c r="K56" s="56" t="str">
        <f t="shared" si="2"/>
        <v>Producción para Terceros</v>
      </c>
      <c r="L56" s="56" t="s">
        <v>198</v>
      </c>
      <c r="M56" s="56" t="s">
        <v>107</v>
      </c>
      <c r="N56" s="72"/>
    </row>
    <row r="57" spans="3:16" ht="13.5" thickBot="1" x14ac:dyDescent="0.25">
      <c r="C57" s="422">
        <v>2014</v>
      </c>
      <c r="D57" s="73"/>
      <c r="E57" s="456"/>
      <c r="F57" s="457"/>
      <c r="G57" s="457"/>
      <c r="H57" s="457"/>
      <c r="I57" s="458"/>
      <c r="J57" s="458"/>
      <c r="K57" s="458"/>
      <c r="L57" s="58"/>
      <c r="M57" s="459"/>
      <c r="N57" s="29"/>
    </row>
    <row r="58" spans="3:16" x14ac:dyDescent="0.2">
      <c r="C58" s="422">
        <v>2015</v>
      </c>
      <c r="D58" s="74"/>
      <c r="E58" s="460"/>
      <c r="F58" s="461"/>
      <c r="G58" s="461"/>
      <c r="H58" s="461"/>
      <c r="I58" s="462"/>
      <c r="J58" s="462"/>
      <c r="K58" s="462"/>
      <c r="L58" s="462"/>
      <c r="M58" s="463"/>
    </row>
    <row r="59" spans="3:16" x14ac:dyDescent="0.2">
      <c r="C59" s="423">
        <v>2016</v>
      </c>
      <c r="D59" s="74"/>
      <c r="E59" s="75"/>
      <c r="F59" s="76"/>
      <c r="G59" s="76"/>
      <c r="H59" s="76"/>
      <c r="I59" s="60"/>
      <c r="J59" s="60"/>
      <c r="K59" s="60"/>
      <c r="L59" s="60"/>
      <c r="M59" s="77"/>
    </row>
    <row r="60" spans="3:16" ht="13.5" thickBot="1" x14ac:dyDescent="0.25">
      <c r="C60" s="425">
        <v>2017</v>
      </c>
      <c r="D60" s="74"/>
      <c r="E60" s="78"/>
      <c r="F60" s="79"/>
      <c r="G60" s="79"/>
      <c r="H60" s="79"/>
      <c r="I60" s="62"/>
      <c r="J60" s="62"/>
      <c r="K60" s="62"/>
      <c r="L60" s="80"/>
      <c r="M60" s="81"/>
    </row>
    <row r="61" spans="3:16" x14ac:dyDescent="0.2">
      <c r="C61" s="423" t="s">
        <v>229</v>
      </c>
      <c r="D61" s="74"/>
      <c r="E61" s="82"/>
      <c r="F61" s="83"/>
      <c r="G61" s="83"/>
      <c r="H61" s="83"/>
      <c r="I61" s="64"/>
      <c r="J61" s="64"/>
      <c r="K61" s="64"/>
      <c r="L61" s="84"/>
      <c r="M61" s="85"/>
    </row>
    <row r="62" spans="3:16" ht="13.5" thickBot="1" x14ac:dyDescent="0.25">
      <c r="C62" s="424" t="s">
        <v>228</v>
      </c>
      <c r="D62" s="73"/>
      <c r="E62" s="86"/>
      <c r="F62" s="87"/>
      <c r="G62" s="87"/>
      <c r="H62" s="88"/>
      <c r="I62" s="65"/>
      <c r="J62" s="65"/>
      <c r="K62" s="65"/>
      <c r="L62" s="65"/>
      <c r="M62" s="89"/>
    </row>
    <row r="63" spans="3:16" x14ac:dyDescent="0.2">
      <c r="N63" s="49"/>
    </row>
    <row r="64" spans="3:16" x14ac:dyDescent="0.2">
      <c r="C64" s="90" t="s">
        <v>163</v>
      </c>
      <c r="D64" s="91"/>
      <c r="N64" s="49"/>
    </row>
    <row r="65" spans="3:14" ht="13.5" thickBot="1" x14ac:dyDescent="0.25">
      <c r="L65" s="68"/>
      <c r="N65" s="49"/>
    </row>
    <row r="66" spans="3:14" ht="51.75" thickBot="1" x14ac:dyDescent="0.25">
      <c r="C66" s="95" t="s">
        <v>10</v>
      </c>
      <c r="D66" s="96"/>
      <c r="E66" s="97" t="str">
        <f t="shared" ref="E66:K66" si="3">+E56</f>
        <v>Producción</v>
      </c>
      <c r="F66" s="98" t="str">
        <f t="shared" si="3"/>
        <v>Autoconsumo</v>
      </c>
      <c r="G66" s="98" t="str">
        <f t="shared" si="3"/>
        <v>Ventas de Producción Propia</v>
      </c>
      <c r="H66" s="99" t="str">
        <f t="shared" si="3"/>
        <v>Exportaciones</v>
      </c>
      <c r="I66" s="100" t="str">
        <f t="shared" si="3"/>
        <v>Producción Contratada a Terceros</v>
      </c>
      <c r="J66" s="100" t="str">
        <f t="shared" si="3"/>
        <v>Ventas de Producción Contratada a Terceros</v>
      </c>
      <c r="K66" s="101" t="str">
        <f t="shared" si="3"/>
        <v>Producción para Terceros</v>
      </c>
      <c r="L66" s="102" t="s">
        <v>162</v>
      </c>
      <c r="N66" s="92"/>
    </row>
    <row r="67" spans="3:14" x14ac:dyDescent="0.2">
      <c r="C67" s="428">
        <v>2015</v>
      </c>
      <c r="D67" s="104"/>
      <c r="E67" s="117">
        <f t="shared" ref="E67:K67" si="4">+E58-SUM(E7:E18)</f>
        <v>0</v>
      </c>
      <c r="F67" s="118">
        <f t="shared" si="4"/>
        <v>0</v>
      </c>
      <c r="G67" s="118">
        <f t="shared" si="4"/>
        <v>0</v>
      </c>
      <c r="H67" s="118">
        <f t="shared" si="4"/>
        <v>0</v>
      </c>
      <c r="I67" s="119">
        <f t="shared" si="4"/>
        <v>0</v>
      </c>
      <c r="J67" s="119">
        <f t="shared" si="4"/>
        <v>0</v>
      </c>
      <c r="K67" s="120">
        <f t="shared" si="4"/>
        <v>0</v>
      </c>
      <c r="L67" s="120">
        <f>+L58-(L57+E58-F58-G58-H58+I58-J58+M58)</f>
        <v>0</v>
      </c>
      <c r="N67" s="93"/>
    </row>
    <row r="68" spans="3:14" x14ac:dyDescent="0.2">
      <c r="C68" s="429">
        <v>2016</v>
      </c>
      <c r="D68" s="104"/>
      <c r="E68" s="121">
        <f t="shared" ref="E68:K68" si="5">+E59-SUM(E19:E30)</f>
        <v>0</v>
      </c>
      <c r="F68" s="122">
        <f t="shared" si="5"/>
        <v>0</v>
      </c>
      <c r="G68" s="122">
        <f t="shared" si="5"/>
        <v>0</v>
      </c>
      <c r="H68" s="122">
        <f t="shared" si="5"/>
        <v>0</v>
      </c>
      <c r="I68" s="123">
        <f t="shared" si="5"/>
        <v>0</v>
      </c>
      <c r="J68" s="123">
        <f t="shared" si="5"/>
        <v>0</v>
      </c>
      <c r="K68" s="124">
        <f t="shared" si="5"/>
        <v>0</v>
      </c>
      <c r="L68" s="124">
        <f>+L59-(L58+E59-F59-G59-H59+I59-J59+M59)</f>
        <v>0</v>
      </c>
      <c r="N68" s="93"/>
    </row>
    <row r="69" spans="3:14" ht="13.5" thickBot="1" x14ac:dyDescent="0.25">
      <c r="C69" s="430">
        <v>2017</v>
      </c>
      <c r="D69" s="104"/>
      <c r="E69" s="125">
        <f t="shared" ref="E69:K69" si="6">+E60-SUM(E31:E42)</f>
        <v>0</v>
      </c>
      <c r="F69" s="126">
        <f t="shared" si="6"/>
        <v>0</v>
      </c>
      <c r="G69" s="126">
        <f t="shared" si="6"/>
        <v>0</v>
      </c>
      <c r="H69" s="126">
        <f t="shared" si="6"/>
        <v>0</v>
      </c>
      <c r="I69" s="127">
        <f t="shared" si="6"/>
        <v>0</v>
      </c>
      <c r="J69" s="127">
        <f t="shared" si="6"/>
        <v>0</v>
      </c>
      <c r="K69" s="128">
        <f t="shared" si="6"/>
        <v>0</v>
      </c>
      <c r="L69" s="129">
        <f>+L60-(L59+E60-F60-G60-H60+I60-J60+M60)</f>
        <v>0</v>
      </c>
      <c r="N69" s="93"/>
    </row>
    <row r="70" spans="3:14" x14ac:dyDescent="0.2">
      <c r="C70" s="429" t="s">
        <v>229</v>
      </c>
      <c r="D70" s="104"/>
      <c r="E70" s="130">
        <f>+E61-(SUM(E31:INDEX(E31:E42,'parámetros e instrucciones'!$E$3)))</f>
        <v>0</v>
      </c>
      <c r="F70" s="131">
        <f>+F61-(SUM(F31:INDEX(F31:F42,'parámetros e instrucciones'!$E$3)))</f>
        <v>0</v>
      </c>
      <c r="G70" s="131">
        <f>+G61-(SUM(G31:INDEX(G31:G42,'parámetros e instrucciones'!$E$3)))</f>
        <v>0</v>
      </c>
      <c r="H70" s="131">
        <f>+H61-(SUM(H31:INDEX(H31:H42,'parámetros e instrucciones'!$E$3)))</f>
        <v>0</v>
      </c>
      <c r="I70" s="132">
        <f>+I61-(SUM(I31:INDEX(I31:I42,'parámetros e instrucciones'!$E$3)))</f>
        <v>0</v>
      </c>
      <c r="J70" s="132">
        <f>+J61-(SUM(J31:INDEX(J31:J42,'parámetros e instrucciones'!$E$3)))</f>
        <v>0</v>
      </c>
      <c r="K70" s="133">
        <f>+K61-(SUM(K31:INDEX(K31:K42,'parámetros e instrucciones'!$E$3)))</f>
        <v>0</v>
      </c>
      <c r="L70" s="134">
        <f>+L61-(L59+E61-F61-G61-H61+I61-J61+M61)</f>
        <v>0</v>
      </c>
      <c r="N70" s="93"/>
    </row>
    <row r="71" spans="3:14" ht="13.5" thickBot="1" x14ac:dyDescent="0.25">
      <c r="C71" s="431" t="s">
        <v>228</v>
      </c>
      <c r="D71" s="104"/>
      <c r="E71" s="135">
        <f>+E62-(SUM(E43:INDEX(E43:E54,'parámetros e instrucciones'!$E$3)))</f>
        <v>0</v>
      </c>
      <c r="F71" s="136">
        <f>+F62-(SUM(F43:INDEX(F43:F54,'parámetros e instrucciones'!$E$3)))</f>
        <v>0</v>
      </c>
      <c r="G71" s="136">
        <f>+G62-(SUM(G43:INDEX(G43:G54,'parámetros e instrucciones'!$E$3)))</f>
        <v>0</v>
      </c>
      <c r="H71" s="136">
        <f>+H62-(SUM(H43:INDEX(H43:H54,'parámetros e instrucciones'!$E$3)))</f>
        <v>0</v>
      </c>
      <c r="I71" s="137">
        <f>+I62-(SUM(I43:INDEX(I43:I54,'parámetros e instrucciones'!$E$3)))</f>
        <v>0</v>
      </c>
      <c r="J71" s="137">
        <f>+J62-(SUM(J43:INDEX(J43:J54,'parámetros e instrucciones'!$E$3)))</f>
        <v>0</v>
      </c>
      <c r="K71" s="138">
        <f>+K62-(SUM(K43:INDEX(K43:K54,'parámetros e instrucciones'!$E$3)))</f>
        <v>0</v>
      </c>
      <c r="L71" s="138">
        <f>+L62-(L60+E62-F62-G62-H62+I62-J62+M62)</f>
        <v>0</v>
      </c>
      <c r="N71" s="93"/>
    </row>
    <row r="72" spans="3:14" x14ac:dyDescent="0.2">
      <c r="L72" s="49"/>
      <c r="N72" s="49"/>
    </row>
    <row r="73" spans="3:14" x14ac:dyDescent="0.2">
      <c r="L73" s="49"/>
      <c r="N73" s="49"/>
    </row>
    <row r="74" spans="3:14" x14ac:dyDescent="0.2">
      <c r="K74" s="94"/>
      <c r="L74" s="52"/>
      <c r="N74" s="49"/>
    </row>
    <row r="75" spans="3:14" x14ac:dyDescent="0.2">
      <c r="K75" s="94"/>
      <c r="N75" s="49"/>
    </row>
    <row r="76" spans="3:14" x14ac:dyDescent="0.2">
      <c r="K76" s="94"/>
      <c r="N76" s="49"/>
    </row>
    <row r="77" spans="3:14" x14ac:dyDescent="0.2">
      <c r="K77" s="94"/>
      <c r="N77" s="49"/>
    </row>
    <row r="78" spans="3:14" x14ac:dyDescent="0.2">
      <c r="K78" s="94"/>
      <c r="N78" s="49"/>
    </row>
    <row r="79" spans="3:14" x14ac:dyDescent="0.2">
      <c r="K79" s="94"/>
      <c r="N79" s="49"/>
    </row>
    <row r="80" spans="3:14" x14ac:dyDescent="0.2">
      <c r="N80" s="49"/>
    </row>
    <row r="81" spans="14:14" x14ac:dyDescent="0.2">
      <c r="N81" s="49"/>
    </row>
    <row r="82" spans="14:14" x14ac:dyDescent="0.2">
      <c r="N82" s="49"/>
    </row>
    <row r="83" spans="14:14" x14ac:dyDescent="0.2">
      <c r="N83" s="49"/>
    </row>
    <row r="84" spans="14:14" x14ac:dyDescent="0.2">
      <c r="N84" s="49"/>
    </row>
    <row r="85" spans="14:14" x14ac:dyDescent="0.2">
      <c r="N85" s="49"/>
    </row>
    <row r="86" spans="14:14" x14ac:dyDescent="0.2">
      <c r="N86" s="49"/>
    </row>
    <row r="87" spans="14:14" x14ac:dyDescent="0.2">
      <c r="N87" s="49"/>
    </row>
    <row r="88" spans="14:14" x14ac:dyDescent="0.2">
      <c r="N88" s="49"/>
    </row>
    <row r="89" spans="14:14" x14ac:dyDescent="0.2">
      <c r="N89" s="49"/>
    </row>
    <row r="90" spans="14:14" x14ac:dyDescent="0.2">
      <c r="N90" s="49"/>
    </row>
    <row r="91" spans="14:14" x14ac:dyDescent="0.2">
      <c r="N91" s="49"/>
    </row>
    <row r="92" spans="14:14" x14ac:dyDescent="0.2">
      <c r="N92" s="49"/>
    </row>
    <row r="93" spans="14:14" x14ac:dyDescent="0.2">
      <c r="N93" s="49"/>
    </row>
    <row r="94" spans="14:14" x14ac:dyDescent="0.2">
      <c r="N94" s="49"/>
    </row>
    <row r="95" spans="14:14" x14ac:dyDescent="0.2">
      <c r="N95" s="49"/>
    </row>
    <row r="96" spans="14:14" x14ac:dyDescent="0.2">
      <c r="N96" s="49"/>
    </row>
    <row r="97" spans="14:14" x14ac:dyDescent="0.2">
      <c r="N97" s="49"/>
    </row>
    <row r="98" spans="14:14" x14ac:dyDescent="0.2">
      <c r="N98" s="49"/>
    </row>
    <row r="99" spans="14:14" x14ac:dyDescent="0.2">
      <c r="N99" s="49"/>
    </row>
    <row r="100" spans="14:14" x14ac:dyDescent="0.2">
      <c r="N100" s="49"/>
    </row>
    <row r="101" spans="14:14" x14ac:dyDescent="0.2">
      <c r="N101" s="49"/>
    </row>
    <row r="102" spans="14:14" x14ac:dyDescent="0.2">
      <c r="N102" s="49"/>
    </row>
    <row r="103" spans="14:14" x14ac:dyDescent="0.2">
      <c r="N103" s="49"/>
    </row>
    <row r="104" spans="14:14" x14ac:dyDescent="0.2">
      <c r="N104" s="49"/>
    </row>
    <row r="105" spans="14:14" x14ac:dyDescent="0.2">
      <c r="N105" s="49"/>
    </row>
    <row r="106" spans="14:14" x14ac:dyDescent="0.2">
      <c r="N106" s="49"/>
    </row>
    <row r="107" spans="14:14" x14ac:dyDescent="0.2">
      <c r="N107" s="49"/>
    </row>
    <row r="108" spans="14:14" x14ac:dyDescent="0.2">
      <c r="N108" s="49"/>
    </row>
    <row r="109" spans="14:14" x14ac:dyDescent="0.2">
      <c r="N109" s="49"/>
    </row>
    <row r="110" spans="14:14" x14ac:dyDescent="0.2">
      <c r="N110" s="49"/>
    </row>
    <row r="111" spans="14:14" x14ac:dyDescent="0.2">
      <c r="N111" s="49"/>
    </row>
    <row r="112" spans="14:14" x14ac:dyDescent="0.2">
      <c r="N112" s="49"/>
    </row>
    <row r="113" spans="14:14" x14ac:dyDescent="0.2">
      <c r="N113" s="49"/>
    </row>
    <row r="114" spans="14:14" x14ac:dyDescent="0.2">
      <c r="N114" s="49"/>
    </row>
    <row r="115" spans="14:14" x14ac:dyDescent="0.2">
      <c r="N115" s="49"/>
    </row>
    <row r="116" spans="14:14" x14ac:dyDescent="0.2">
      <c r="N116" s="49"/>
    </row>
    <row r="117" spans="14:14" x14ac:dyDescent="0.2">
      <c r="N117" s="49"/>
    </row>
    <row r="118" spans="14:14" x14ac:dyDescent="0.2">
      <c r="N118" s="49"/>
    </row>
    <row r="119" spans="14:14" x14ac:dyDescent="0.2">
      <c r="N119" s="49"/>
    </row>
    <row r="120" spans="14:14" x14ac:dyDescent="0.2">
      <c r="N120" s="49"/>
    </row>
    <row r="121" spans="14:14" x14ac:dyDescent="0.2">
      <c r="N121" s="49"/>
    </row>
    <row r="122" spans="14:14" x14ac:dyDescent="0.2">
      <c r="N122" s="49"/>
    </row>
    <row r="123" spans="14:14" x14ac:dyDescent="0.2">
      <c r="N123" s="49"/>
    </row>
    <row r="124" spans="14:14" x14ac:dyDescent="0.2">
      <c r="N124" s="49"/>
    </row>
  </sheetData>
  <sheetProtection formatCells="0" formatColumns="0" formatRows="0"/>
  <protectedRanges>
    <protectedRange sqref="N7:N42 E58:N62 E7:K42" name="Rango2"/>
    <protectedRange sqref="E58:M62" name="Rango1"/>
  </protectedRanges>
  <mergeCells count="4">
    <mergeCell ref="C4:K4"/>
    <mergeCell ref="C1:K1"/>
    <mergeCell ref="C2:K2"/>
    <mergeCell ref="C3:K3"/>
  </mergeCells>
  <phoneticPr fontId="16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72"/>
  <sheetViews>
    <sheetView showGridLines="0" topLeftCell="A31" workbookViewId="0">
      <selection activeCell="F22" sqref="F22"/>
    </sheetView>
  </sheetViews>
  <sheetFormatPr baseColWidth="10" defaultRowHeight="12.75" x14ac:dyDescent="0.2"/>
  <cols>
    <col min="1" max="1" width="38.28515625" style="55" customWidth="1"/>
    <col min="2" max="2" width="3" style="50" customWidth="1"/>
    <col min="3" max="3" width="37.85546875" style="55" customWidth="1"/>
    <col min="4" max="4" width="3.42578125" style="55" customWidth="1"/>
    <col min="5" max="5" width="37.85546875" style="55" customWidth="1"/>
    <col min="6" max="6" width="2.140625" style="55" customWidth="1"/>
    <col min="7" max="7" width="22.5703125" style="50" customWidth="1"/>
    <col min="8" max="16384" width="11.42578125" style="50"/>
  </cols>
  <sheetData>
    <row r="1" spans="1:7" x14ac:dyDescent="0.2">
      <c r="A1" s="489" t="s">
        <v>210</v>
      </c>
      <c r="B1" s="489"/>
      <c r="C1" s="489"/>
      <c r="D1" s="489"/>
      <c r="E1" s="489"/>
      <c r="F1" s="489"/>
      <c r="G1" s="489"/>
    </row>
    <row r="2" spans="1:7" x14ac:dyDescent="0.2">
      <c r="A2" s="489" t="s">
        <v>203</v>
      </c>
      <c r="B2" s="489"/>
      <c r="C2" s="489"/>
      <c r="D2" s="489"/>
      <c r="E2" s="489"/>
      <c r="F2" s="489"/>
      <c r="G2" s="489"/>
    </row>
    <row r="3" spans="1:7" x14ac:dyDescent="0.2">
      <c r="A3" s="490" t="str">
        <f>+'1.modelos'!A3</f>
        <v>Resinas Poliéster</v>
      </c>
      <c r="B3" s="490"/>
      <c r="C3" s="490"/>
      <c r="D3" s="490"/>
      <c r="E3" s="490"/>
      <c r="F3" s="490"/>
      <c r="G3" s="490"/>
    </row>
    <row r="4" spans="1:7" x14ac:dyDescent="0.2">
      <c r="A4" s="489" t="s">
        <v>232</v>
      </c>
      <c r="B4" s="489"/>
      <c r="C4" s="489"/>
      <c r="D4" s="489"/>
      <c r="E4" s="489"/>
      <c r="F4" s="489"/>
      <c r="G4" s="489"/>
    </row>
    <row r="5" spans="1:7" ht="12" customHeight="1" thickBot="1" x14ac:dyDescent="0.25">
      <c r="A5" s="51"/>
      <c r="C5" s="52"/>
      <c r="D5" s="52"/>
      <c r="E5" s="52"/>
      <c r="F5" s="52"/>
    </row>
    <row r="6" spans="1:7" ht="39" thickBot="1" x14ac:dyDescent="0.25">
      <c r="A6" s="399" t="s">
        <v>120</v>
      </c>
      <c r="C6" s="24" t="s">
        <v>167</v>
      </c>
      <c r="D6" s="28"/>
      <c r="E6" s="24" t="s">
        <v>168</v>
      </c>
      <c r="G6" s="24" t="s">
        <v>202</v>
      </c>
    </row>
    <row r="7" spans="1:7" ht="12.75" customHeight="1" x14ac:dyDescent="0.2">
      <c r="A7" s="107">
        <f>'3.vol.'!C7</f>
        <v>42005</v>
      </c>
      <c r="C7" s="32"/>
      <c r="D7" s="33"/>
      <c r="E7" s="32"/>
      <c r="G7" s="32"/>
    </row>
    <row r="8" spans="1:7" x14ac:dyDescent="0.2">
      <c r="A8" s="108">
        <f>'3.vol.'!C8</f>
        <v>42036</v>
      </c>
      <c r="C8" s="36"/>
      <c r="D8" s="33"/>
      <c r="E8" s="36"/>
      <c r="G8" s="36"/>
    </row>
    <row r="9" spans="1:7" x14ac:dyDescent="0.2">
      <c r="A9" s="108">
        <f>'3.vol.'!C9</f>
        <v>42064</v>
      </c>
      <c r="C9" s="36"/>
      <c r="D9" s="33"/>
      <c r="E9" s="36"/>
      <c r="G9" s="36"/>
    </row>
    <row r="10" spans="1:7" x14ac:dyDescent="0.2">
      <c r="A10" s="108">
        <f>'3.vol.'!C10</f>
        <v>42095</v>
      </c>
      <c r="C10" s="36"/>
      <c r="D10" s="33"/>
      <c r="E10" s="36"/>
      <c r="G10" s="36"/>
    </row>
    <row r="11" spans="1:7" x14ac:dyDescent="0.2">
      <c r="A11" s="108">
        <f>'3.vol.'!C11</f>
        <v>42125</v>
      </c>
      <c r="C11" s="36"/>
      <c r="D11" s="33"/>
      <c r="E11" s="36"/>
      <c r="G11" s="36"/>
    </row>
    <row r="12" spans="1:7" x14ac:dyDescent="0.2">
      <c r="A12" s="108">
        <f>'3.vol.'!C12</f>
        <v>42156</v>
      </c>
      <c r="C12" s="36"/>
      <c r="D12" s="33"/>
      <c r="E12" s="36"/>
      <c r="G12" s="36"/>
    </row>
    <row r="13" spans="1:7" x14ac:dyDescent="0.2">
      <c r="A13" s="108">
        <f>'3.vol.'!C13</f>
        <v>42186</v>
      </c>
      <c r="C13" s="36"/>
      <c r="D13" s="33"/>
      <c r="E13" s="36"/>
      <c r="G13" s="36"/>
    </row>
    <row r="14" spans="1:7" x14ac:dyDescent="0.2">
      <c r="A14" s="108">
        <f>'3.vol.'!C14</f>
        <v>42217</v>
      </c>
      <c r="C14" s="36"/>
      <c r="D14" s="33"/>
      <c r="E14" s="36"/>
      <c r="G14" s="36"/>
    </row>
    <row r="15" spans="1:7" x14ac:dyDescent="0.2">
      <c r="A15" s="108">
        <f>'3.vol.'!C15</f>
        <v>42248</v>
      </c>
      <c r="C15" s="36"/>
      <c r="D15" s="33"/>
      <c r="E15" s="36"/>
      <c r="G15" s="36"/>
    </row>
    <row r="16" spans="1:7" x14ac:dyDescent="0.2">
      <c r="A16" s="108">
        <f>'3.vol.'!C16</f>
        <v>42278</v>
      </c>
      <c r="C16" s="36"/>
      <c r="D16" s="33"/>
      <c r="E16" s="36"/>
      <c r="G16" s="36"/>
    </row>
    <row r="17" spans="1:7" x14ac:dyDescent="0.2">
      <c r="A17" s="108">
        <f>'3.vol.'!C17</f>
        <v>42309</v>
      </c>
      <c r="C17" s="36"/>
      <c r="D17" s="33"/>
      <c r="E17" s="36"/>
      <c r="G17" s="36"/>
    </row>
    <row r="18" spans="1:7" ht="13.5" thickBot="1" x14ac:dyDescent="0.25">
      <c r="A18" s="109">
        <f>'3.vol.'!C18</f>
        <v>42339</v>
      </c>
      <c r="C18" s="39"/>
      <c r="D18" s="33"/>
      <c r="E18" s="39"/>
      <c r="G18" s="39"/>
    </row>
    <row r="19" spans="1:7" x14ac:dyDescent="0.2">
      <c r="A19" s="107">
        <f>'3.vol.'!C19</f>
        <v>42370</v>
      </c>
      <c r="C19" s="42"/>
      <c r="D19" s="33"/>
      <c r="E19" s="42"/>
      <c r="G19" s="42"/>
    </row>
    <row r="20" spans="1:7" x14ac:dyDescent="0.2">
      <c r="A20" s="108">
        <f>'3.vol.'!C20</f>
        <v>42401</v>
      </c>
      <c r="C20" s="36"/>
      <c r="D20" s="33"/>
      <c r="E20" s="36"/>
      <c r="G20" s="36"/>
    </row>
    <row r="21" spans="1:7" ht="12.75" customHeight="1" x14ac:dyDescent="0.2">
      <c r="A21" s="108">
        <f>'3.vol.'!C21</f>
        <v>42430</v>
      </c>
      <c r="C21" s="36"/>
      <c r="D21" s="33"/>
      <c r="E21" s="36"/>
      <c r="G21" s="36"/>
    </row>
    <row r="22" spans="1:7" x14ac:dyDescent="0.2">
      <c r="A22" s="108">
        <f>'3.vol.'!C22</f>
        <v>42461</v>
      </c>
      <c r="C22" s="36"/>
      <c r="D22" s="33"/>
      <c r="E22" s="36"/>
      <c r="G22" s="36"/>
    </row>
    <row r="23" spans="1:7" x14ac:dyDescent="0.2">
      <c r="A23" s="108">
        <f>'3.vol.'!C23</f>
        <v>42491</v>
      </c>
      <c r="C23" s="36"/>
      <c r="D23" s="33"/>
      <c r="E23" s="36"/>
      <c r="G23" s="36"/>
    </row>
    <row r="24" spans="1:7" x14ac:dyDescent="0.2">
      <c r="A24" s="108">
        <f>'3.vol.'!C24</f>
        <v>42522</v>
      </c>
      <c r="C24" s="36"/>
      <c r="D24" s="33"/>
      <c r="E24" s="36"/>
      <c r="G24" s="36"/>
    </row>
    <row r="25" spans="1:7" x14ac:dyDescent="0.2">
      <c r="A25" s="108">
        <f>'3.vol.'!C25</f>
        <v>42552</v>
      </c>
      <c r="C25" s="36"/>
      <c r="D25" s="33"/>
      <c r="E25" s="36"/>
      <c r="G25" s="36"/>
    </row>
    <row r="26" spans="1:7" x14ac:dyDescent="0.2">
      <c r="A26" s="108">
        <f>'3.vol.'!C26</f>
        <v>42583</v>
      </c>
      <c r="C26" s="36"/>
      <c r="D26" s="33"/>
      <c r="E26" s="36"/>
      <c r="G26" s="36"/>
    </row>
    <row r="27" spans="1:7" x14ac:dyDescent="0.2">
      <c r="A27" s="108">
        <f>'3.vol.'!C27</f>
        <v>42614</v>
      </c>
      <c r="C27" s="346"/>
      <c r="D27" s="362"/>
      <c r="E27" s="346"/>
      <c r="G27" s="346"/>
    </row>
    <row r="28" spans="1:7" x14ac:dyDescent="0.2">
      <c r="A28" s="108">
        <f>'3.vol.'!C28</f>
        <v>42644</v>
      </c>
      <c r="C28" s="36"/>
      <c r="D28" s="33"/>
      <c r="E28" s="36"/>
      <c r="G28" s="36"/>
    </row>
    <row r="29" spans="1:7" x14ac:dyDescent="0.2">
      <c r="A29" s="108">
        <f>'3.vol.'!C29</f>
        <v>42675</v>
      </c>
      <c r="C29" s="36"/>
      <c r="D29" s="33"/>
      <c r="E29" s="36"/>
      <c r="G29" s="36"/>
    </row>
    <row r="30" spans="1:7" ht="13.5" thickBot="1" x14ac:dyDescent="0.25">
      <c r="A30" s="109">
        <f>'3.vol.'!C30</f>
        <v>42705</v>
      </c>
      <c r="C30" s="45"/>
      <c r="D30" s="33"/>
      <c r="E30" s="45"/>
      <c r="G30" s="45"/>
    </row>
    <row r="31" spans="1:7" x14ac:dyDescent="0.2">
      <c r="A31" s="107">
        <f>'3.vol.'!C31</f>
        <v>42736</v>
      </c>
      <c r="C31" s="32"/>
      <c r="D31" s="33"/>
      <c r="E31" s="32"/>
      <c r="G31" s="32"/>
    </row>
    <row r="32" spans="1:7" x14ac:dyDescent="0.2">
      <c r="A32" s="108">
        <f>'3.vol.'!C32</f>
        <v>42767</v>
      </c>
      <c r="C32" s="36"/>
      <c r="D32" s="33"/>
      <c r="E32" s="36"/>
      <c r="G32" s="36"/>
    </row>
    <row r="33" spans="1:7" x14ac:dyDescent="0.2">
      <c r="A33" s="108">
        <f>'3.vol.'!C33</f>
        <v>42795</v>
      </c>
      <c r="C33" s="36"/>
      <c r="D33" s="33"/>
      <c r="E33" s="36"/>
      <c r="G33" s="36"/>
    </row>
    <row r="34" spans="1:7" x14ac:dyDescent="0.2">
      <c r="A34" s="108">
        <f>'3.vol.'!C34</f>
        <v>42826</v>
      </c>
      <c r="C34" s="36"/>
      <c r="D34" s="33"/>
      <c r="E34" s="36"/>
      <c r="G34" s="36"/>
    </row>
    <row r="35" spans="1:7" x14ac:dyDescent="0.2">
      <c r="A35" s="108">
        <f>'3.vol.'!C35</f>
        <v>42856</v>
      </c>
      <c r="C35" s="36"/>
      <c r="D35" s="33"/>
      <c r="E35" s="36"/>
      <c r="G35" s="36"/>
    </row>
    <row r="36" spans="1:7" x14ac:dyDescent="0.2">
      <c r="A36" s="108">
        <f>'3.vol.'!C36</f>
        <v>42887</v>
      </c>
      <c r="C36" s="36"/>
      <c r="D36" s="33"/>
      <c r="E36" s="36"/>
      <c r="G36" s="36"/>
    </row>
    <row r="37" spans="1:7" x14ac:dyDescent="0.2">
      <c r="A37" s="108">
        <f>'3.vol.'!C37</f>
        <v>42917</v>
      </c>
      <c r="C37" s="36"/>
      <c r="D37" s="33"/>
      <c r="E37" s="36"/>
      <c r="G37" s="36"/>
    </row>
    <row r="38" spans="1:7" x14ac:dyDescent="0.2">
      <c r="A38" s="108">
        <f>'3.vol.'!C38</f>
        <v>42948</v>
      </c>
      <c r="C38" s="36"/>
      <c r="D38" s="33"/>
      <c r="E38" s="36"/>
      <c r="G38" s="36"/>
    </row>
    <row r="39" spans="1:7" x14ac:dyDescent="0.2">
      <c r="A39" s="108">
        <f>'3.vol.'!C39</f>
        <v>42979</v>
      </c>
      <c r="C39" s="36"/>
      <c r="D39" s="33"/>
      <c r="E39" s="36"/>
      <c r="G39" s="36"/>
    </row>
    <row r="40" spans="1:7" x14ac:dyDescent="0.2">
      <c r="A40" s="108">
        <f>'3.vol.'!C40</f>
        <v>43009</v>
      </c>
      <c r="C40" s="36"/>
      <c r="D40" s="33"/>
      <c r="E40" s="36"/>
      <c r="G40" s="36"/>
    </row>
    <row r="41" spans="1:7" x14ac:dyDescent="0.2">
      <c r="A41" s="108">
        <f>'3.vol.'!C41</f>
        <v>43040</v>
      </c>
      <c r="C41" s="36"/>
      <c r="D41" s="33"/>
      <c r="E41" s="36"/>
      <c r="G41" s="36"/>
    </row>
    <row r="42" spans="1:7" ht="13.5" thickBot="1" x14ac:dyDescent="0.25">
      <c r="A42" s="109">
        <f>'3.vol.'!C42</f>
        <v>43070</v>
      </c>
      <c r="C42" s="45"/>
      <c r="D42" s="33"/>
      <c r="E42" s="45"/>
      <c r="G42" s="45"/>
    </row>
    <row r="43" spans="1:7" x14ac:dyDescent="0.2">
      <c r="A43" s="107">
        <f>'3.vol.'!C43</f>
        <v>43101</v>
      </c>
      <c r="C43" s="32"/>
      <c r="D43" s="33"/>
      <c r="E43" s="32"/>
      <c r="G43" s="32"/>
    </row>
    <row r="44" spans="1:7" x14ac:dyDescent="0.2">
      <c r="A44" s="108">
        <f>'3.vol.'!C44</f>
        <v>43132</v>
      </c>
      <c r="C44" s="36"/>
      <c r="D44" s="33"/>
      <c r="E44" s="36"/>
      <c r="G44" s="36"/>
    </row>
    <row r="45" spans="1:7" x14ac:dyDescent="0.2">
      <c r="A45" s="108">
        <f>'3.vol.'!C45</f>
        <v>43160</v>
      </c>
      <c r="C45" s="36"/>
      <c r="D45" s="33"/>
      <c r="E45" s="36"/>
      <c r="G45" s="36"/>
    </row>
    <row r="46" spans="1:7" x14ac:dyDescent="0.2">
      <c r="A46" s="108">
        <f>'3.vol.'!C46</f>
        <v>43191</v>
      </c>
      <c r="C46" s="36"/>
      <c r="D46" s="33"/>
      <c r="E46" s="36"/>
      <c r="G46" s="36"/>
    </row>
    <row r="47" spans="1:7" x14ac:dyDescent="0.2">
      <c r="A47" s="108">
        <f>'3.vol.'!C47</f>
        <v>43221</v>
      </c>
      <c r="C47" s="36"/>
      <c r="D47" s="33"/>
      <c r="E47" s="36"/>
      <c r="G47" s="36"/>
    </row>
    <row r="48" spans="1:7" x14ac:dyDescent="0.2">
      <c r="A48" s="108">
        <f>'3.vol.'!C48</f>
        <v>43252</v>
      </c>
      <c r="C48" s="36"/>
      <c r="D48" s="33"/>
      <c r="E48" s="36"/>
      <c r="G48" s="36"/>
    </row>
    <row r="49" spans="1:7" x14ac:dyDescent="0.2">
      <c r="A49" s="108">
        <f>'3.vol.'!C49</f>
        <v>43282</v>
      </c>
      <c r="C49" s="36"/>
      <c r="D49" s="33"/>
      <c r="E49" s="36"/>
      <c r="G49" s="36"/>
    </row>
    <row r="50" spans="1:7" x14ac:dyDescent="0.2">
      <c r="A50" s="108">
        <f>'3.vol.'!C50</f>
        <v>43313</v>
      </c>
      <c r="C50" s="36"/>
      <c r="D50" s="33"/>
      <c r="E50" s="36"/>
      <c r="G50" s="36"/>
    </row>
    <row r="51" spans="1:7" hidden="1" x14ac:dyDescent="0.2">
      <c r="A51" s="108">
        <f>'3.vol.'!C51</f>
        <v>41153</v>
      </c>
      <c r="C51" s="36"/>
      <c r="D51" s="33"/>
      <c r="E51" s="36"/>
      <c r="G51" s="36"/>
    </row>
    <row r="52" spans="1:7" hidden="1" x14ac:dyDescent="0.2">
      <c r="A52" s="108">
        <f>'3.vol.'!C52</f>
        <v>41183</v>
      </c>
      <c r="C52" s="36"/>
      <c r="D52" s="33"/>
      <c r="E52" s="36"/>
      <c r="G52" s="36"/>
    </row>
    <row r="53" spans="1:7" hidden="1" x14ac:dyDescent="0.2">
      <c r="A53" s="108">
        <f>'3.vol.'!C53</f>
        <v>41214</v>
      </c>
      <c r="C53" s="36"/>
      <c r="D53" s="33"/>
      <c r="E53" s="36"/>
      <c r="G53" s="36"/>
    </row>
    <row r="54" spans="1:7" ht="13.5" hidden="1" thickBot="1" x14ac:dyDescent="0.25">
      <c r="A54" s="109">
        <f>'3.vol.'!C54</f>
        <v>41244</v>
      </c>
      <c r="C54" s="39"/>
      <c r="D54" s="33"/>
      <c r="E54" s="39"/>
      <c r="G54" s="39"/>
    </row>
    <row r="55" spans="1:7" ht="9.75" customHeight="1" thickBot="1" x14ac:dyDescent="0.25">
      <c r="A55" s="46"/>
      <c r="C55" s="33"/>
      <c r="D55" s="33"/>
      <c r="E55" s="33"/>
      <c r="G55" s="33"/>
    </row>
    <row r="56" spans="1:7" ht="39" thickBot="1" x14ac:dyDescent="0.25">
      <c r="A56" s="402" t="s">
        <v>10</v>
      </c>
      <c r="C56" s="56" t="str">
        <f>+C6</f>
        <v>Ventas de Producción Propia
En pesos</v>
      </c>
      <c r="D56" s="363"/>
      <c r="E56" s="56" t="str">
        <f>+E6</f>
        <v>Ventas de Producción Encargada o Contratada a Terceros
En pesos</v>
      </c>
      <c r="F56" s="57"/>
      <c r="G56" s="24" t="s">
        <v>202</v>
      </c>
    </row>
    <row r="57" spans="1:7" x14ac:dyDescent="0.2">
      <c r="A57" s="401">
        <f>'3.vol.'!C58</f>
        <v>2015</v>
      </c>
      <c r="C57" s="58"/>
      <c r="D57" s="364"/>
      <c r="E57" s="58"/>
      <c r="G57" s="58"/>
    </row>
    <row r="58" spans="1:7" x14ac:dyDescent="0.2">
      <c r="A58" s="59">
        <f>'3.vol.'!C59</f>
        <v>2016</v>
      </c>
      <c r="C58" s="60"/>
      <c r="D58" s="364"/>
      <c r="E58" s="60"/>
      <c r="G58" s="60"/>
    </row>
    <row r="59" spans="1:7" ht="13.5" thickBot="1" x14ac:dyDescent="0.25">
      <c r="A59" s="61">
        <f>'3.vol.'!C60</f>
        <v>2017</v>
      </c>
      <c r="C59" s="62"/>
      <c r="D59" s="364"/>
      <c r="E59" s="62"/>
      <c r="G59" s="62"/>
    </row>
    <row r="60" spans="1:7" x14ac:dyDescent="0.2">
      <c r="A60" s="63" t="str">
        <f>'3.vol.'!C61</f>
        <v>ene-ago 2017</v>
      </c>
      <c r="C60" s="64"/>
      <c r="D60" s="364"/>
      <c r="E60" s="64"/>
      <c r="G60" s="64"/>
    </row>
    <row r="61" spans="1:7" ht="13.5" thickBot="1" x14ac:dyDescent="0.25">
      <c r="A61" s="432" t="str">
        <f>'3.vol.'!C62</f>
        <v>ene-ago 2018</v>
      </c>
      <c r="C61" s="65"/>
      <c r="D61" s="365"/>
      <c r="E61" s="65"/>
      <c r="G61" s="65"/>
    </row>
    <row r="62" spans="1:7" ht="13.5" thickBot="1" x14ac:dyDescent="0.25">
      <c r="G62" s="55"/>
    </row>
    <row r="63" spans="1:7" ht="13.5" thickBot="1" x14ac:dyDescent="0.25">
      <c r="A63" s="403" t="s">
        <v>207</v>
      </c>
      <c r="E63" s="171" t="s">
        <v>178</v>
      </c>
      <c r="G63" s="171"/>
    </row>
    <row r="64" spans="1:7" x14ac:dyDescent="0.2">
      <c r="G64" s="55"/>
    </row>
    <row r="65" spans="1:7" x14ac:dyDescent="0.2">
      <c r="A65" s="90" t="s">
        <v>163</v>
      </c>
      <c r="G65" s="55"/>
    </row>
    <row r="66" spans="1:7" ht="38.25" customHeight="1" thickBot="1" x14ac:dyDescent="0.25">
      <c r="G66" s="55"/>
    </row>
    <row r="67" spans="1:7" ht="39" thickBot="1" x14ac:dyDescent="0.25">
      <c r="A67" s="95" t="s">
        <v>10</v>
      </c>
      <c r="B67" s="104"/>
      <c r="C67" s="101" t="str">
        <f>+C56</f>
        <v>Ventas de Producción Propia
En pesos</v>
      </c>
      <c r="D67" s="366"/>
      <c r="E67" s="101" t="str">
        <f>+E56</f>
        <v>Ventas de Producción Encargada o Contratada a Terceros
En pesos</v>
      </c>
      <c r="F67" s="96"/>
      <c r="G67" s="455" t="s">
        <v>202</v>
      </c>
    </row>
    <row r="68" spans="1:7" x14ac:dyDescent="0.2">
      <c r="A68" s="63">
        <v>2015</v>
      </c>
      <c r="B68" s="104"/>
      <c r="C68" s="120">
        <f>+C57-SUM(C7:C18)</f>
        <v>0</v>
      </c>
      <c r="D68" s="367"/>
      <c r="E68" s="120">
        <f>+E57-SUM(E7:E18)</f>
        <v>0</v>
      </c>
      <c r="F68" s="104"/>
      <c r="G68" s="120">
        <f>+G57-SUM(G7:G18)</f>
        <v>0</v>
      </c>
    </row>
    <row r="69" spans="1:7" x14ac:dyDescent="0.2">
      <c r="A69" s="59">
        <v>2016</v>
      </c>
      <c r="B69" s="104"/>
      <c r="C69" s="124">
        <f>+C58-SUM(C19:C30)</f>
        <v>0</v>
      </c>
      <c r="D69" s="367"/>
      <c r="E69" s="124">
        <f>+E58-SUM(E19:E30)</f>
        <v>0</v>
      </c>
      <c r="F69" s="104"/>
      <c r="G69" s="124">
        <f>+G58-SUM(G19:G30)</f>
        <v>0</v>
      </c>
    </row>
    <row r="70" spans="1:7" ht="13.5" thickBot="1" x14ac:dyDescent="0.25">
      <c r="A70" s="432">
        <v>2017</v>
      </c>
      <c r="B70" s="104"/>
      <c r="C70" s="128">
        <f>+C59-SUM(C31:C42)</f>
        <v>0</v>
      </c>
      <c r="D70" s="367"/>
      <c r="E70" s="128">
        <f>+E59-SUM(E31:E42)</f>
        <v>0</v>
      </c>
      <c r="F70" s="104"/>
      <c r="G70" s="128">
        <f>+G59-SUM(G31:G42)</f>
        <v>0</v>
      </c>
    </row>
    <row r="71" spans="1:7" x14ac:dyDescent="0.2">
      <c r="A71" s="63" t="s">
        <v>229</v>
      </c>
      <c r="B71" s="104"/>
      <c r="C71" s="133">
        <v>0</v>
      </c>
      <c r="D71" s="367"/>
      <c r="E71" s="133">
        <v>0</v>
      </c>
      <c r="F71" s="104"/>
      <c r="G71" s="133">
        <v>0</v>
      </c>
    </row>
    <row r="72" spans="1:7" ht="13.5" thickBot="1" x14ac:dyDescent="0.25">
      <c r="A72" s="432" t="s">
        <v>228</v>
      </c>
      <c r="B72" s="104"/>
      <c r="C72" s="138">
        <v>0</v>
      </c>
      <c r="D72" s="368"/>
      <c r="E72" s="138">
        <v>0</v>
      </c>
      <c r="F72" s="104"/>
      <c r="G72" s="138">
        <v>0</v>
      </c>
    </row>
  </sheetData>
  <sheetProtection formatCells="0" formatColumns="0" formatRows="0"/>
  <protectedRanges>
    <protectedRange sqref="C7:D54 C57:D61" name="Rango2_1"/>
    <protectedRange sqref="C57:D61" name="Rango1_1"/>
    <protectedRange sqref="E57:E61 E7:E54" name="Rango2_1_1"/>
    <protectedRange sqref="E57:E61" name="Rango1_1_1"/>
  </protectedRanges>
  <mergeCells count="4">
    <mergeCell ref="A4:G4"/>
    <mergeCell ref="A3:G3"/>
    <mergeCell ref="A2:G2"/>
    <mergeCell ref="A1:G1"/>
  </mergeCells>
  <phoneticPr fontId="16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71"/>
  <sheetViews>
    <sheetView showGridLines="0" workbookViewId="0">
      <selection activeCell="F22" sqref="F22"/>
    </sheetView>
  </sheetViews>
  <sheetFormatPr baseColWidth="10" defaultRowHeight="12.75" x14ac:dyDescent="0.2"/>
  <cols>
    <col min="1" max="1" width="26.42578125" style="55" customWidth="1"/>
    <col min="2" max="2" width="1.85546875" style="50" customWidth="1"/>
    <col min="3" max="3" width="28.42578125" style="55" customWidth="1"/>
    <col min="4" max="16384" width="11.42578125" style="50"/>
  </cols>
  <sheetData>
    <row r="1" spans="1:6" x14ac:dyDescent="0.2">
      <c r="A1" s="489" t="s">
        <v>208</v>
      </c>
      <c r="B1" s="489"/>
      <c r="C1" s="489"/>
    </row>
    <row r="2" spans="1:6" x14ac:dyDescent="0.2">
      <c r="A2" s="489" t="s">
        <v>126</v>
      </c>
      <c r="B2" s="489"/>
      <c r="C2" s="489"/>
      <c r="F2" s="96" t="s">
        <v>134</v>
      </c>
    </row>
    <row r="3" spans="1:6" x14ac:dyDescent="0.2">
      <c r="A3" s="485" t="str">
        <f>+'1.modelos'!A3</f>
        <v>Resinas Poliéster</v>
      </c>
      <c r="B3" s="485"/>
      <c r="C3" s="485"/>
    </row>
    <row r="4" spans="1:6" x14ac:dyDescent="0.2">
      <c r="A4" s="485" t="s">
        <v>119</v>
      </c>
      <c r="B4" s="485"/>
      <c r="C4" s="485"/>
    </row>
    <row r="5" spans="1:6" x14ac:dyDescent="0.2">
      <c r="A5" s="51"/>
      <c r="B5" s="51"/>
      <c r="C5" s="51"/>
    </row>
    <row r="6" spans="1:6" ht="13.5" thickBot="1" x14ac:dyDescent="0.25">
      <c r="A6" s="51"/>
      <c r="C6" s="52"/>
    </row>
    <row r="7" spans="1:6" ht="13.5" thickBot="1" x14ac:dyDescent="0.25">
      <c r="A7" s="399" t="s">
        <v>120</v>
      </c>
      <c r="C7" s="24" t="s">
        <v>127</v>
      </c>
      <c r="F7" s="96" t="s">
        <v>132</v>
      </c>
    </row>
    <row r="8" spans="1:6" ht="13.5" thickBot="1" x14ac:dyDescent="0.25">
      <c r="A8" s="107">
        <f>'3.vol.'!C7</f>
        <v>42005</v>
      </c>
      <c r="C8" s="32"/>
      <c r="F8" s="195"/>
    </row>
    <row r="9" spans="1:6" x14ac:dyDescent="0.2">
      <c r="A9" s="108">
        <f>'3.vol.'!C8</f>
        <v>42036</v>
      </c>
      <c r="C9" s="36"/>
      <c r="F9" s="96"/>
    </row>
    <row r="10" spans="1:6" ht="13.5" thickBot="1" x14ac:dyDescent="0.25">
      <c r="A10" s="108">
        <f>'3.vol.'!C9</f>
        <v>42064</v>
      </c>
      <c r="C10" s="36"/>
      <c r="F10" s="96" t="s">
        <v>133</v>
      </c>
    </row>
    <row r="11" spans="1:6" ht="13.5" thickBot="1" x14ac:dyDescent="0.25">
      <c r="A11" s="108">
        <f>'3.vol.'!C10</f>
        <v>42095</v>
      </c>
      <c r="C11" s="36"/>
      <c r="F11" s="196"/>
    </row>
    <row r="12" spans="1:6" x14ac:dyDescent="0.2">
      <c r="A12" s="108">
        <f>'3.vol.'!C11</f>
        <v>42125</v>
      </c>
      <c r="C12" s="36"/>
    </row>
    <row r="13" spans="1:6" x14ac:dyDescent="0.2">
      <c r="A13" s="108">
        <f>'3.vol.'!C12</f>
        <v>42156</v>
      </c>
      <c r="C13" s="36"/>
    </row>
    <row r="14" spans="1:6" x14ac:dyDescent="0.2">
      <c r="A14" s="108">
        <f>'3.vol.'!C13</f>
        <v>42186</v>
      </c>
      <c r="C14" s="36"/>
    </row>
    <row r="15" spans="1:6" x14ac:dyDescent="0.2">
      <c r="A15" s="108">
        <f>'3.vol.'!C14</f>
        <v>42217</v>
      </c>
      <c r="C15" s="36"/>
    </row>
    <row r="16" spans="1:6" x14ac:dyDescent="0.2">
      <c r="A16" s="108">
        <f>'3.vol.'!C15</f>
        <v>42248</v>
      </c>
      <c r="C16" s="36"/>
    </row>
    <row r="17" spans="1:3" x14ac:dyDescent="0.2">
      <c r="A17" s="108">
        <f>'3.vol.'!C16</f>
        <v>42278</v>
      </c>
      <c r="C17" s="36"/>
    </row>
    <row r="18" spans="1:3" x14ac:dyDescent="0.2">
      <c r="A18" s="108">
        <f>'3.vol.'!C17</f>
        <v>42309</v>
      </c>
      <c r="C18" s="36"/>
    </row>
    <row r="19" spans="1:3" ht="13.5" thickBot="1" x14ac:dyDescent="0.25">
      <c r="A19" s="109">
        <f>'3.vol.'!C18</f>
        <v>42339</v>
      </c>
      <c r="C19" s="39"/>
    </row>
    <row r="20" spans="1:3" x14ac:dyDescent="0.2">
      <c r="A20" s="107">
        <f>'3.vol.'!C19</f>
        <v>42370</v>
      </c>
      <c r="C20" s="42"/>
    </row>
    <row r="21" spans="1:3" x14ac:dyDescent="0.2">
      <c r="A21" s="108">
        <f>'3.vol.'!C20</f>
        <v>42401</v>
      </c>
      <c r="C21" s="36"/>
    </row>
    <row r="22" spans="1:3" x14ac:dyDescent="0.2">
      <c r="A22" s="108">
        <f>'3.vol.'!C21</f>
        <v>42430</v>
      </c>
      <c r="C22" s="36"/>
    </row>
    <row r="23" spans="1:3" x14ac:dyDescent="0.2">
      <c r="A23" s="108">
        <f>'3.vol.'!C22</f>
        <v>42461</v>
      </c>
      <c r="C23" s="36"/>
    </row>
    <row r="24" spans="1:3" x14ac:dyDescent="0.2">
      <c r="A24" s="108">
        <f>'3.vol.'!C23</f>
        <v>42491</v>
      </c>
      <c r="C24" s="36"/>
    </row>
    <row r="25" spans="1:3" x14ac:dyDescent="0.2">
      <c r="A25" s="108">
        <f>'3.vol.'!C24</f>
        <v>42522</v>
      </c>
      <c r="C25" s="36"/>
    </row>
    <row r="26" spans="1:3" x14ac:dyDescent="0.2">
      <c r="A26" s="108">
        <f>'3.vol.'!C25</f>
        <v>42552</v>
      </c>
      <c r="C26" s="36"/>
    </row>
    <row r="27" spans="1:3" x14ac:dyDescent="0.2">
      <c r="A27" s="108">
        <f>'3.vol.'!C26</f>
        <v>42583</v>
      </c>
      <c r="C27" s="36"/>
    </row>
    <row r="28" spans="1:3" x14ac:dyDescent="0.2">
      <c r="A28" s="108">
        <f>'3.vol.'!C27</f>
        <v>42614</v>
      </c>
      <c r="C28" s="36"/>
    </row>
    <row r="29" spans="1:3" x14ac:dyDescent="0.2">
      <c r="A29" s="108">
        <f>'3.vol.'!C28</f>
        <v>42644</v>
      </c>
      <c r="C29" s="36"/>
    </row>
    <row r="30" spans="1:3" x14ac:dyDescent="0.2">
      <c r="A30" s="108">
        <f>'3.vol.'!C29</f>
        <v>42675</v>
      </c>
      <c r="C30" s="36"/>
    </row>
    <row r="31" spans="1:3" ht="13.5" thickBot="1" x14ac:dyDescent="0.25">
      <c r="A31" s="109">
        <f>'3.vol.'!C30</f>
        <v>42705</v>
      </c>
      <c r="C31" s="45"/>
    </row>
    <row r="32" spans="1:3" x14ac:dyDescent="0.2">
      <c r="A32" s="107">
        <f>'3.vol.'!C31</f>
        <v>42736</v>
      </c>
      <c r="C32" s="32"/>
    </row>
    <row r="33" spans="1:3" x14ac:dyDescent="0.2">
      <c r="A33" s="108">
        <f>'3.vol.'!C32</f>
        <v>42767</v>
      </c>
      <c r="C33" s="36"/>
    </row>
    <row r="34" spans="1:3" x14ac:dyDescent="0.2">
      <c r="A34" s="108">
        <f>'3.vol.'!C33</f>
        <v>42795</v>
      </c>
      <c r="C34" s="36"/>
    </row>
    <row r="35" spans="1:3" x14ac:dyDescent="0.2">
      <c r="A35" s="108">
        <f>'3.vol.'!C34</f>
        <v>42826</v>
      </c>
      <c r="C35" s="36"/>
    </row>
    <row r="36" spans="1:3" x14ac:dyDescent="0.2">
      <c r="A36" s="108">
        <f>'3.vol.'!C35</f>
        <v>42856</v>
      </c>
      <c r="C36" s="36"/>
    </row>
    <row r="37" spans="1:3" x14ac:dyDescent="0.2">
      <c r="A37" s="108">
        <f>'3.vol.'!C36</f>
        <v>42887</v>
      </c>
      <c r="C37" s="36"/>
    </row>
    <row r="38" spans="1:3" x14ac:dyDescent="0.2">
      <c r="A38" s="108">
        <f>'3.vol.'!C37</f>
        <v>42917</v>
      </c>
      <c r="C38" s="36"/>
    </row>
    <row r="39" spans="1:3" x14ac:dyDescent="0.2">
      <c r="A39" s="108">
        <f>'3.vol.'!C38</f>
        <v>42948</v>
      </c>
      <c r="C39" s="36"/>
    </row>
    <row r="40" spans="1:3" x14ac:dyDescent="0.2">
      <c r="A40" s="108">
        <f>'3.vol.'!C39</f>
        <v>42979</v>
      </c>
      <c r="C40" s="36"/>
    </row>
    <row r="41" spans="1:3" x14ac:dyDescent="0.2">
      <c r="A41" s="108">
        <f>'3.vol.'!C40</f>
        <v>43009</v>
      </c>
      <c r="C41" s="36"/>
    </row>
    <row r="42" spans="1:3" x14ac:dyDescent="0.2">
      <c r="A42" s="108">
        <f>'3.vol.'!C41</f>
        <v>43040</v>
      </c>
      <c r="C42" s="36"/>
    </row>
    <row r="43" spans="1:3" ht="13.5" thickBot="1" x14ac:dyDescent="0.25">
      <c r="A43" s="109">
        <f>'3.vol.'!C42</f>
        <v>43070</v>
      </c>
      <c r="C43" s="45"/>
    </row>
    <row r="44" spans="1:3" x14ac:dyDescent="0.2">
      <c r="A44" s="107">
        <f>'3.vol.'!C43</f>
        <v>43101</v>
      </c>
      <c r="C44" s="32"/>
    </row>
    <row r="45" spans="1:3" x14ac:dyDescent="0.2">
      <c r="A45" s="108">
        <f>'3.vol.'!C44</f>
        <v>43132</v>
      </c>
      <c r="C45" s="36"/>
    </row>
    <row r="46" spans="1:3" x14ac:dyDescent="0.2">
      <c r="A46" s="108">
        <f>'3.vol.'!C45</f>
        <v>43160</v>
      </c>
      <c r="C46" s="36"/>
    </row>
    <row r="47" spans="1:3" x14ac:dyDescent="0.2">
      <c r="A47" s="108">
        <f>'3.vol.'!C46</f>
        <v>43191</v>
      </c>
      <c r="C47" s="36"/>
    </row>
    <row r="48" spans="1:3" x14ac:dyDescent="0.2">
      <c r="A48" s="108">
        <f>'3.vol.'!C47</f>
        <v>43221</v>
      </c>
      <c r="C48" s="36"/>
    </row>
    <row r="49" spans="1:3" x14ac:dyDescent="0.2">
      <c r="A49" s="108">
        <f>'3.vol.'!C48</f>
        <v>43252</v>
      </c>
      <c r="C49" s="36"/>
    </row>
    <row r="50" spans="1:3" x14ac:dyDescent="0.2">
      <c r="A50" s="108">
        <f>'3.vol.'!C49</f>
        <v>43282</v>
      </c>
      <c r="C50" s="36"/>
    </row>
    <row r="51" spans="1:3" x14ac:dyDescent="0.2">
      <c r="A51" s="108">
        <f>'3.vol.'!C50</f>
        <v>43313</v>
      </c>
      <c r="C51" s="36"/>
    </row>
    <row r="52" spans="1:3" x14ac:dyDescent="0.2">
      <c r="A52" s="108">
        <f>'3.vol.'!C51</f>
        <v>41153</v>
      </c>
      <c r="C52" s="36"/>
    </row>
    <row r="53" spans="1:3" x14ac:dyDescent="0.2">
      <c r="A53" s="108">
        <f>'3.vol.'!C52</f>
        <v>41183</v>
      </c>
      <c r="C53" s="36"/>
    </row>
    <row r="54" spans="1:3" x14ac:dyDescent="0.2">
      <c r="A54" s="108">
        <f>'3.vol.'!C53</f>
        <v>41214</v>
      </c>
      <c r="C54" s="36"/>
    </row>
    <row r="55" spans="1:3" ht="13.5" thickBot="1" x14ac:dyDescent="0.25">
      <c r="A55" s="109">
        <f>'3.vol.'!C54</f>
        <v>41244</v>
      </c>
      <c r="C55" s="39"/>
    </row>
    <row r="56" spans="1:3" ht="13.5" thickBot="1" x14ac:dyDescent="0.25">
      <c r="A56" s="46"/>
      <c r="C56" s="33"/>
    </row>
    <row r="57" spans="1:3" ht="13.5" thickBot="1" x14ac:dyDescent="0.25">
      <c r="A57" s="67" t="s">
        <v>10</v>
      </c>
      <c r="C57" s="24" t="s">
        <v>127</v>
      </c>
    </row>
    <row r="58" spans="1:3" x14ac:dyDescent="0.2">
      <c r="A58" s="59">
        <f>'3.vol.'!C58</f>
        <v>2015</v>
      </c>
      <c r="C58" s="58"/>
    </row>
    <row r="59" spans="1:3" x14ac:dyDescent="0.2">
      <c r="A59" s="59">
        <f>'3.vol.'!C59</f>
        <v>2016</v>
      </c>
      <c r="C59" s="60"/>
    </row>
    <row r="60" spans="1:3" ht="13.5" thickBot="1" x14ac:dyDescent="0.25">
      <c r="A60" s="61">
        <f>'3.vol.'!C60</f>
        <v>2017</v>
      </c>
      <c r="C60" s="62"/>
    </row>
    <row r="61" spans="1:3" x14ac:dyDescent="0.2">
      <c r="A61" s="63" t="str">
        <f>'3.vol.'!C61</f>
        <v>ene-ago 2017</v>
      </c>
      <c r="C61" s="64"/>
    </row>
    <row r="62" spans="1:3" ht="13.5" thickBot="1" x14ac:dyDescent="0.25">
      <c r="A62" s="432" t="str">
        <f>'3.vol.'!C62</f>
        <v>ene-ago 2018</v>
      </c>
      <c r="C62" s="65"/>
    </row>
    <row r="65" spans="1:3" ht="13.5" thickBot="1" x14ac:dyDescent="0.25">
      <c r="A65" s="90" t="s">
        <v>163</v>
      </c>
    </row>
    <row r="66" spans="1:3" ht="13.5" thickBot="1" x14ac:dyDescent="0.25">
      <c r="A66" s="95" t="s">
        <v>10</v>
      </c>
      <c r="B66" s="104"/>
      <c r="C66" s="101" t="s">
        <v>125</v>
      </c>
    </row>
    <row r="67" spans="1:3" x14ac:dyDescent="0.2">
      <c r="A67" s="103">
        <f>A58</f>
        <v>2015</v>
      </c>
      <c r="B67" s="104"/>
      <c r="C67" s="120">
        <f>+C58-SUM(C8:C19)</f>
        <v>0</v>
      </c>
    </row>
    <row r="68" spans="1:3" x14ac:dyDescent="0.2">
      <c r="A68" s="105">
        <f>A59</f>
        <v>2016</v>
      </c>
      <c r="B68" s="104"/>
      <c r="C68" s="124">
        <f>+C59-SUM(C20:C31)</f>
        <v>0</v>
      </c>
    </row>
    <row r="69" spans="1:3" ht="13.5" thickBot="1" x14ac:dyDescent="0.25">
      <c r="A69" s="106">
        <f>A60</f>
        <v>2017</v>
      </c>
      <c r="B69" s="104"/>
      <c r="C69" s="128">
        <f>+C60-SUM(C32:C43)</f>
        <v>0</v>
      </c>
    </row>
    <row r="70" spans="1:3" x14ac:dyDescent="0.2">
      <c r="A70" s="103" t="str">
        <f>A61</f>
        <v>ene-ago 2017</v>
      </c>
      <c r="B70" s="104"/>
      <c r="C70" s="133">
        <f>+C61-(SUM(C32:INDEX(C32:C43,'parámetros e instrucciones'!$E$3)))</f>
        <v>0</v>
      </c>
    </row>
    <row r="71" spans="1:3" ht="13.5" thickBot="1" x14ac:dyDescent="0.25">
      <c r="A71" s="106" t="str">
        <f>A62</f>
        <v>ene-ago 2018</v>
      </c>
      <c r="B71" s="104"/>
      <c r="C71" s="138">
        <f>+C62-(SUM(C44:INDEX(C44:C55,'parámetros e instrucciones'!$E$3)))</f>
        <v>0</v>
      </c>
    </row>
  </sheetData>
  <sheetProtection formatCells="0" formatColumns="0" formatRows="0"/>
  <protectedRanges>
    <protectedRange sqref="C8:C50 C58:C62" name="Rango2_1"/>
    <protectedRange sqref="C58:C62" name="Rango1_1"/>
  </protectedRanges>
  <mergeCells count="4">
    <mergeCell ref="A1:C1"/>
    <mergeCell ref="A2:C2"/>
    <mergeCell ref="A3:C3"/>
    <mergeCell ref="A4:C4"/>
  </mergeCells>
  <phoneticPr fontId="16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74"/>
  <sheetViews>
    <sheetView showGridLines="0" workbookViewId="0">
      <selection activeCell="F22" sqref="F22"/>
    </sheetView>
  </sheetViews>
  <sheetFormatPr baseColWidth="10" defaultRowHeight="12.75" x14ac:dyDescent="0.2"/>
  <cols>
    <col min="1" max="1" width="38.28515625" style="55" customWidth="1"/>
    <col min="2" max="2" width="3" style="50" customWidth="1"/>
    <col min="3" max="3" width="38.28515625" style="55" hidden="1" customWidth="1"/>
    <col min="4" max="4" width="31.7109375" style="66" customWidth="1"/>
    <col min="5" max="8" width="11.42578125" style="50"/>
    <col min="9" max="9" width="18.5703125" style="50" customWidth="1"/>
    <col min="10" max="16384" width="11.42578125" style="50"/>
  </cols>
  <sheetData>
    <row r="1" spans="1:9" x14ac:dyDescent="0.2">
      <c r="A1" s="489" t="s">
        <v>206</v>
      </c>
      <c r="B1" s="489"/>
      <c r="C1" s="489"/>
      <c r="D1" s="489"/>
    </row>
    <row r="2" spans="1:9" x14ac:dyDescent="0.2">
      <c r="A2" s="489" t="s">
        <v>209</v>
      </c>
      <c r="B2" s="489"/>
      <c r="C2" s="489"/>
      <c r="D2" s="489"/>
    </row>
    <row r="3" spans="1:9" x14ac:dyDescent="0.2">
      <c r="A3" s="489" t="s">
        <v>204</v>
      </c>
      <c r="B3" s="489"/>
      <c r="C3" s="489"/>
      <c r="D3" s="489"/>
    </row>
    <row r="4" spans="1:9" ht="13.5" thickBot="1" x14ac:dyDescent="0.25">
      <c r="A4" s="490" t="str">
        <f>+'1.modelos'!A3</f>
        <v>Resinas Poliéster</v>
      </c>
      <c r="B4" s="490"/>
      <c r="C4" s="490"/>
      <c r="D4" s="490"/>
      <c r="F4" s="110"/>
      <c r="G4" s="110"/>
      <c r="I4" s="90" t="s">
        <v>129</v>
      </c>
    </row>
    <row r="5" spans="1:9" ht="13.5" thickBot="1" x14ac:dyDescent="0.25">
      <c r="A5" s="489" t="s">
        <v>119</v>
      </c>
      <c r="B5" s="489"/>
      <c r="C5" s="489"/>
      <c r="D5" s="489"/>
      <c r="F5" s="491" t="s">
        <v>139</v>
      </c>
      <c r="G5" s="492"/>
      <c r="I5" s="90" t="s">
        <v>166</v>
      </c>
    </row>
    <row r="6" spans="1:9" x14ac:dyDescent="0.2">
      <c r="A6" s="369"/>
      <c r="B6" s="369"/>
      <c r="C6" s="369"/>
      <c r="D6" s="369"/>
      <c r="F6" s="405"/>
      <c r="G6" s="405"/>
      <c r="I6" s="90"/>
    </row>
    <row r="7" spans="1:9" ht="13.5" thickBot="1" x14ac:dyDescent="0.25">
      <c r="A7" s="51"/>
      <c r="C7" s="52"/>
      <c r="D7" s="54"/>
    </row>
    <row r="8" spans="1:9" ht="60" customHeight="1" thickBot="1" x14ac:dyDescent="0.25">
      <c r="A8" s="399" t="s">
        <v>120</v>
      </c>
      <c r="D8" s="24" t="s">
        <v>205</v>
      </c>
      <c r="G8" s="96"/>
      <c r="I8" s="24" t="s">
        <v>153</v>
      </c>
    </row>
    <row r="9" spans="1:9" x14ac:dyDescent="0.2">
      <c r="A9" s="107">
        <f>'4.conf'!A8</f>
        <v>42005</v>
      </c>
      <c r="D9" s="349" t="str">
        <f>+I9</f>
        <v/>
      </c>
      <c r="F9" s="96" t="s">
        <v>135</v>
      </c>
      <c r="I9" s="344" t="str">
        <f>IF('4.conf'!C8&gt;0,('4.conf'!C8/'4.conf'!$F$11)*100,"")</f>
        <v/>
      </c>
    </row>
    <row r="10" spans="1:9" x14ac:dyDescent="0.2">
      <c r="A10" s="108">
        <f>'4.conf'!A9</f>
        <v>42036</v>
      </c>
      <c r="D10" s="347" t="str">
        <f t="shared" ref="D10:D56" si="0">+I10</f>
        <v/>
      </c>
      <c r="F10" s="96" t="s">
        <v>136</v>
      </c>
      <c r="I10" s="342" t="str">
        <f>IF('4.conf'!C9&gt;0,('4.conf'!C9/'4.conf'!$F$11)*100,"")</f>
        <v/>
      </c>
    </row>
    <row r="11" spans="1:9" x14ac:dyDescent="0.2">
      <c r="A11" s="108">
        <f>'4.conf'!A10</f>
        <v>42064</v>
      </c>
      <c r="D11" s="347" t="str">
        <f t="shared" si="0"/>
        <v/>
      </c>
      <c r="F11" s="96" t="s">
        <v>137</v>
      </c>
      <c r="I11" s="342" t="str">
        <f>IF('4.conf'!C10&gt;0,('4.conf'!C10/'4.conf'!$F$11)*100,"")</f>
        <v/>
      </c>
    </row>
    <row r="12" spans="1:9" x14ac:dyDescent="0.2">
      <c r="A12" s="108">
        <f>'4.conf'!A11</f>
        <v>42095</v>
      </c>
      <c r="D12" s="347" t="str">
        <f t="shared" si="0"/>
        <v/>
      </c>
      <c r="F12" s="96" t="s">
        <v>138</v>
      </c>
      <c r="I12" s="342" t="str">
        <f>IF('4.conf'!C11&gt;0,('4.conf'!C11/'4.conf'!$F$11)*100,"")</f>
        <v/>
      </c>
    </row>
    <row r="13" spans="1:9" x14ac:dyDescent="0.2">
      <c r="A13" s="108">
        <f>'4.conf'!A12</f>
        <v>42125</v>
      </c>
      <c r="D13" s="347" t="str">
        <f t="shared" si="0"/>
        <v/>
      </c>
      <c r="I13" s="342" t="str">
        <f>IF('4.conf'!C12&gt;0,('4.conf'!C12/'4.conf'!$F$11)*100,"")</f>
        <v/>
      </c>
    </row>
    <row r="14" spans="1:9" x14ac:dyDescent="0.2">
      <c r="A14" s="108">
        <f>'4.conf'!A13</f>
        <v>42156</v>
      </c>
      <c r="D14" s="347" t="str">
        <f t="shared" si="0"/>
        <v/>
      </c>
      <c r="I14" s="342" t="str">
        <f>IF('4.conf'!C13&gt;0,('4.conf'!C13/'4.conf'!$F$11)*100,"")</f>
        <v/>
      </c>
    </row>
    <row r="15" spans="1:9" x14ac:dyDescent="0.2">
      <c r="A15" s="108">
        <f>'4.conf'!A14</f>
        <v>42186</v>
      </c>
      <c r="D15" s="347" t="str">
        <f t="shared" si="0"/>
        <v/>
      </c>
      <c r="I15" s="342" t="str">
        <f>IF('4.conf'!C14&gt;0,('4.conf'!C14/'4.conf'!$F$11)*100,"")</f>
        <v/>
      </c>
    </row>
    <row r="16" spans="1:9" x14ac:dyDescent="0.2">
      <c r="A16" s="108">
        <f>'4.conf'!A15</f>
        <v>42217</v>
      </c>
      <c r="D16" s="347" t="str">
        <f t="shared" si="0"/>
        <v/>
      </c>
      <c r="I16" s="342" t="str">
        <f>IF('4.conf'!C15&gt;0,('4.conf'!C15/'4.conf'!$F$11)*100,"")</f>
        <v/>
      </c>
    </row>
    <row r="17" spans="1:9" x14ac:dyDescent="0.2">
      <c r="A17" s="108">
        <f>'4.conf'!A16</f>
        <v>42248</v>
      </c>
      <c r="D17" s="347" t="str">
        <f t="shared" si="0"/>
        <v/>
      </c>
      <c r="I17" s="342" t="str">
        <f>IF('4.conf'!C16&gt;0,('4.conf'!C16/'4.conf'!$F$11)*100,"")</f>
        <v/>
      </c>
    </row>
    <row r="18" spans="1:9" x14ac:dyDescent="0.2">
      <c r="A18" s="108">
        <f>'4.conf'!A17</f>
        <v>42278</v>
      </c>
      <c r="D18" s="347" t="str">
        <f t="shared" si="0"/>
        <v/>
      </c>
      <c r="I18" s="342" t="str">
        <f>IF('4.conf'!C17&gt;0,('4.conf'!C17/'4.conf'!$F$11)*100,"")</f>
        <v/>
      </c>
    </row>
    <row r="19" spans="1:9" x14ac:dyDescent="0.2">
      <c r="A19" s="108">
        <f>'4.conf'!A18</f>
        <v>42309</v>
      </c>
      <c r="D19" s="347" t="str">
        <f t="shared" si="0"/>
        <v/>
      </c>
      <c r="I19" s="342" t="str">
        <f>IF('4.conf'!C18&gt;0,('4.conf'!C18/'4.conf'!$F$11)*100,"")</f>
        <v/>
      </c>
    </row>
    <row r="20" spans="1:9" ht="13.5" thickBot="1" x14ac:dyDescent="0.25">
      <c r="A20" s="109">
        <f>'4.conf'!A19</f>
        <v>42339</v>
      </c>
      <c r="D20" s="348" t="str">
        <f t="shared" si="0"/>
        <v/>
      </c>
      <c r="I20" s="343" t="str">
        <f>IF('4.conf'!C19&gt;0,('4.conf'!C19/'4.conf'!$F$11)*100,"")</f>
        <v/>
      </c>
    </row>
    <row r="21" spans="1:9" x14ac:dyDescent="0.2">
      <c r="A21" s="107">
        <f>'4.conf'!A20</f>
        <v>42370</v>
      </c>
      <c r="D21" s="349" t="str">
        <f t="shared" si="0"/>
        <v/>
      </c>
      <c r="I21" s="344" t="str">
        <f>IF('4.conf'!C20&gt;0,('4.conf'!C20/'4.conf'!$F$11)*100,"")</f>
        <v/>
      </c>
    </row>
    <row r="22" spans="1:9" x14ac:dyDescent="0.2">
      <c r="A22" s="108">
        <f>'4.conf'!A21</f>
        <v>42401</v>
      </c>
      <c r="D22" s="347" t="str">
        <f t="shared" si="0"/>
        <v/>
      </c>
      <c r="I22" s="342" t="str">
        <f>IF('4.conf'!C21&gt;0,('4.conf'!C21/'4.conf'!$F$11)*100,"")</f>
        <v/>
      </c>
    </row>
    <row r="23" spans="1:9" x14ac:dyDescent="0.2">
      <c r="A23" s="108">
        <f>'4.conf'!A22</f>
        <v>42430</v>
      </c>
      <c r="D23" s="347" t="str">
        <f t="shared" si="0"/>
        <v/>
      </c>
      <c r="I23" s="342" t="str">
        <f>IF('4.conf'!C22&gt;0,('4.conf'!C22/'4.conf'!$F$11)*100,"")</f>
        <v/>
      </c>
    </row>
    <row r="24" spans="1:9" x14ac:dyDescent="0.2">
      <c r="A24" s="108">
        <f>'4.conf'!A23</f>
        <v>42461</v>
      </c>
      <c r="D24" s="347" t="str">
        <f t="shared" si="0"/>
        <v/>
      </c>
      <c r="I24" s="342" t="str">
        <f>IF('4.conf'!C23&gt;0,('4.conf'!C23/'4.conf'!$F$11)*100,"")</f>
        <v/>
      </c>
    </row>
    <row r="25" spans="1:9" x14ac:dyDescent="0.2">
      <c r="A25" s="108">
        <f>'4.conf'!A24</f>
        <v>42491</v>
      </c>
      <c r="D25" s="347" t="str">
        <f t="shared" si="0"/>
        <v/>
      </c>
      <c r="I25" s="342" t="str">
        <f>IF('4.conf'!C24&gt;0,('4.conf'!C24/'4.conf'!$F$11)*100,"")</f>
        <v/>
      </c>
    </row>
    <row r="26" spans="1:9" x14ac:dyDescent="0.2">
      <c r="A26" s="108">
        <f>'4.conf'!A25</f>
        <v>42522</v>
      </c>
      <c r="D26" s="347" t="str">
        <f t="shared" si="0"/>
        <v/>
      </c>
      <c r="I26" s="342" t="str">
        <f>IF('4.conf'!C25&gt;0,('4.conf'!C25/'4.conf'!$F$11)*100,"")</f>
        <v/>
      </c>
    </row>
    <row r="27" spans="1:9" x14ac:dyDescent="0.2">
      <c r="A27" s="108">
        <f>'4.conf'!A26</f>
        <v>42552</v>
      </c>
      <c r="D27" s="347" t="str">
        <f t="shared" si="0"/>
        <v/>
      </c>
      <c r="I27" s="342" t="str">
        <f>IF('4.conf'!C26&gt;0,('4.conf'!C26/'4.conf'!$F$11)*100,"")</f>
        <v/>
      </c>
    </row>
    <row r="28" spans="1:9" x14ac:dyDescent="0.2">
      <c r="A28" s="108">
        <f>'4.conf'!A27</f>
        <v>42583</v>
      </c>
      <c r="D28" s="347" t="str">
        <f t="shared" si="0"/>
        <v/>
      </c>
      <c r="I28" s="342" t="str">
        <f>IF('4.conf'!C27&gt;0,('4.conf'!C27/'4.conf'!$F$11)*100,"")</f>
        <v/>
      </c>
    </row>
    <row r="29" spans="1:9" x14ac:dyDescent="0.2">
      <c r="A29" s="108">
        <f>'4.conf'!A28</f>
        <v>42614</v>
      </c>
      <c r="D29" s="347" t="str">
        <f t="shared" si="0"/>
        <v/>
      </c>
      <c r="I29" s="342" t="str">
        <f>IF('4.conf'!C28&gt;0,('4.conf'!C28/'4.conf'!$F$11)*100,"")</f>
        <v/>
      </c>
    </row>
    <row r="30" spans="1:9" x14ac:dyDescent="0.2">
      <c r="A30" s="108">
        <f>'4.conf'!A29</f>
        <v>42644</v>
      </c>
      <c r="D30" s="347" t="str">
        <f t="shared" si="0"/>
        <v/>
      </c>
      <c r="I30" s="342" t="str">
        <f>IF('4.conf'!C29&gt;0,('4.conf'!C29/'4.conf'!$F$11)*100,"")</f>
        <v/>
      </c>
    </row>
    <row r="31" spans="1:9" x14ac:dyDescent="0.2">
      <c r="A31" s="108">
        <f>'4.conf'!A30</f>
        <v>42675</v>
      </c>
      <c r="D31" s="347" t="str">
        <f t="shared" si="0"/>
        <v/>
      </c>
      <c r="I31" s="342" t="str">
        <f>IF('4.conf'!C30&gt;0,('4.conf'!C30/'4.conf'!$F$11)*100,"")</f>
        <v/>
      </c>
    </row>
    <row r="32" spans="1:9" ht="13.5" thickBot="1" x14ac:dyDescent="0.25">
      <c r="A32" s="109">
        <f>'4.conf'!A31</f>
        <v>42705</v>
      </c>
      <c r="D32" s="350" t="str">
        <f t="shared" si="0"/>
        <v/>
      </c>
      <c r="I32" s="345" t="str">
        <f>IF('4.conf'!C31&gt;0,('4.conf'!C31/'4.conf'!$F$11)*100,"")</f>
        <v/>
      </c>
    </row>
    <row r="33" spans="1:9" x14ac:dyDescent="0.2">
      <c r="A33" s="107">
        <f>'4.conf'!A32</f>
        <v>42736</v>
      </c>
      <c r="D33" s="351" t="str">
        <f t="shared" si="0"/>
        <v/>
      </c>
      <c r="I33" s="341" t="str">
        <f>IF('4.conf'!C32&gt;0,('4.conf'!C32/'4.conf'!$F$11)*100,"")</f>
        <v/>
      </c>
    </row>
    <row r="34" spans="1:9" x14ac:dyDescent="0.2">
      <c r="A34" s="108">
        <f>'4.conf'!A33</f>
        <v>42767</v>
      </c>
      <c r="D34" s="347" t="str">
        <f t="shared" si="0"/>
        <v/>
      </c>
      <c r="I34" s="342" t="str">
        <f>IF('4.conf'!C33&gt;0,('4.conf'!C33/'4.conf'!$F$11)*100,"")</f>
        <v/>
      </c>
    </row>
    <row r="35" spans="1:9" x14ac:dyDescent="0.2">
      <c r="A35" s="108">
        <f>'4.conf'!A34</f>
        <v>42795</v>
      </c>
      <c r="D35" s="347" t="str">
        <f t="shared" si="0"/>
        <v/>
      </c>
      <c r="I35" s="342" t="str">
        <f>IF('4.conf'!C34&gt;0,('4.conf'!C34/'4.conf'!$F$11)*100,"")</f>
        <v/>
      </c>
    </row>
    <row r="36" spans="1:9" x14ac:dyDescent="0.2">
      <c r="A36" s="108">
        <f>'4.conf'!A35</f>
        <v>42826</v>
      </c>
      <c r="D36" s="347" t="str">
        <f t="shared" si="0"/>
        <v/>
      </c>
      <c r="I36" s="342" t="str">
        <f>IF('4.conf'!C35&gt;0,('4.conf'!C35/'4.conf'!$F$11)*100,"")</f>
        <v/>
      </c>
    </row>
    <row r="37" spans="1:9" x14ac:dyDescent="0.2">
      <c r="A37" s="108">
        <f>'4.conf'!A36</f>
        <v>42856</v>
      </c>
      <c r="D37" s="347" t="str">
        <f t="shared" si="0"/>
        <v/>
      </c>
      <c r="I37" s="342" t="str">
        <f>IF('4.conf'!C36&gt;0,('4.conf'!C36/'4.conf'!$F$11)*100,"")</f>
        <v/>
      </c>
    </row>
    <row r="38" spans="1:9" x14ac:dyDescent="0.2">
      <c r="A38" s="108">
        <f>'4.conf'!A37</f>
        <v>42887</v>
      </c>
      <c r="D38" s="347" t="str">
        <f t="shared" si="0"/>
        <v/>
      </c>
      <c r="I38" s="342" t="str">
        <f>IF('4.conf'!C37&gt;0,('4.conf'!C37/'4.conf'!$F$11)*100,"")</f>
        <v/>
      </c>
    </row>
    <row r="39" spans="1:9" x14ac:dyDescent="0.2">
      <c r="A39" s="108">
        <f>'4.conf'!A38</f>
        <v>42917</v>
      </c>
      <c r="D39" s="347" t="str">
        <f t="shared" si="0"/>
        <v/>
      </c>
      <c r="I39" s="342" t="str">
        <f>IF('4.conf'!C38&gt;0,('4.conf'!C38/'4.conf'!$F$11)*100,"")</f>
        <v/>
      </c>
    </row>
    <row r="40" spans="1:9" x14ac:dyDescent="0.2">
      <c r="A40" s="108">
        <f>'4.conf'!A39</f>
        <v>42948</v>
      </c>
      <c r="D40" s="347" t="str">
        <f t="shared" si="0"/>
        <v/>
      </c>
      <c r="I40" s="342" t="str">
        <f>IF('4.conf'!C39&gt;0,('4.conf'!C39/'4.conf'!$F$11)*100,"")</f>
        <v/>
      </c>
    </row>
    <row r="41" spans="1:9" x14ac:dyDescent="0.2">
      <c r="A41" s="108">
        <f>'4.conf'!A40</f>
        <v>42979</v>
      </c>
      <c r="D41" s="347" t="str">
        <f t="shared" si="0"/>
        <v/>
      </c>
      <c r="I41" s="342" t="str">
        <f>IF('4.conf'!C40&gt;0,('4.conf'!C40/'4.conf'!$F$11)*100,"")</f>
        <v/>
      </c>
    </row>
    <row r="42" spans="1:9" x14ac:dyDescent="0.2">
      <c r="A42" s="108">
        <f>'4.conf'!A41</f>
        <v>43009</v>
      </c>
      <c r="D42" s="347" t="str">
        <f t="shared" si="0"/>
        <v/>
      </c>
      <c r="I42" s="342" t="str">
        <f>IF('4.conf'!C41&gt;0,('4.conf'!C41/'4.conf'!$F$11)*100,"")</f>
        <v/>
      </c>
    </row>
    <row r="43" spans="1:9" x14ac:dyDescent="0.2">
      <c r="A43" s="108">
        <f>'4.conf'!A42</f>
        <v>43040</v>
      </c>
      <c r="D43" s="347" t="str">
        <f t="shared" si="0"/>
        <v/>
      </c>
      <c r="I43" s="342" t="str">
        <f>IF('4.conf'!C42&gt;0,('4.conf'!C42/'4.conf'!$F$11)*100,"")</f>
        <v/>
      </c>
    </row>
    <row r="44" spans="1:9" ht="13.5" thickBot="1" x14ac:dyDescent="0.25">
      <c r="A44" s="109">
        <f>'4.conf'!A43</f>
        <v>43070</v>
      </c>
      <c r="D44" s="350" t="str">
        <f t="shared" si="0"/>
        <v/>
      </c>
      <c r="I44" s="345" t="str">
        <f>IF('4.conf'!C43&gt;0,('4.conf'!C43/'4.conf'!$F$11)*100,"")</f>
        <v/>
      </c>
    </row>
    <row r="45" spans="1:9" x14ac:dyDescent="0.2">
      <c r="A45" s="107">
        <f>'4.conf'!A44</f>
        <v>43101</v>
      </c>
      <c r="D45" s="351" t="str">
        <f t="shared" si="0"/>
        <v/>
      </c>
      <c r="I45" s="341" t="str">
        <f>IF('4.conf'!C44&gt;0,('4.conf'!C44/'4.conf'!$F$11)*100,"")</f>
        <v/>
      </c>
    </row>
    <row r="46" spans="1:9" x14ac:dyDescent="0.2">
      <c r="A46" s="108">
        <f>'4.conf'!A45</f>
        <v>43132</v>
      </c>
      <c r="D46" s="347" t="str">
        <f t="shared" si="0"/>
        <v/>
      </c>
      <c r="I46" s="342" t="str">
        <f>IF('4.conf'!C45&gt;0,('4.conf'!C45/'4.conf'!$F$11)*100,"")</f>
        <v/>
      </c>
    </row>
    <row r="47" spans="1:9" x14ac:dyDescent="0.2">
      <c r="A47" s="108">
        <f>'4.conf'!A46</f>
        <v>43160</v>
      </c>
      <c r="D47" s="347" t="str">
        <f t="shared" si="0"/>
        <v/>
      </c>
      <c r="I47" s="342" t="str">
        <f>IF('4.conf'!C46&gt;0,('4.conf'!C46/'4.conf'!$F$11)*100,"")</f>
        <v/>
      </c>
    </row>
    <row r="48" spans="1:9" x14ac:dyDescent="0.2">
      <c r="A48" s="108">
        <f>'4.conf'!A47</f>
        <v>43191</v>
      </c>
      <c r="D48" s="347" t="str">
        <f t="shared" si="0"/>
        <v/>
      </c>
      <c r="I48" s="342" t="str">
        <f>IF('4.conf'!C47&gt;0,('4.conf'!C47/'4.conf'!$F$11)*100,"")</f>
        <v/>
      </c>
    </row>
    <row r="49" spans="1:9" x14ac:dyDescent="0.2">
      <c r="A49" s="108">
        <f>'4.conf'!A48</f>
        <v>43221</v>
      </c>
      <c r="D49" s="347" t="str">
        <f t="shared" si="0"/>
        <v/>
      </c>
      <c r="I49" s="342" t="str">
        <f>IF('4.conf'!C48&gt;0,('4.conf'!C48/'4.conf'!$F$11)*100,"")</f>
        <v/>
      </c>
    </row>
    <row r="50" spans="1:9" x14ac:dyDescent="0.2">
      <c r="A50" s="108">
        <f>'4.conf'!A49</f>
        <v>43252</v>
      </c>
      <c r="D50" s="347" t="str">
        <f t="shared" si="0"/>
        <v/>
      </c>
      <c r="I50" s="342" t="str">
        <f>IF('4.conf'!C49&gt;0,('4.conf'!C49/'4.conf'!$F$11)*100,"")</f>
        <v/>
      </c>
    </row>
    <row r="51" spans="1:9" x14ac:dyDescent="0.2">
      <c r="A51" s="108">
        <f>'4.conf'!A50</f>
        <v>43282</v>
      </c>
      <c r="D51" s="347" t="str">
        <f t="shared" si="0"/>
        <v/>
      </c>
      <c r="I51" s="342" t="str">
        <f>IF('4.conf'!C50&gt;0,('4.conf'!C50/'4.conf'!$F$11)*100,"")</f>
        <v/>
      </c>
    </row>
    <row r="52" spans="1:9" ht="13.5" thickBot="1" x14ac:dyDescent="0.25">
      <c r="A52" s="109">
        <f>'4.conf'!A51</f>
        <v>43313</v>
      </c>
      <c r="D52" s="348" t="str">
        <f t="shared" si="0"/>
        <v/>
      </c>
      <c r="I52" s="342" t="str">
        <f>IF('4.conf'!C51&gt;0,('4.conf'!C51/'4.conf'!$F$11)*100,"")</f>
        <v/>
      </c>
    </row>
    <row r="53" spans="1:9" hidden="1" x14ac:dyDescent="0.2">
      <c r="A53" s="409">
        <f>'4.conf'!A52</f>
        <v>41153</v>
      </c>
      <c r="D53" s="349" t="str">
        <f t="shared" si="0"/>
        <v/>
      </c>
      <c r="I53" s="342" t="str">
        <f>IF('4.conf'!C52&gt;0,('4.conf'!C52/'4.conf'!$F$11)*100,"")</f>
        <v/>
      </c>
    </row>
    <row r="54" spans="1:9" hidden="1" x14ac:dyDescent="0.2">
      <c r="A54" s="108">
        <f>'4.conf'!A53</f>
        <v>41183</v>
      </c>
      <c r="D54" s="347" t="str">
        <f t="shared" si="0"/>
        <v/>
      </c>
      <c r="I54" s="342" t="str">
        <f>IF('4.conf'!C53&gt;0,('4.conf'!C53/'4.conf'!$F$11)*100,"")</f>
        <v/>
      </c>
    </row>
    <row r="55" spans="1:9" hidden="1" x14ac:dyDescent="0.2">
      <c r="A55" s="108">
        <f>'4.conf'!A54</f>
        <v>41214</v>
      </c>
      <c r="D55" s="347" t="str">
        <f t="shared" si="0"/>
        <v/>
      </c>
      <c r="I55" s="342" t="str">
        <f>IF('4.conf'!C54&gt;0,('4.conf'!C54/'4.conf'!$F$11)*100,"")</f>
        <v/>
      </c>
    </row>
    <row r="56" spans="1:9" ht="13.5" hidden="1" thickBot="1" x14ac:dyDescent="0.25">
      <c r="A56" s="109">
        <f>'4.conf'!A55</f>
        <v>41244</v>
      </c>
      <c r="D56" s="348" t="str">
        <f t="shared" si="0"/>
        <v/>
      </c>
      <c r="I56" s="343" t="str">
        <f>IF('4.conf'!C55&gt;0,('4.conf'!C55/'4.conf'!$F$11)*100,"")</f>
        <v/>
      </c>
    </row>
    <row r="57" spans="1:9" ht="13.5" thickBot="1" x14ac:dyDescent="0.25">
      <c r="A57" s="46"/>
      <c r="D57" s="48"/>
    </row>
    <row r="58" spans="1:9" ht="57.75" customHeight="1" thickBot="1" x14ac:dyDescent="0.25">
      <c r="A58" s="402" t="s">
        <v>10</v>
      </c>
      <c r="C58" s="57"/>
      <c r="D58" s="24" t="str">
        <f>+D8</f>
        <v xml:space="preserve">EXPORTACIONES US$ FOB  </v>
      </c>
      <c r="I58" s="24" t="str">
        <f>+I8</f>
        <v>EXPORTACIONES US$ FOB   RESÚMEN PÚBLICO</v>
      </c>
    </row>
    <row r="59" spans="1:9" x14ac:dyDescent="0.2">
      <c r="A59" s="401">
        <f>'4.conf'!A58</f>
        <v>2015</v>
      </c>
      <c r="D59" s="352" t="str">
        <f>+I59</f>
        <v/>
      </c>
      <c r="I59" s="357" t="str">
        <f>IF('4.conf'!C58&gt;0,('4.conf'!C58/'4.conf'!$F$11)*100,"")</f>
        <v/>
      </c>
    </row>
    <row r="60" spans="1:9" x14ac:dyDescent="0.2">
      <c r="A60" s="59">
        <f>'4.conf'!A59</f>
        <v>2016</v>
      </c>
      <c r="D60" s="353" t="str">
        <f>+I60</f>
        <v/>
      </c>
      <c r="I60" s="358" t="str">
        <f>IF('4.conf'!C59&gt;0,('4.conf'!C59/'4.conf'!$F$11)*100,"")</f>
        <v/>
      </c>
    </row>
    <row r="61" spans="1:9" ht="13.5" thickBot="1" x14ac:dyDescent="0.25">
      <c r="A61" s="61">
        <f>'4.conf'!A60</f>
        <v>2017</v>
      </c>
      <c r="D61" s="354" t="str">
        <f>+I61</f>
        <v/>
      </c>
      <c r="I61" s="359" t="str">
        <f>IF('4.conf'!C60&gt;0,('4.conf'!C60/'4.conf'!$F$11)*100,"")</f>
        <v/>
      </c>
    </row>
    <row r="62" spans="1:9" x14ac:dyDescent="0.2">
      <c r="A62" s="63" t="str">
        <f>'4.conf'!A61</f>
        <v>ene-ago 2017</v>
      </c>
      <c r="D62" s="355" t="str">
        <f>+I62</f>
        <v/>
      </c>
      <c r="I62" s="360" t="str">
        <f>IF('4.conf'!C61&gt;0,('4.conf'!C61/'4.conf'!$F$11)*100,"")</f>
        <v/>
      </c>
    </row>
    <row r="63" spans="1:9" ht="13.5" thickBot="1" x14ac:dyDescent="0.25">
      <c r="A63" s="432" t="str">
        <f>'4.conf'!A62</f>
        <v>ene-ago 2018</v>
      </c>
      <c r="D63" s="356" t="str">
        <f>+I63</f>
        <v/>
      </c>
      <c r="I63" s="361" t="str">
        <f>IF('4.conf'!C62&gt;0,('4.conf'!C62/'4.conf'!$F$11)*100,"")</f>
        <v/>
      </c>
    </row>
    <row r="66" spans="1:4" x14ac:dyDescent="0.2">
      <c r="A66" s="90" t="s">
        <v>163</v>
      </c>
    </row>
    <row r="68" spans="1:4" ht="13.5" thickBot="1" x14ac:dyDescent="0.25"/>
    <row r="69" spans="1:4" ht="38.25" customHeight="1" thickBot="1" x14ac:dyDescent="0.25">
      <c r="A69" s="95" t="s">
        <v>10</v>
      </c>
      <c r="B69" s="104"/>
      <c r="C69" s="96"/>
      <c r="D69" s="101" t="str">
        <f>+D58</f>
        <v xml:space="preserve">EXPORTACIONES US$ FOB  </v>
      </c>
    </row>
    <row r="70" spans="1:4" x14ac:dyDescent="0.2">
      <c r="A70" s="103">
        <f>A59</f>
        <v>2015</v>
      </c>
      <c r="B70" s="104"/>
      <c r="C70" s="104"/>
      <c r="D70" s="120" t="e">
        <f>+D59-SUM(D9:D20)</f>
        <v>#VALUE!</v>
      </c>
    </row>
    <row r="71" spans="1:4" x14ac:dyDescent="0.2">
      <c r="A71" s="105">
        <f>A60</f>
        <v>2016</v>
      </c>
      <c r="B71" s="104"/>
      <c r="C71" s="104"/>
      <c r="D71" s="124" t="e">
        <f>+D60-SUM(D21:D32)</f>
        <v>#VALUE!</v>
      </c>
    </row>
    <row r="72" spans="1:4" ht="13.5" thickBot="1" x14ac:dyDescent="0.25">
      <c r="A72" s="106">
        <f>A61</f>
        <v>2017</v>
      </c>
      <c r="B72" s="104"/>
      <c r="C72" s="104"/>
      <c r="D72" s="128" t="e">
        <f>+D61-SUM(D33:D44)</f>
        <v>#VALUE!</v>
      </c>
    </row>
    <row r="73" spans="1:4" x14ac:dyDescent="0.2">
      <c r="A73" s="103" t="str">
        <f>A62</f>
        <v>ene-ago 2017</v>
      </c>
      <c r="B73" s="104"/>
      <c r="C73" s="104"/>
      <c r="D73" s="133" t="e">
        <v>#VALUE!</v>
      </c>
    </row>
    <row r="74" spans="1:4" ht="13.5" thickBot="1" x14ac:dyDescent="0.25">
      <c r="A74" s="106" t="str">
        <f>A63</f>
        <v>ene-ago 2018</v>
      </c>
      <c r="B74" s="104"/>
      <c r="C74" s="104"/>
      <c r="D74" s="138" t="e">
        <v>#VALUE!</v>
      </c>
    </row>
  </sheetData>
  <sheetProtection formatCells="0" formatColumns="0" formatRows="0"/>
  <protectedRanges>
    <protectedRange sqref="D59:D63 D9:D56" name="Rango2_1"/>
    <protectedRange sqref="D59:D63" name="Rango1_1"/>
  </protectedRanges>
  <mergeCells count="6">
    <mergeCell ref="A1:D1"/>
    <mergeCell ref="F5:G5"/>
    <mergeCell ref="A2:D2"/>
    <mergeCell ref="A3:D3"/>
    <mergeCell ref="A4:D4"/>
    <mergeCell ref="A5:D5"/>
  </mergeCells>
  <phoneticPr fontId="16" type="noConversion"/>
  <printOptions horizontalCentered="1" verticalCentered="1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21"/>
  <sheetViews>
    <sheetView showGridLines="0" workbookViewId="0">
      <selection activeCell="F22" sqref="F22"/>
    </sheetView>
  </sheetViews>
  <sheetFormatPr baseColWidth="10" defaultRowHeight="12.75" x14ac:dyDescent="0.2"/>
  <cols>
    <col min="1" max="1" width="20.5703125" style="50" customWidth="1"/>
    <col min="2" max="2" width="36.5703125" style="50" customWidth="1"/>
    <col min="3" max="3" width="19" style="50" customWidth="1"/>
    <col min="4" max="16384" width="11.42578125" style="50"/>
  </cols>
  <sheetData>
    <row r="1" spans="1:2" s="189" customFormat="1" x14ac:dyDescent="0.2">
      <c r="A1" s="161" t="s">
        <v>144</v>
      </c>
      <c r="B1" s="161"/>
    </row>
    <row r="2" spans="1:2" s="189" customFormat="1" x14ac:dyDescent="0.2">
      <c r="A2" s="161" t="s">
        <v>112</v>
      </c>
      <c r="B2" s="161"/>
    </row>
    <row r="3" spans="1:2" x14ac:dyDescent="0.2">
      <c r="A3" s="420" t="str">
        <f>+'1.modelos'!A3</f>
        <v>Resinas Poliéster</v>
      </c>
      <c r="B3" s="418"/>
    </row>
    <row r="4" spans="1:2" ht="13.5" thickBot="1" x14ac:dyDescent="0.25"/>
    <row r="5" spans="1:2" ht="13.5" thickBot="1" x14ac:dyDescent="0.25">
      <c r="A5" s="171" t="s">
        <v>12</v>
      </c>
      <c r="B5" s="435" t="s">
        <v>233</v>
      </c>
    </row>
    <row r="6" spans="1:2" x14ac:dyDescent="0.2">
      <c r="A6" s="410">
        <f>'3.vol.'!C58</f>
        <v>2015</v>
      </c>
      <c r="B6" s="190"/>
    </row>
    <row r="7" spans="1:2" x14ac:dyDescent="0.2">
      <c r="A7" s="183">
        <f>'3.vol.'!C59</f>
        <v>2016</v>
      </c>
      <c r="B7" s="191"/>
    </row>
    <row r="8" spans="1:2" ht="13.5" thickBot="1" x14ac:dyDescent="0.25">
      <c r="A8" s="192">
        <f>'3.vol.'!C60</f>
        <v>2017</v>
      </c>
      <c r="B8" s="193"/>
    </row>
    <row r="9" spans="1:2" x14ac:dyDescent="0.2">
      <c r="A9" s="433" t="str">
        <f>'3.vol.'!C61</f>
        <v>ene-ago 2017</v>
      </c>
      <c r="B9" s="190"/>
    </row>
    <row r="10" spans="1:2" ht="13.5" thickBot="1" x14ac:dyDescent="0.25">
      <c r="A10" s="434" t="str">
        <f>'3.vol.'!C62</f>
        <v>ene-ago 2018</v>
      </c>
      <c r="B10" s="194"/>
    </row>
    <row r="11" spans="1:2" x14ac:dyDescent="0.2">
      <c r="A11" s="188"/>
    </row>
    <row r="15" spans="1:2" ht="13.5" thickBot="1" x14ac:dyDescent="0.25">
      <c r="A15" s="96" t="s">
        <v>129</v>
      </c>
    </row>
    <row r="16" spans="1:2" ht="13.5" thickBot="1" x14ac:dyDescent="0.25">
      <c r="A16" s="95" t="s">
        <v>10</v>
      </c>
      <c r="B16" s="95" t="s">
        <v>149</v>
      </c>
    </row>
    <row r="17" spans="1:2" x14ac:dyDescent="0.2">
      <c r="A17" s="103">
        <f>A6</f>
        <v>2015</v>
      </c>
      <c r="B17" s="144" t="str">
        <f>IF('3.vol.'!E58&gt;'5capprod'!B6,"ERROR","OK")</f>
        <v>OK</v>
      </c>
    </row>
    <row r="18" spans="1:2" x14ac:dyDescent="0.2">
      <c r="A18" s="105">
        <f>A7</f>
        <v>2016</v>
      </c>
      <c r="B18" s="145" t="str">
        <f>IF('3.vol.'!E59&gt;'5capprod'!B7,"ERROR","OK")</f>
        <v>OK</v>
      </c>
    </row>
    <row r="19" spans="1:2" ht="13.5" thickBot="1" x14ac:dyDescent="0.25">
      <c r="A19" s="106">
        <f>A8</f>
        <v>2017</v>
      </c>
      <c r="B19" s="146" t="str">
        <f>IF('3.vol.'!E60&gt;'5capprod'!B8,"ERROR","OK")</f>
        <v>OK</v>
      </c>
    </row>
    <row r="20" spans="1:2" x14ac:dyDescent="0.2">
      <c r="A20" s="103" t="str">
        <f>A9</f>
        <v>ene-ago 2017</v>
      </c>
      <c r="B20" s="144" t="str">
        <f>IF('3.vol.'!E61&gt;'5capprod'!B9,"ERROR","OK")</f>
        <v>OK</v>
      </c>
    </row>
    <row r="21" spans="1:2" ht="13.5" thickBot="1" x14ac:dyDescent="0.25">
      <c r="A21" s="106" t="str">
        <f>A10</f>
        <v>ene-ago 2018</v>
      </c>
      <c r="B21" s="146" t="str">
        <f>IF('3.vol.'!E62&gt;'5capprod'!B10,"ERROR","OK")</f>
        <v>OK</v>
      </c>
    </row>
  </sheetData>
  <sheetProtection password="CA79" sheet="1" objects="1" scenarios="1" formatCells="0" formatColumns="0" formatRows="0"/>
  <phoneticPr fontId="0" type="noConversion"/>
  <printOptions horizontalCentered="1" verticalCentered="1" gridLinesSet="0"/>
  <pageMargins left="0.31496062992125984" right="0.31496062992125984" top="0.74803149606299213" bottom="0.74803149606299213" header="0.19685039370078741" footer="0.31496062992125984"/>
  <pageSetup paperSize="9" orientation="portrait" r:id="rId1"/>
  <headerFooter>
    <oddHeader>&amp;R2018 - Año del Centanario de la Reforma Universitaria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24</vt:i4>
      </vt:variant>
    </vt:vector>
  </HeadingPairs>
  <TitlesOfParts>
    <vt:vector size="50" baseType="lpstr">
      <vt:lpstr>parámetros e instrucciones</vt:lpstr>
      <vt:lpstr>anexo</vt:lpstr>
      <vt:lpstr>1.modelos</vt:lpstr>
      <vt:lpstr>2. prod.  nac.</vt:lpstr>
      <vt:lpstr>3.vol.</vt:lpstr>
      <vt:lpstr>4.$</vt:lpstr>
      <vt:lpstr>4.conf</vt:lpstr>
      <vt:lpstr>4.res pub</vt:lpstr>
      <vt:lpstr>5capprod</vt:lpstr>
      <vt:lpstr>Ejemplo</vt:lpstr>
      <vt:lpstr>6-empleo </vt:lpstr>
      <vt:lpstr>7.costos totales </vt:lpstr>
      <vt:lpstr>8.a-costos isoftálica</vt:lpstr>
      <vt:lpstr>8.b-costos tereftálica</vt:lpstr>
      <vt:lpstr>9.a-adicional costos isoftálica</vt:lpstr>
      <vt:lpstr>9.b-adicionalcostos tereftálica</vt:lpstr>
      <vt:lpstr>10.a-precios isoftálica</vt:lpstr>
      <vt:lpstr>10.b-precios tereftálica</vt:lpstr>
      <vt:lpstr>Tabla Nº 13</vt:lpstr>
      <vt:lpstr>11- impo </vt:lpstr>
      <vt:lpstr>12 - Reventa</vt:lpstr>
      <vt:lpstr>13 existencias</vt:lpstr>
      <vt:lpstr>14impo semi </vt:lpstr>
      <vt:lpstr>Hoja1</vt:lpstr>
      <vt:lpstr>11-Máx. Prod.</vt:lpstr>
      <vt:lpstr>14-horas trabajadas</vt:lpstr>
      <vt:lpstr>'1.modelos'!Área_de_impresión</vt:lpstr>
      <vt:lpstr>'10.a-precios isoftálica'!Área_de_impresión</vt:lpstr>
      <vt:lpstr>'10.b-precios tereftálica'!Área_de_impresión</vt:lpstr>
      <vt:lpstr>'11- impo '!Área_de_impresión</vt:lpstr>
      <vt:lpstr>'11-Máx. Prod.'!Área_de_impresión</vt:lpstr>
      <vt:lpstr>'12 - Reventa'!Área_de_impresión</vt:lpstr>
      <vt:lpstr>'13 existencias'!Área_de_impresión</vt:lpstr>
      <vt:lpstr>'14-horas trabajadas'!Área_de_impresión</vt:lpstr>
      <vt:lpstr>'14impo semi '!Área_de_impresión</vt:lpstr>
      <vt:lpstr>'2. prod.  nac.'!Área_de_impresión</vt:lpstr>
      <vt:lpstr>'3.vol.'!Área_de_impresión</vt:lpstr>
      <vt:lpstr>'4.$'!Área_de_impresión</vt:lpstr>
      <vt:lpstr>'4.conf'!Área_de_impresión</vt:lpstr>
      <vt:lpstr>'4.res pub'!Área_de_impresión</vt:lpstr>
      <vt:lpstr>'5capprod'!Área_de_impresión</vt:lpstr>
      <vt:lpstr>'6-empleo '!Área_de_impresión</vt:lpstr>
      <vt:lpstr>'7.costos totales '!Área_de_impresión</vt:lpstr>
      <vt:lpstr>'8.a-costos isoftálica'!Área_de_impresión</vt:lpstr>
      <vt:lpstr>'8.b-costos tereftálica'!Área_de_impresión</vt:lpstr>
      <vt:lpstr>'9.a-adicional costos isoftálica'!Área_de_impresión</vt:lpstr>
      <vt:lpstr>'9.b-adicionalcostos tereftálica'!Área_de_impresión</vt:lpstr>
      <vt:lpstr>anexo!Área_de_impresión</vt:lpstr>
      <vt:lpstr>Ejemplo!Área_de_impresión</vt:lpstr>
      <vt:lpstr>'Tabla Nº 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Dario Duarte</dc:creator>
  <cp:lastModifiedBy>Maria Emilia Ayala</cp:lastModifiedBy>
  <cp:lastPrinted>2018-10-05T19:01:43Z</cp:lastPrinted>
  <dcterms:created xsi:type="dcterms:W3CDTF">1996-10-10T17:31:07Z</dcterms:created>
  <dcterms:modified xsi:type="dcterms:W3CDTF">2018-10-05T19:01:56Z</dcterms:modified>
</cp:coreProperties>
</file>