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MEZCLAS\040 Cuestionarios\10 Modelo Enviado\Productores\"/>
    </mc:Choice>
  </mc:AlternateContent>
  <bookViews>
    <workbookView xWindow="240" yWindow="45" windowWidth="9135" windowHeight="4965" tabRatio="869" firstSheet="21" activeTab="35"/>
  </bookViews>
  <sheets>
    <sheet name="parámetros e instrucciones" sheetId="48" r:id="rId1"/>
    <sheet name="anexo" sheetId="1" r:id="rId2"/>
    <sheet name="1.modelos" sheetId="2" r:id="rId3"/>
    <sheet name="1.modelos (3)" sheetId="76" r:id="rId4"/>
    <sheet name="1.modelos (2)" sheetId="75" r:id="rId5"/>
    <sheet name="2. prod.  nac." sheetId="28" r:id="rId6"/>
    <sheet name="3.1.vol." sheetId="45" r:id="rId7"/>
    <sheet name="3.2.vol." sheetId="53" r:id="rId8"/>
    <sheet name="3.3.vol." sheetId="64" r:id="rId9"/>
    <sheet name="4.1.a.$" sheetId="52" r:id="rId10"/>
    <sheet name="4.1.b.$" sheetId="54" r:id="rId11"/>
    <sheet name="4.1.c.$" sheetId="65" r:id="rId12"/>
    <sheet name="4.2.a.conf" sheetId="47" r:id="rId13"/>
    <sheet name="4.2.b.conf" sheetId="55" r:id="rId14"/>
    <sheet name="4.2.c.conf" sheetId="66" r:id="rId15"/>
    <sheet name="4.2.a.res pub" sheetId="46" r:id="rId16"/>
    <sheet name="4.2.b.res pub" sheetId="56" r:id="rId17"/>
    <sheet name="4.2.c.res pub" sheetId="67" r:id="rId18"/>
    <sheet name="5capprod" sheetId="32" r:id="rId19"/>
    <sheet name="Ejemplo" sheetId="33" r:id="rId20"/>
    <sheet name="6-empleo " sheetId="34" r:id="rId21"/>
    <sheet name="7.1.costos totales " sheetId="49" r:id="rId22"/>
    <sheet name="7.costos totales  coproductos" sheetId="51" state="hidden" r:id="rId23"/>
    <sheet name="7.2.costos totales" sheetId="57" r:id="rId24"/>
    <sheet name="7.3.costos totales" sheetId="68" r:id="rId25"/>
    <sheet name="8.1.Costos" sheetId="36" r:id="rId26"/>
    <sheet name="8.2.Costos" sheetId="58" r:id="rId27"/>
    <sheet name="8.3.Costos" sheetId="69" r:id="rId28"/>
    <sheet name="9.1.adicionalcostos" sheetId="50" r:id="rId29"/>
    <sheet name="9.2.adicionalcostos" sheetId="59" r:id="rId30"/>
    <sheet name="9.3.adicionalcostos" sheetId="70" r:id="rId31"/>
    <sheet name="10.1.precios" sheetId="38" r:id="rId32"/>
    <sheet name="10.2.precios" sheetId="60" r:id="rId33"/>
    <sheet name="10.3.precios" sheetId="71" r:id="rId34"/>
    <sheet name="11.1.impo " sheetId="40" r:id="rId35"/>
    <sheet name="11.2.impo" sheetId="61" r:id="rId36"/>
    <sheet name="11.3.impo" sheetId="72" r:id="rId37"/>
    <sheet name="12.1.Reventa" sheetId="41" r:id="rId38"/>
    <sheet name="12.2.Reventa" sheetId="62" r:id="rId39"/>
    <sheet name="12.3.Reventa" sheetId="73" r:id="rId40"/>
    <sheet name="13.1.Existencias" sheetId="42" r:id="rId41"/>
    <sheet name="13.2.Existencias" sheetId="63" r:id="rId42"/>
    <sheet name="13.3.Existencias" sheetId="74" r:id="rId43"/>
    <sheet name="14-Impo semi " sheetId="43" r:id="rId44"/>
    <sheet name="14-Impo semi  (2)" sheetId="77" r:id="rId45"/>
    <sheet name="14-Impo semi  (3)" sheetId="78" r:id="rId46"/>
    <sheet name="11-Máx. Prod." sheetId="14" state="hidden" r:id="rId47"/>
    <sheet name="14-horas trabajadas" sheetId="23" state="hidden" r:id="rId48"/>
  </sheets>
  <externalReferences>
    <externalReference r:id="rId49"/>
    <externalReference r:id="rId50"/>
    <externalReference r:id="rId51"/>
    <externalReference r:id="rId52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4">'1.modelos (2)'!$A$1:$F$43</definedName>
    <definedName name="_xlnm.Print_Area" localSheetId="3">'1.modelos (3)'!$A$1:$F$43</definedName>
    <definedName name="_xlnm.Print_Area" localSheetId="31">'10.1.precios'!$B$1:$F$64</definedName>
    <definedName name="_xlnm.Print_Area" localSheetId="32">'10.2.precios'!$B$1:$F$64</definedName>
    <definedName name="_xlnm.Print_Area" localSheetId="33">'10.3.precios'!$B$1:$F$64</definedName>
    <definedName name="_xlnm.Print_Area" localSheetId="34">'11.1.impo '!$A$1:$F$63</definedName>
    <definedName name="_xlnm.Print_Area" localSheetId="35">'11.2.impo'!$A$1:$F$63</definedName>
    <definedName name="_xlnm.Print_Area" localSheetId="36">'11.3.impo'!$A$1:$F$63</definedName>
    <definedName name="_xlnm.Print_Area" localSheetId="46">'11-Máx. Prod.'!$A$1:$B$5</definedName>
    <definedName name="_xlnm.Print_Area" localSheetId="37">'12.1.Reventa'!$A$1:$I$63</definedName>
    <definedName name="_xlnm.Print_Area" localSheetId="38">'12.2.Reventa'!$A$1:$I$63</definedName>
    <definedName name="_xlnm.Print_Area" localSheetId="39">'12.3.Reventa'!$A$1:$I$63</definedName>
    <definedName name="_xlnm.Print_Area" localSheetId="40">'13.1.Existencias'!$A$1:$E$13</definedName>
    <definedName name="_xlnm.Print_Area" localSheetId="41">'13.2.Existencias'!$A$1:$E$13</definedName>
    <definedName name="_xlnm.Print_Area" localSheetId="42">'13.3.Existencias'!$A$1:$E$13</definedName>
    <definedName name="_xlnm.Print_Area" localSheetId="47">'14-horas trabajadas'!$A$1:$D$10</definedName>
    <definedName name="_xlnm.Print_Area" localSheetId="43">'14-Impo semi '!$A$1:$E$64</definedName>
    <definedName name="_xlnm.Print_Area" localSheetId="44">'14-Impo semi  (2)'!$A$1:$E$64</definedName>
    <definedName name="_xlnm.Print_Area" localSheetId="45">'14-Impo semi  (3)'!$A$1:$E$64</definedName>
    <definedName name="_xlnm.Print_Area" localSheetId="5">'2. prod.  nac.'!$A$1:$G$15</definedName>
    <definedName name="_xlnm.Print_Area" localSheetId="6">'3.1.vol.'!$C$1:$M$63</definedName>
    <definedName name="_xlnm.Print_Area" localSheetId="7">'3.2.vol.'!$C$1:$M$63</definedName>
    <definedName name="_xlnm.Print_Area" localSheetId="8">'3.3.vol.'!$C$1:$M$63</definedName>
    <definedName name="_xlnm.Print_Area" localSheetId="9">'4.1.a.$'!$A$1:$E$63</definedName>
    <definedName name="_xlnm.Print_Area" localSheetId="10">'4.1.b.$'!$A$1:$E$63</definedName>
    <definedName name="_xlnm.Print_Area" localSheetId="11">'4.1.c.$'!$A$1:$E$63</definedName>
    <definedName name="_xlnm.Print_Area" localSheetId="12">'4.2.a.conf'!$A$1:$C$62</definedName>
    <definedName name="_xlnm.Print_Area" localSheetId="15">'4.2.a.res pub'!$A$1:$D$63</definedName>
    <definedName name="_xlnm.Print_Area" localSheetId="13">'4.2.b.conf'!$A$1:$C$62</definedName>
    <definedName name="_xlnm.Print_Area" localSheetId="16">'4.2.b.res pub'!$A$1:$D$63</definedName>
    <definedName name="_xlnm.Print_Area" localSheetId="14">'4.2.c.conf'!$A$1:$C$62</definedName>
    <definedName name="_xlnm.Print_Area" localSheetId="17">'4.2.c.res pub'!$A$1:$D$63</definedName>
    <definedName name="_xlnm.Print_Area" localSheetId="18">'5capprod'!$A$1:$D$11</definedName>
    <definedName name="_xlnm.Print_Area" localSheetId="20">'6-empleo '!$B$1:$L$11</definedName>
    <definedName name="_xlnm.Print_Area" localSheetId="21">'7.1.costos totales '!$A$1:$E$45</definedName>
    <definedName name="_xlnm.Print_Area" localSheetId="23">'7.2.costos totales'!$A$1:$E$45</definedName>
    <definedName name="_xlnm.Print_Area" localSheetId="24">'7.3.costos totales'!$A$1:$E$45</definedName>
    <definedName name="_xlnm.Print_Area" localSheetId="22">'7.costos totales  coproductos'!$A$1:$E$21</definedName>
    <definedName name="_xlnm.Print_Area" localSheetId="25">'8.1.Costos'!$A$1:$I$71</definedName>
    <definedName name="_xlnm.Print_Area" localSheetId="26">'8.2.Costos'!$A$1:$I$71</definedName>
    <definedName name="_xlnm.Print_Area" localSheetId="27">'8.3.Costos'!$A$1:$I$71</definedName>
    <definedName name="_xlnm.Print_Area" localSheetId="28">'9.1.adicionalcostos'!$A$1:$G$45</definedName>
    <definedName name="_xlnm.Print_Area" localSheetId="29">'9.2.adicionalcostos'!$A$1:$G$45</definedName>
    <definedName name="_xlnm.Print_Area" localSheetId="30">'9.3.adicionalcostos'!$A$1:$G$45</definedName>
    <definedName name="_xlnm.Print_Area" localSheetId="1">anexo!$C$10</definedName>
    <definedName name="_xlnm.Print_Area" localSheetId="19">Ejemplo!$A$1:$G$43</definedName>
  </definedNames>
  <calcPr calcId="162913" calcMode="manual"/>
</workbook>
</file>

<file path=xl/calcChain.xml><?xml version="1.0" encoding="utf-8"?>
<calcChain xmlns="http://schemas.openxmlformats.org/spreadsheetml/2006/main">
  <c r="A3" i="78" l="1"/>
  <c r="A3" i="77"/>
  <c r="D74" i="78"/>
  <c r="C74" i="78"/>
  <c r="D73" i="78"/>
  <c r="C73" i="78"/>
  <c r="D72" i="78"/>
  <c r="C72" i="78"/>
  <c r="A72" i="78"/>
  <c r="D71" i="78"/>
  <c r="C71" i="78"/>
  <c r="A71" i="78"/>
  <c r="D70" i="78"/>
  <c r="C70" i="78"/>
  <c r="A62" i="78"/>
  <c r="A74" i="78" s="1"/>
  <c r="A61" i="78"/>
  <c r="A73" i="78" s="1"/>
  <c r="A59" i="78"/>
  <c r="A58" i="78"/>
  <c r="A57" i="78"/>
  <c r="A70" i="78" s="1"/>
  <c r="A55" i="78"/>
  <c r="A54" i="78"/>
  <c r="A53" i="78"/>
  <c r="A52" i="78"/>
  <c r="A51" i="78"/>
  <c r="A50" i="78"/>
  <c r="A49" i="78"/>
  <c r="A48" i="78"/>
  <c r="A47" i="78"/>
  <c r="A46" i="78"/>
  <c r="A45" i="78"/>
  <c r="A44" i="78"/>
  <c r="A43" i="78"/>
  <c r="A42" i="78"/>
  <c r="A41" i="78"/>
  <c r="A40" i="78"/>
  <c r="A39" i="78"/>
  <c r="A38" i="78"/>
  <c r="A37" i="78"/>
  <c r="A36" i="78"/>
  <c r="A35" i="78"/>
  <c r="A34" i="78"/>
  <c r="A33" i="78"/>
  <c r="A32" i="78"/>
  <c r="A31" i="78"/>
  <c r="A30" i="78"/>
  <c r="A29" i="78"/>
  <c r="A28" i="78"/>
  <c r="A27" i="78"/>
  <c r="A26" i="78"/>
  <c r="A25" i="78"/>
  <c r="A24" i="78"/>
  <c r="A23" i="78"/>
  <c r="A22" i="78"/>
  <c r="A21" i="78"/>
  <c r="A20" i="78"/>
  <c r="A19" i="78"/>
  <c r="A18" i="78"/>
  <c r="A17" i="78"/>
  <c r="A16" i="78"/>
  <c r="A15" i="78"/>
  <c r="A14" i="78"/>
  <c r="A13" i="78"/>
  <c r="A12" i="78"/>
  <c r="A11" i="78"/>
  <c r="A10" i="78"/>
  <c r="A9" i="78"/>
  <c r="D74" i="77"/>
  <c r="C74" i="77"/>
  <c r="D73" i="77"/>
  <c r="C73" i="77"/>
  <c r="D72" i="77"/>
  <c r="C72" i="77"/>
  <c r="D71" i="77"/>
  <c r="C71" i="77"/>
  <c r="A71" i="77"/>
  <c r="D70" i="77"/>
  <c r="C70" i="77"/>
  <c r="A62" i="77"/>
  <c r="A74" i="77" s="1"/>
  <c r="A61" i="77"/>
  <c r="A73" i="77" s="1"/>
  <c r="A59" i="77"/>
  <c r="A72" i="77" s="1"/>
  <c r="A58" i="77"/>
  <c r="A57" i="77"/>
  <c r="A70" i="77" s="1"/>
  <c r="A55" i="77"/>
  <c r="A54" i="77"/>
  <c r="A53" i="77"/>
  <c r="A52" i="77"/>
  <c r="A51" i="77"/>
  <c r="A50" i="77"/>
  <c r="A49" i="77"/>
  <c r="A48" i="77"/>
  <c r="A47" i="77"/>
  <c r="A46" i="77"/>
  <c r="A45" i="77"/>
  <c r="A44" i="77"/>
  <c r="A43" i="77"/>
  <c r="A42" i="77"/>
  <c r="A41" i="77"/>
  <c r="A40" i="77"/>
  <c r="A39" i="77"/>
  <c r="A38" i="77"/>
  <c r="A37" i="77"/>
  <c r="A36" i="77"/>
  <c r="A35" i="77"/>
  <c r="A34" i="77"/>
  <c r="A33" i="77"/>
  <c r="A32" i="77"/>
  <c r="A31" i="77"/>
  <c r="A30" i="77"/>
  <c r="A29" i="77"/>
  <c r="A28" i="77"/>
  <c r="A27" i="77"/>
  <c r="A26" i="77"/>
  <c r="A25" i="77"/>
  <c r="A24" i="77"/>
  <c r="A23" i="77"/>
  <c r="A22" i="77"/>
  <c r="A21" i="77"/>
  <c r="A20" i="77"/>
  <c r="A19" i="77"/>
  <c r="A18" i="77"/>
  <c r="A17" i="77"/>
  <c r="A16" i="77"/>
  <c r="A15" i="77"/>
  <c r="A14" i="77"/>
  <c r="A13" i="77"/>
  <c r="A12" i="77"/>
  <c r="A11" i="77"/>
  <c r="A10" i="77"/>
  <c r="A9" i="77"/>
  <c r="B23" i="74" l="1"/>
  <c r="A23" i="74"/>
  <c r="B22" i="74"/>
  <c r="A22" i="74"/>
  <c r="B21" i="74"/>
  <c r="B20" i="74"/>
  <c r="B19" i="74"/>
  <c r="B18" i="74"/>
  <c r="I75" i="73"/>
  <c r="H75" i="73"/>
  <c r="G75" i="73"/>
  <c r="F75" i="73"/>
  <c r="E75" i="73"/>
  <c r="D75" i="73"/>
  <c r="C75" i="73"/>
  <c r="B75" i="73"/>
  <c r="I74" i="73"/>
  <c r="H74" i="73"/>
  <c r="G74" i="73"/>
  <c r="F74" i="73"/>
  <c r="E74" i="73"/>
  <c r="D74" i="73"/>
  <c r="C74" i="73"/>
  <c r="B74" i="73"/>
  <c r="I73" i="73"/>
  <c r="H73" i="73"/>
  <c r="G73" i="73"/>
  <c r="F73" i="73"/>
  <c r="E73" i="73"/>
  <c r="D73" i="73"/>
  <c r="C73" i="73"/>
  <c r="B73" i="73"/>
  <c r="I72" i="73"/>
  <c r="H72" i="73"/>
  <c r="G72" i="73"/>
  <c r="F72" i="73"/>
  <c r="E72" i="73"/>
  <c r="D72" i="73"/>
  <c r="C72" i="73"/>
  <c r="B72" i="73"/>
  <c r="I71" i="73"/>
  <c r="H71" i="73"/>
  <c r="G71" i="73"/>
  <c r="F71" i="73"/>
  <c r="E71" i="73"/>
  <c r="D71" i="73"/>
  <c r="C71" i="73"/>
  <c r="B71" i="73"/>
  <c r="A63" i="73"/>
  <c r="A75" i="73" s="1"/>
  <c r="A62" i="73"/>
  <c r="A74" i="73" s="1"/>
  <c r="A60" i="73"/>
  <c r="A59" i="73"/>
  <c r="A58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9" i="73"/>
  <c r="D74" i="72"/>
  <c r="C74" i="72"/>
  <c r="D73" i="72"/>
  <c r="C73" i="72"/>
  <c r="D72" i="72"/>
  <c r="C72" i="72"/>
  <c r="D71" i="72"/>
  <c r="C71" i="72"/>
  <c r="D70" i="72"/>
  <c r="C70" i="72"/>
  <c r="A62" i="72"/>
  <c r="A74" i="72" s="1"/>
  <c r="A61" i="72"/>
  <c r="A73" i="72" s="1"/>
  <c r="A59" i="72"/>
  <c r="A58" i="72"/>
  <c r="A57" i="72"/>
  <c r="A55" i="72"/>
  <c r="A54" i="72"/>
  <c r="A53" i="72"/>
  <c r="A52" i="72"/>
  <c r="A51" i="72"/>
  <c r="A50" i="72"/>
  <c r="A49" i="72"/>
  <c r="A48" i="72"/>
  <c r="A47" i="72"/>
  <c r="A46" i="72"/>
  <c r="A45" i="72"/>
  <c r="A44" i="72"/>
  <c r="A43" i="72"/>
  <c r="A42" i="72"/>
  <c r="A41" i="72"/>
  <c r="A40" i="72"/>
  <c r="A39" i="72"/>
  <c r="A38" i="72"/>
  <c r="A37" i="72"/>
  <c r="A36" i="72"/>
  <c r="A35" i="72"/>
  <c r="A34" i="72"/>
  <c r="A33" i="72"/>
  <c r="A32" i="72"/>
  <c r="A31" i="72"/>
  <c r="A30" i="72"/>
  <c r="A29" i="72"/>
  <c r="A28" i="72"/>
  <c r="A27" i="72"/>
  <c r="A26" i="72"/>
  <c r="A25" i="72"/>
  <c r="A24" i="72"/>
  <c r="A23" i="72"/>
  <c r="A22" i="72"/>
  <c r="A21" i="72"/>
  <c r="A20" i="72"/>
  <c r="A19" i="72"/>
  <c r="A18" i="72"/>
  <c r="A17" i="72"/>
  <c r="A16" i="72"/>
  <c r="A15" i="72"/>
  <c r="A14" i="72"/>
  <c r="A13" i="72"/>
  <c r="A12" i="72"/>
  <c r="A11" i="72"/>
  <c r="A10" i="72"/>
  <c r="A9" i="72"/>
  <c r="A8" i="72"/>
  <c r="D74" i="71"/>
  <c r="C74" i="71"/>
  <c r="D73" i="71"/>
  <c r="C73" i="71"/>
  <c r="D72" i="71"/>
  <c r="C72" i="71"/>
  <c r="D71" i="71"/>
  <c r="C71" i="71"/>
  <c r="D70" i="71"/>
  <c r="C70" i="71"/>
  <c r="B64" i="71"/>
  <c r="B74" i="71" s="1"/>
  <c r="B63" i="71"/>
  <c r="B73" i="71" s="1"/>
  <c r="B61" i="71"/>
  <c r="B60" i="71"/>
  <c r="B59" i="71"/>
  <c r="B57" i="71"/>
  <c r="B56" i="71"/>
  <c r="B55" i="71"/>
  <c r="B54" i="71"/>
  <c r="B53" i="71"/>
  <c r="B52" i="71"/>
  <c r="B51" i="71"/>
  <c r="B50" i="71"/>
  <c r="B49" i="71"/>
  <c r="B48" i="71"/>
  <c r="B47" i="71"/>
  <c r="B46" i="71"/>
  <c r="B45" i="71"/>
  <c r="B44" i="71"/>
  <c r="B43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A3" i="70"/>
  <c r="F25" i="70"/>
  <c r="E25" i="70"/>
  <c r="D25" i="70"/>
  <c r="C25" i="70"/>
  <c r="A4" i="70"/>
  <c r="A3" i="50"/>
  <c r="H75" i="69"/>
  <c r="F75" i="69"/>
  <c r="D75" i="69"/>
  <c r="B75" i="69"/>
  <c r="H74" i="69"/>
  <c r="F74" i="69"/>
  <c r="D74" i="69"/>
  <c r="B74" i="69"/>
  <c r="E52" i="68"/>
  <c r="D52" i="68"/>
  <c r="B52" i="68"/>
  <c r="E50" i="68"/>
  <c r="B50" i="68"/>
  <c r="D50" i="68" s="1"/>
  <c r="E7" i="68"/>
  <c r="I63" i="67"/>
  <c r="D63" i="67" s="1"/>
  <c r="A63" i="67"/>
  <c r="I62" i="67"/>
  <c r="D62" i="67" s="1"/>
  <c r="D73" i="67" s="1"/>
  <c r="A62" i="67"/>
  <c r="I61" i="67"/>
  <c r="D61" i="67"/>
  <c r="A61" i="67"/>
  <c r="I60" i="67"/>
  <c r="D60" i="67"/>
  <c r="A60" i="67"/>
  <c r="I59" i="67"/>
  <c r="D59" i="67" s="1"/>
  <c r="A59" i="67"/>
  <c r="I58" i="67"/>
  <c r="D58" i="67"/>
  <c r="D69" i="67" s="1"/>
  <c r="I56" i="67"/>
  <c r="D56" i="67"/>
  <c r="A56" i="67"/>
  <c r="I55" i="67"/>
  <c r="D55" i="67" s="1"/>
  <c r="A55" i="67"/>
  <c r="I54" i="67"/>
  <c r="D54" i="67" s="1"/>
  <c r="A54" i="67"/>
  <c r="I53" i="67"/>
  <c r="D53" i="67"/>
  <c r="A53" i="67"/>
  <c r="I52" i="67"/>
  <c r="D52" i="67"/>
  <c r="A52" i="67"/>
  <c r="I51" i="67"/>
  <c r="D51" i="67" s="1"/>
  <c r="A51" i="67"/>
  <c r="I50" i="67"/>
  <c r="D50" i="67" s="1"/>
  <c r="A50" i="67"/>
  <c r="I49" i="67"/>
  <c r="D49" i="67"/>
  <c r="A49" i="67"/>
  <c r="I48" i="67"/>
  <c r="D48" i="67"/>
  <c r="A48" i="67"/>
  <c r="I47" i="67"/>
  <c r="D47" i="67" s="1"/>
  <c r="A47" i="67"/>
  <c r="I46" i="67"/>
  <c r="D46" i="67" s="1"/>
  <c r="A46" i="67"/>
  <c r="I45" i="67"/>
  <c r="D45" i="67"/>
  <c r="A45" i="67"/>
  <c r="I44" i="67"/>
  <c r="D44" i="67"/>
  <c r="A44" i="67"/>
  <c r="I43" i="67"/>
  <c r="D43" i="67" s="1"/>
  <c r="A43" i="67"/>
  <c r="I42" i="67"/>
  <c r="D42" i="67" s="1"/>
  <c r="A42" i="67"/>
  <c r="I41" i="67"/>
  <c r="D41" i="67"/>
  <c r="A41" i="67"/>
  <c r="I40" i="67"/>
  <c r="D40" i="67"/>
  <c r="A40" i="67"/>
  <c r="I39" i="67"/>
  <c r="D39" i="67" s="1"/>
  <c r="A39" i="67"/>
  <c r="I38" i="67"/>
  <c r="D38" i="67" s="1"/>
  <c r="A38" i="67"/>
  <c r="I37" i="67"/>
  <c r="D37" i="67"/>
  <c r="A37" i="67"/>
  <c r="I36" i="67"/>
  <c r="D36" i="67"/>
  <c r="A36" i="67"/>
  <c r="I35" i="67"/>
  <c r="D35" i="67" s="1"/>
  <c r="A35" i="67"/>
  <c r="I34" i="67"/>
  <c r="D34" i="67" s="1"/>
  <c r="A34" i="67"/>
  <c r="I33" i="67"/>
  <c r="D33" i="67"/>
  <c r="A33" i="67"/>
  <c r="I32" i="67"/>
  <c r="D32" i="67"/>
  <c r="A32" i="67"/>
  <c r="I31" i="67"/>
  <c r="D31" i="67" s="1"/>
  <c r="A31" i="67"/>
  <c r="I30" i="67"/>
  <c r="D30" i="67" s="1"/>
  <c r="A30" i="67"/>
  <c r="I29" i="67"/>
  <c r="D29" i="67"/>
  <c r="A29" i="67"/>
  <c r="I28" i="67"/>
  <c r="D28" i="67"/>
  <c r="A28" i="67"/>
  <c r="I27" i="67"/>
  <c r="D27" i="67" s="1"/>
  <c r="A27" i="67"/>
  <c r="I26" i="67"/>
  <c r="D26" i="67" s="1"/>
  <c r="A26" i="67"/>
  <c r="I25" i="67"/>
  <c r="D25" i="67"/>
  <c r="A25" i="67"/>
  <c r="I24" i="67"/>
  <c r="D24" i="67"/>
  <c r="A24" i="67"/>
  <c r="I23" i="67"/>
  <c r="D23" i="67"/>
  <c r="A23" i="67"/>
  <c r="I22" i="67"/>
  <c r="D22" i="67" s="1"/>
  <c r="A22" i="67"/>
  <c r="I21" i="67"/>
  <c r="D21" i="67"/>
  <c r="A21" i="67"/>
  <c r="I20" i="67"/>
  <c r="D20" i="67"/>
  <c r="A20" i="67"/>
  <c r="I19" i="67"/>
  <c r="D19" i="67"/>
  <c r="A19" i="67"/>
  <c r="I18" i="67"/>
  <c r="D18" i="67" s="1"/>
  <c r="A18" i="67"/>
  <c r="I17" i="67"/>
  <c r="D17" i="67"/>
  <c r="A17" i="67"/>
  <c r="I16" i="67"/>
  <c r="D16" i="67"/>
  <c r="A16" i="67"/>
  <c r="I15" i="67"/>
  <c r="D15" i="67"/>
  <c r="A15" i="67"/>
  <c r="I14" i="67"/>
  <c r="D14" i="67" s="1"/>
  <c r="A14" i="67"/>
  <c r="I13" i="67"/>
  <c r="D13" i="67"/>
  <c r="A13" i="67"/>
  <c r="I12" i="67"/>
  <c r="D12" i="67"/>
  <c r="A12" i="67"/>
  <c r="I11" i="67"/>
  <c r="D11" i="67"/>
  <c r="A11" i="67"/>
  <c r="I10" i="67"/>
  <c r="D10" i="67" s="1"/>
  <c r="A10" i="67"/>
  <c r="I9" i="67"/>
  <c r="D9" i="67"/>
  <c r="A9" i="67"/>
  <c r="C71" i="66"/>
  <c r="C70" i="66"/>
  <c r="C69" i="66"/>
  <c r="C68" i="66"/>
  <c r="C67" i="66"/>
  <c r="A62" i="66"/>
  <c r="A71" i="66" s="1"/>
  <c r="A61" i="66"/>
  <c r="A70" i="66" s="1"/>
  <c r="A60" i="66"/>
  <c r="A69" i="66" s="1"/>
  <c r="A59" i="66"/>
  <c r="A68" i="66" s="1"/>
  <c r="A58" i="66"/>
  <c r="A67" i="66" s="1"/>
  <c r="A55" i="66"/>
  <c r="A54" i="66"/>
  <c r="A53" i="66"/>
  <c r="A52" i="66"/>
  <c r="A51" i="66"/>
  <c r="A50" i="66"/>
  <c r="A49" i="66"/>
  <c r="A48" i="66"/>
  <c r="A47" i="66"/>
  <c r="A46" i="66"/>
  <c r="A45" i="66"/>
  <c r="A44" i="66"/>
  <c r="A43" i="66"/>
  <c r="A42" i="66"/>
  <c r="A41" i="66"/>
  <c r="A40" i="66"/>
  <c r="A39" i="66"/>
  <c r="A38" i="66"/>
  <c r="A37" i="66"/>
  <c r="A36" i="66"/>
  <c r="A35" i="66"/>
  <c r="A34" i="66"/>
  <c r="A33" i="66"/>
  <c r="A32" i="66"/>
  <c r="A31" i="66"/>
  <c r="A30" i="66"/>
  <c r="A29" i="66"/>
  <c r="A28" i="66"/>
  <c r="A27" i="66"/>
  <c r="A26" i="66"/>
  <c r="A25" i="66"/>
  <c r="A24" i="66"/>
  <c r="A23" i="66"/>
  <c r="A22" i="66"/>
  <c r="A21" i="66"/>
  <c r="A20" i="66"/>
  <c r="A19" i="66"/>
  <c r="A18" i="66"/>
  <c r="A17" i="66"/>
  <c r="A16" i="66"/>
  <c r="A15" i="66"/>
  <c r="A14" i="66"/>
  <c r="A13" i="66"/>
  <c r="A12" i="66"/>
  <c r="A11" i="66"/>
  <c r="A10" i="66"/>
  <c r="A9" i="66"/>
  <c r="A8" i="66"/>
  <c r="A60" i="52"/>
  <c r="E72" i="65"/>
  <c r="C72" i="65"/>
  <c r="E71" i="65"/>
  <c r="C71" i="65"/>
  <c r="E70" i="65"/>
  <c r="C70" i="65"/>
  <c r="E69" i="65"/>
  <c r="C69" i="65"/>
  <c r="E68" i="65"/>
  <c r="C68" i="65"/>
  <c r="E67" i="65"/>
  <c r="A61" i="65"/>
  <c r="A60" i="65"/>
  <c r="A59" i="65"/>
  <c r="A58" i="65"/>
  <c r="A57" i="65"/>
  <c r="E56" i="65"/>
  <c r="C56" i="65"/>
  <c r="C67" i="65" s="1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L72" i="64"/>
  <c r="K72" i="64"/>
  <c r="J72" i="64"/>
  <c r="I72" i="64"/>
  <c r="H72" i="64"/>
  <c r="G72" i="64"/>
  <c r="F72" i="64"/>
  <c r="E72" i="64"/>
  <c r="L71" i="64"/>
  <c r="K71" i="64"/>
  <c r="J71" i="64"/>
  <c r="I71" i="64"/>
  <c r="H71" i="64"/>
  <c r="G71" i="64"/>
  <c r="F71" i="64"/>
  <c r="E71" i="64"/>
  <c r="L70" i="64"/>
  <c r="K70" i="64"/>
  <c r="J70" i="64"/>
  <c r="I70" i="64"/>
  <c r="H70" i="64"/>
  <c r="G70" i="64"/>
  <c r="F70" i="64"/>
  <c r="E70" i="64"/>
  <c r="L69" i="64"/>
  <c r="K69" i="64"/>
  <c r="J69" i="64"/>
  <c r="I69" i="64"/>
  <c r="H69" i="64"/>
  <c r="G69" i="64"/>
  <c r="F69" i="64"/>
  <c r="E69" i="64"/>
  <c r="L68" i="64"/>
  <c r="K68" i="64"/>
  <c r="J68" i="64"/>
  <c r="I68" i="64"/>
  <c r="H68" i="64"/>
  <c r="G68" i="64"/>
  <c r="F68" i="64"/>
  <c r="E68" i="64"/>
  <c r="C63" i="64"/>
  <c r="C62" i="64"/>
  <c r="C59" i="64"/>
  <c r="C60" i="64" s="1"/>
  <c r="C61" i="64" s="1"/>
  <c r="K57" i="64"/>
  <c r="K67" i="64" s="1"/>
  <c r="J57" i="64"/>
  <c r="J67" i="64" s="1"/>
  <c r="I57" i="64"/>
  <c r="I67" i="64" s="1"/>
  <c r="H57" i="64"/>
  <c r="H67" i="64" s="1"/>
  <c r="G57" i="64"/>
  <c r="G67" i="64" s="1"/>
  <c r="F57" i="64"/>
  <c r="F67" i="64" s="1"/>
  <c r="E57" i="64"/>
  <c r="E67" i="64" s="1"/>
  <c r="P8" i="64"/>
  <c r="P9" i="64" s="1"/>
  <c r="P10" i="64" s="1"/>
  <c r="P11" i="64" s="1"/>
  <c r="P12" i="64" s="1"/>
  <c r="P13" i="64" s="1"/>
  <c r="P14" i="64" s="1"/>
  <c r="P15" i="64" s="1"/>
  <c r="P16" i="64" s="1"/>
  <c r="P17" i="64" s="1"/>
  <c r="P18" i="64" s="1"/>
  <c r="P19" i="64" s="1"/>
  <c r="P20" i="64" s="1"/>
  <c r="P21" i="64" s="1"/>
  <c r="P22" i="64" s="1"/>
  <c r="P23" i="64" s="1"/>
  <c r="P24" i="64" s="1"/>
  <c r="P25" i="64" s="1"/>
  <c r="P26" i="64" s="1"/>
  <c r="P27" i="64" s="1"/>
  <c r="P28" i="64" s="1"/>
  <c r="P29" i="64" s="1"/>
  <c r="P30" i="64" s="1"/>
  <c r="P31" i="64" s="1"/>
  <c r="P32" i="64" s="1"/>
  <c r="P33" i="64" s="1"/>
  <c r="P34" i="64" s="1"/>
  <c r="P35" i="64" s="1"/>
  <c r="P36" i="64" s="1"/>
  <c r="P37" i="64" s="1"/>
  <c r="P38" i="64" s="1"/>
  <c r="P39" i="64" s="1"/>
  <c r="P40" i="64" s="1"/>
  <c r="P41" i="64" s="1"/>
  <c r="P42" i="64" s="1"/>
  <c r="P43" i="64" s="1"/>
  <c r="P44" i="64" s="1"/>
  <c r="P45" i="64" s="1"/>
  <c r="P46" i="64" s="1"/>
  <c r="P47" i="64" s="1"/>
  <c r="P48" i="64" s="1"/>
  <c r="P49" i="64" s="1"/>
  <c r="P50" i="64" s="1"/>
  <c r="P51" i="64" s="1"/>
  <c r="P52" i="64" s="1"/>
  <c r="P53" i="64" s="1"/>
  <c r="P54" i="64" s="1"/>
  <c r="P55" i="64" s="1"/>
  <c r="D72" i="67" l="1"/>
  <c r="D71" i="67"/>
  <c r="D74" i="67"/>
  <c r="D70" i="67"/>
  <c r="A7" i="54"/>
  <c r="A8" i="54"/>
  <c r="A9" i="54"/>
  <c r="A10" i="54"/>
  <c r="A11" i="54"/>
  <c r="E7" i="57" l="1"/>
  <c r="C63" i="45"/>
  <c r="C63" i="53" s="1"/>
  <c r="C62" i="45"/>
  <c r="C62" i="53" s="1"/>
  <c r="B23" i="63" l="1"/>
  <c r="A23" i="63"/>
  <c r="B22" i="63"/>
  <c r="A22" i="63"/>
  <c r="B21" i="63"/>
  <c r="B20" i="63"/>
  <c r="B19" i="63"/>
  <c r="B18" i="63"/>
  <c r="I75" i="62"/>
  <c r="H75" i="62"/>
  <c r="G75" i="62"/>
  <c r="F75" i="62"/>
  <c r="E75" i="62"/>
  <c r="D75" i="62"/>
  <c r="C75" i="62"/>
  <c r="B75" i="62"/>
  <c r="I74" i="62"/>
  <c r="H74" i="62"/>
  <c r="G74" i="62"/>
  <c r="F74" i="62"/>
  <c r="E74" i="62"/>
  <c r="D74" i="62"/>
  <c r="C74" i="62"/>
  <c r="B74" i="62"/>
  <c r="I73" i="62"/>
  <c r="H73" i="62"/>
  <c r="G73" i="62"/>
  <c r="F73" i="62"/>
  <c r="E73" i="62"/>
  <c r="D73" i="62"/>
  <c r="C73" i="62"/>
  <c r="B73" i="62"/>
  <c r="I72" i="62"/>
  <c r="H72" i="62"/>
  <c r="G72" i="62"/>
  <c r="F72" i="62"/>
  <c r="E72" i="62"/>
  <c r="D72" i="62"/>
  <c r="C72" i="62"/>
  <c r="B72" i="62"/>
  <c r="I71" i="62"/>
  <c r="H71" i="62"/>
  <c r="G71" i="62"/>
  <c r="F71" i="62"/>
  <c r="E71" i="62"/>
  <c r="D71" i="62"/>
  <c r="C71" i="62"/>
  <c r="B71" i="62"/>
  <c r="D74" i="61"/>
  <c r="C74" i="61"/>
  <c r="D73" i="61"/>
  <c r="C73" i="61"/>
  <c r="D72" i="61"/>
  <c r="C72" i="61"/>
  <c r="D71" i="61"/>
  <c r="C71" i="61"/>
  <c r="D70" i="61"/>
  <c r="C70" i="61"/>
  <c r="A58" i="61"/>
  <c r="A59" i="62" s="1"/>
  <c r="A53" i="61"/>
  <c r="A54" i="62" s="1"/>
  <c r="A49" i="61"/>
  <c r="A50" i="62" s="1"/>
  <c r="A41" i="61"/>
  <c r="A42" i="62" s="1"/>
  <c r="A37" i="61"/>
  <c r="A38" i="62" s="1"/>
  <c r="A33" i="61"/>
  <c r="A34" i="62" s="1"/>
  <c r="A29" i="61"/>
  <c r="A30" i="62" s="1"/>
  <c r="A25" i="61"/>
  <c r="A26" i="62" s="1"/>
  <c r="A21" i="61"/>
  <c r="A22" i="62" s="1"/>
  <c r="A17" i="61"/>
  <c r="A18" i="62" s="1"/>
  <c r="A13" i="61"/>
  <c r="A14" i="62" s="1"/>
  <c r="A9" i="61"/>
  <c r="A10" i="62" s="1"/>
  <c r="D74" i="60"/>
  <c r="C74" i="60"/>
  <c r="D73" i="60"/>
  <c r="C73" i="60"/>
  <c r="D72" i="60"/>
  <c r="C72" i="60"/>
  <c r="D71" i="60"/>
  <c r="C71" i="60"/>
  <c r="D70" i="60"/>
  <c r="C70" i="60"/>
  <c r="B64" i="60"/>
  <c r="A62" i="61" s="1"/>
  <c r="B63" i="60"/>
  <c r="A61" i="61" s="1"/>
  <c r="B61" i="60"/>
  <c r="A59" i="61" s="1"/>
  <c r="A60" i="62" s="1"/>
  <c r="B60" i="60"/>
  <c r="B59" i="60"/>
  <c r="A57" i="61" s="1"/>
  <c r="A58" i="62" s="1"/>
  <c r="B57" i="60"/>
  <c r="A55" i="61" s="1"/>
  <c r="A56" i="62" s="1"/>
  <c r="B56" i="60"/>
  <c r="A54" i="61" s="1"/>
  <c r="A55" i="62" s="1"/>
  <c r="B55" i="60"/>
  <c r="B54" i="60"/>
  <c r="A52" i="61" s="1"/>
  <c r="A53" i="62" s="1"/>
  <c r="B53" i="60"/>
  <c r="A51" i="61" s="1"/>
  <c r="A52" i="62" s="1"/>
  <c r="B52" i="60"/>
  <c r="A50" i="61" s="1"/>
  <c r="A51" i="62" s="1"/>
  <c r="B51" i="60"/>
  <c r="B50" i="60"/>
  <c r="A48" i="61" s="1"/>
  <c r="A49" i="62" s="1"/>
  <c r="B49" i="60"/>
  <c r="A47" i="61" s="1"/>
  <c r="A48" i="62" s="1"/>
  <c r="B48" i="60"/>
  <c r="A46" i="61" s="1"/>
  <c r="A47" i="62" s="1"/>
  <c r="B47" i="60"/>
  <c r="A45" i="61" s="1"/>
  <c r="A46" i="62" s="1"/>
  <c r="B46" i="60"/>
  <c r="A44" i="61" s="1"/>
  <c r="A45" i="62" s="1"/>
  <c r="B45" i="60"/>
  <c r="A43" i="61" s="1"/>
  <c r="A44" i="62" s="1"/>
  <c r="B44" i="60"/>
  <c r="A42" i="61" s="1"/>
  <c r="A43" i="62" s="1"/>
  <c r="B43" i="60"/>
  <c r="B42" i="60"/>
  <c r="A40" i="61" s="1"/>
  <c r="A41" i="62" s="1"/>
  <c r="B41" i="60"/>
  <c r="A39" i="61" s="1"/>
  <c r="A40" i="62" s="1"/>
  <c r="B40" i="60"/>
  <c r="A38" i="61" s="1"/>
  <c r="A39" i="62" s="1"/>
  <c r="B39" i="60"/>
  <c r="B38" i="60"/>
  <c r="A36" i="61" s="1"/>
  <c r="A37" i="62" s="1"/>
  <c r="B37" i="60"/>
  <c r="A35" i="61" s="1"/>
  <c r="A36" i="62" s="1"/>
  <c r="B36" i="60"/>
  <c r="A34" i="61" s="1"/>
  <c r="A35" i="62" s="1"/>
  <c r="B35" i="60"/>
  <c r="B34" i="60"/>
  <c r="A32" i="61" s="1"/>
  <c r="A33" i="62" s="1"/>
  <c r="B33" i="60"/>
  <c r="A31" i="61" s="1"/>
  <c r="A32" i="62" s="1"/>
  <c r="B32" i="60"/>
  <c r="A30" i="61" s="1"/>
  <c r="A31" i="62" s="1"/>
  <c r="B31" i="60"/>
  <c r="B30" i="60"/>
  <c r="A28" i="61" s="1"/>
  <c r="A29" i="62" s="1"/>
  <c r="B29" i="60"/>
  <c r="A27" i="61" s="1"/>
  <c r="A28" i="62" s="1"/>
  <c r="B28" i="60"/>
  <c r="A26" i="61" s="1"/>
  <c r="A27" i="62" s="1"/>
  <c r="B27" i="60"/>
  <c r="B26" i="60"/>
  <c r="A24" i="61" s="1"/>
  <c r="A25" i="62" s="1"/>
  <c r="B25" i="60"/>
  <c r="A23" i="61" s="1"/>
  <c r="A24" i="62" s="1"/>
  <c r="B24" i="60"/>
  <c r="A22" i="61" s="1"/>
  <c r="A23" i="62" s="1"/>
  <c r="B23" i="60"/>
  <c r="B22" i="60"/>
  <c r="A20" i="61" s="1"/>
  <c r="A21" i="62" s="1"/>
  <c r="B21" i="60"/>
  <c r="A19" i="61" s="1"/>
  <c r="A20" i="62" s="1"/>
  <c r="B20" i="60"/>
  <c r="A18" i="61" s="1"/>
  <c r="A19" i="62" s="1"/>
  <c r="B19" i="60"/>
  <c r="B18" i="60"/>
  <c r="A16" i="61" s="1"/>
  <c r="A17" i="62" s="1"/>
  <c r="B17" i="60"/>
  <c r="A15" i="61" s="1"/>
  <c r="A16" i="62" s="1"/>
  <c r="B16" i="60"/>
  <c r="A14" i="61" s="1"/>
  <c r="A15" i="62" s="1"/>
  <c r="B15" i="60"/>
  <c r="B14" i="60"/>
  <c r="A12" i="61" s="1"/>
  <c r="A13" i="62" s="1"/>
  <c r="B13" i="60"/>
  <c r="A11" i="61" s="1"/>
  <c r="A12" i="62" s="1"/>
  <c r="B12" i="60"/>
  <c r="A10" i="61" s="1"/>
  <c r="A11" i="62" s="1"/>
  <c r="B11" i="60"/>
  <c r="B10" i="60"/>
  <c r="A8" i="61" s="1"/>
  <c r="A9" i="62" s="1"/>
  <c r="A3" i="59"/>
  <c r="F25" i="59"/>
  <c r="E25" i="59"/>
  <c r="D25" i="59"/>
  <c r="C25" i="59"/>
  <c r="A4" i="59"/>
  <c r="H75" i="58"/>
  <c r="F75" i="58"/>
  <c r="D75" i="58"/>
  <c r="B75" i="58"/>
  <c r="H74" i="58"/>
  <c r="F74" i="58"/>
  <c r="D74" i="58"/>
  <c r="B74" i="58"/>
  <c r="E52" i="57"/>
  <c r="D52" i="57"/>
  <c r="B52" i="57"/>
  <c r="E50" i="57"/>
  <c r="D50" i="57"/>
  <c r="B50" i="57"/>
  <c r="C21" i="32"/>
  <c r="C20" i="32"/>
  <c r="C19" i="32"/>
  <c r="C18" i="32"/>
  <c r="C17" i="32"/>
  <c r="D69" i="56"/>
  <c r="I63" i="56"/>
  <c r="D63" i="56"/>
  <c r="I62" i="56"/>
  <c r="D62" i="56" s="1"/>
  <c r="I61" i="56"/>
  <c r="D61" i="56"/>
  <c r="A61" i="56"/>
  <c r="I60" i="56"/>
  <c r="D60" i="56" s="1"/>
  <c r="A60" i="56"/>
  <c r="I59" i="56"/>
  <c r="D59" i="56"/>
  <c r="A59" i="56"/>
  <c r="I58" i="56"/>
  <c r="D58" i="56"/>
  <c r="I56" i="56"/>
  <c r="D56" i="56" s="1"/>
  <c r="A56" i="56"/>
  <c r="I55" i="56"/>
  <c r="D55" i="56"/>
  <c r="I54" i="56"/>
  <c r="D54" i="56" s="1"/>
  <c r="I53" i="56"/>
  <c r="D53" i="56" s="1"/>
  <c r="I52" i="56"/>
  <c r="D52" i="56" s="1"/>
  <c r="I51" i="56"/>
  <c r="D51" i="56" s="1"/>
  <c r="I50" i="56"/>
  <c r="D50" i="56" s="1"/>
  <c r="I49" i="56"/>
  <c r="D49" i="56" s="1"/>
  <c r="I48" i="56"/>
  <c r="D48" i="56" s="1"/>
  <c r="I47" i="56"/>
  <c r="D47" i="56"/>
  <c r="I46" i="56"/>
  <c r="D46" i="56" s="1"/>
  <c r="I45" i="56"/>
  <c r="D45" i="56"/>
  <c r="A45" i="56"/>
  <c r="I44" i="56"/>
  <c r="D44" i="56" s="1"/>
  <c r="A44" i="56"/>
  <c r="I43" i="56"/>
  <c r="D43" i="56"/>
  <c r="A43" i="56"/>
  <c r="I42" i="56"/>
  <c r="D42" i="56" s="1"/>
  <c r="A42" i="56"/>
  <c r="I41" i="56"/>
  <c r="D41" i="56"/>
  <c r="A41" i="56"/>
  <c r="I40" i="56"/>
  <c r="D40" i="56" s="1"/>
  <c r="A40" i="56"/>
  <c r="I39" i="56"/>
  <c r="D39" i="56"/>
  <c r="A39" i="56"/>
  <c r="I38" i="56"/>
  <c r="D38" i="56" s="1"/>
  <c r="A38" i="56"/>
  <c r="I37" i="56"/>
  <c r="D37" i="56"/>
  <c r="A37" i="56"/>
  <c r="I36" i="56"/>
  <c r="D36" i="56" s="1"/>
  <c r="A36" i="56"/>
  <c r="I35" i="56"/>
  <c r="D35" i="56"/>
  <c r="A35" i="56"/>
  <c r="I34" i="56"/>
  <c r="D34" i="56" s="1"/>
  <c r="A34" i="56"/>
  <c r="I33" i="56"/>
  <c r="D33" i="56"/>
  <c r="A33" i="56"/>
  <c r="I32" i="56"/>
  <c r="D32" i="56" s="1"/>
  <c r="A32" i="56"/>
  <c r="I31" i="56"/>
  <c r="D31" i="56"/>
  <c r="A31" i="56"/>
  <c r="I30" i="56"/>
  <c r="D30" i="56" s="1"/>
  <c r="A30" i="56"/>
  <c r="I29" i="56"/>
  <c r="D29" i="56"/>
  <c r="A29" i="56"/>
  <c r="I28" i="56"/>
  <c r="D28" i="56" s="1"/>
  <c r="A28" i="56"/>
  <c r="I27" i="56"/>
  <c r="D27" i="56"/>
  <c r="A27" i="56"/>
  <c r="I26" i="56"/>
  <c r="D26" i="56" s="1"/>
  <c r="A26" i="56"/>
  <c r="I25" i="56"/>
  <c r="D25" i="56"/>
  <c r="A25" i="56"/>
  <c r="I24" i="56"/>
  <c r="D24" i="56" s="1"/>
  <c r="A24" i="56"/>
  <c r="I23" i="56"/>
  <c r="D23" i="56"/>
  <c r="A23" i="56"/>
  <c r="I22" i="56"/>
  <c r="D22" i="56" s="1"/>
  <c r="A22" i="56"/>
  <c r="I21" i="56"/>
  <c r="D21" i="56"/>
  <c r="A21" i="56"/>
  <c r="I20" i="56"/>
  <c r="D20" i="56" s="1"/>
  <c r="A20" i="56"/>
  <c r="I19" i="56"/>
  <c r="D19" i="56"/>
  <c r="A19" i="56"/>
  <c r="I18" i="56"/>
  <c r="D18" i="56" s="1"/>
  <c r="A18" i="56"/>
  <c r="I17" i="56"/>
  <c r="D17" i="56"/>
  <c r="A17" i="56"/>
  <c r="I16" i="56"/>
  <c r="D16" i="56" s="1"/>
  <c r="A16" i="56"/>
  <c r="I15" i="56"/>
  <c r="D15" i="56"/>
  <c r="A15" i="56"/>
  <c r="I14" i="56"/>
  <c r="D14" i="56" s="1"/>
  <c r="A14" i="56"/>
  <c r="I13" i="56"/>
  <c r="D13" i="56"/>
  <c r="A13" i="56"/>
  <c r="I12" i="56"/>
  <c r="D12" i="56" s="1"/>
  <c r="A12" i="56"/>
  <c r="I11" i="56"/>
  <c r="D11" i="56"/>
  <c r="A11" i="56"/>
  <c r="I10" i="56"/>
  <c r="D10" i="56" s="1"/>
  <c r="A10" i="56"/>
  <c r="I9" i="56"/>
  <c r="D9" i="56"/>
  <c r="A9" i="56"/>
  <c r="C71" i="55"/>
  <c r="C70" i="55"/>
  <c r="C69" i="55"/>
  <c r="C68" i="55"/>
  <c r="C67" i="55"/>
  <c r="A62" i="55"/>
  <c r="A71" i="55" s="1"/>
  <c r="A61" i="55"/>
  <c r="A70" i="55" s="1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E72" i="54"/>
  <c r="C72" i="54"/>
  <c r="E71" i="54"/>
  <c r="C71" i="54"/>
  <c r="E70" i="54"/>
  <c r="C70" i="54"/>
  <c r="E69" i="54"/>
  <c r="C69" i="54"/>
  <c r="E68" i="54"/>
  <c r="C68" i="54"/>
  <c r="E67" i="54"/>
  <c r="C67" i="54"/>
  <c r="A61" i="54"/>
  <c r="A60" i="54"/>
  <c r="E56" i="54"/>
  <c r="C56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L72" i="53"/>
  <c r="K72" i="53"/>
  <c r="J72" i="53"/>
  <c r="I72" i="53"/>
  <c r="H72" i="53"/>
  <c r="G72" i="53"/>
  <c r="F72" i="53"/>
  <c r="E72" i="53"/>
  <c r="L71" i="53"/>
  <c r="K71" i="53"/>
  <c r="J71" i="53"/>
  <c r="I71" i="53"/>
  <c r="H71" i="53"/>
  <c r="G71" i="53"/>
  <c r="F71" i="53"/>
  <c r="E71" i="53"/>
  <c r="L70" i="53"/>
  <c r="K70" i="53"/>
  <c r="J70" i="53"/>
  <c r="I70" i="53"/>
  <c r="H70" i="53"/>
  <c r="G70" i="53"/>
  <c r="F70" i="53"/>
  <c r="E70" i="53"/>
  <c r="L69" i="53"/>
  <c r="K69" i="53"/>
  <c r="J69" i="53"/>
  <c r="I69" i="53"/>
  <c r="H69" i="53"/>
  <c r="G69" i="53"/>
  <c r="F69" i="53"/>
  <c r="E69" i="53"/>
  <c r="L68" i="53"/>
  <c r="K68" i="53"/>
  <c r="J68" i="53"/>
  <c r="I68" i="53"/>
  <c r="H68" i="53"/>
  <c r="G68" i="53"/>
  <c r="F68" i="53"/>
  <c r="E68" i="53"/>
  <c r="K67" i="53"/>
  <c r="H67" i="53"/>
  <c r="G67" i="53"/>
  <c r="C59" i="53"/>
  <c r="A57" i="54" s="1"/>
  <c r="K57" i="53"/>
  <c r="J57" i="53"/>
  <c r="J67" i="53" s="1"/>
  <c r="I57" i="53"/>
  <c r="I67" i="53" s="1"/>
  <c r="H57" i="53"/>
  <c r="G57" i="53"/>
  <c r="F57" i="53"/>
  <c r="F67" i="53" s="1"/>
  <c r="E57" i="53"/>
  <c r="E67" i="53" s="1"/>
  <c r="P9" i="53"/>
  <c r="P10" i="53" s="1"/>
  <c r="P11" i="53" s="1"/>
  <c r="P12" i="53" s="1"/>
  <c r="P13" i="53" s="1"/>
  <c r="P14" i="53" s="1"/>
  <c r="P15" i="53" s="1"/>
  <c r="P16" i="53" s="1"/>
  <c r="P17" i="53" s="1"/>
  <c r="P18" i="53" s="1"/>
  <c r="P19" i="53" s="1"/>
  <c r="P20" i="53" s="1"/>
  <c r="P21" i="53" s="1"/>
  <c r="P22" i="53" s="1"/>
  <c r="P23" i="53" s="1"/>
  <c r="P24" i="53" s="1"/>
  <c r="P25" i="53" s="1"/>
  <c r="P26" i="53" s="1"/>
  <c r="P27" i="53" s="1"/>
  <c r="P28" i="53" s="1"/>
  <c r="P29" i="53" s="1"/>
  <c r="P30" i="53" s="1"/>
  <c r="P31" i="53" s="1"/>
  <c r="P32" i="53" s="1"/>
  <c r="P33" i="53" s="1"/>
  <c r="P34" i="53" s="1"/>
  <c r="P35" i="53" s="1"/>
  <c r="P36" i="53" s="1"/>
  <c r="P37" i="53" s="1"/>
  <c r="P38" i="53" s="1"/>
  <c r="P39" i="53" s="1"/>
  <c r="P40" i="53" s="1"/>
  <c r="P41" i="53" s="1"/>
  <c r="P42" i="53" s="1"/>
  <c r="P43" i="53" s="1"/>
  <c r="P44" i="53" s="1"/>
  <c r="P45" i="53" s="1"/>
  <c r="P46" i="53" s="1"/>
  <c r="P47" i="53" s="1"/>
  <c r="P48" i="53" s="1"/>
  <c r="P49" i="53" s="1"/>
  <c r="P50" i="53" s="1"/>
  <c r="P51" i="53" s="1"/>
  <c r="P52" i="53" s="1"/>
  <c r="P53" i="53" s="1"/>
  <c r="P54" i="53" s="1"/>
  <c r="P55" i="53" s="1"/>
  <c r="P8" i="53"/>
  <c r="D74" i="56" l="1"/>
  <c r="B74" i="60"/>
  <c r="A73" i="61"/>
  <c r="A62" i="62"/>
  <c r="A74" i="62" s="1"/>
  <c r="A74" i="61"/>
  <c r="A63" i="62"/>
  <c r="A75" i="62" s="1"/>
  <c r="B73" i="60"/>
  <c r="D70" i="56"/>
  <c r="D73" i="56"/>
  <c r="D72" i="56"/>
  <c r="D71" i="56"/>
  <c r="C60" i="53"/>
  <c r="A58" i="55"/>
  <c r="A67" i="55" s="1"/>
  <c r="A4" i="50"/>
  <c r="A59" i="55" l="1"/>
  <c r="A68" i="55" s="1"/>
  <c r="A58" i="54"/>
  <c r="C61" i="53"/>
  <c r="A3" i="28"/>
  <c r="A60" i="55" l="1"/>
  <c r="A69" i="55" s="1"/>
  <c r="A59" i="54"/>
  <c r="A22" i="42"/>
  <c r="A23" i="42"/>
  <c r="C59" i="45"/>
  <c r="A57" i="52" s="1"/>
  <c r="C60" i="45"/>
  <c r="A58" i="52" s="1"/>
  <c r="E7" i="51"/>
  <c r="E25" i="51"/>
  <c r="D7" i="51"/>
  <c r="C7" i="51"/>
  <c r="C25" i="51" s="1"/>
  <c r="B7" i="51"/>
  <c r="B25" i="51"/>
  <c r="B64" i="38"/>
  <c r="B74" i="38"/>
  <c r="B63" i="38"/>
  <c r="A61" i="40"/>
  <c r="A61" i="43" s="1"/>
  <c r="A73" i="43" s="1"/>
  <c r="B59" i="38"/>
  <c r="A57" i="40"/>
  <c r="A57" i="43" s="1"/>
  <c r="A70" i="43" s="1"/>
  <c r="B11" i="34"/>
  <c r="B10" i="34"/>
  <c r="B7" i="34"/>
  <c r="A10" i="32"/>
  <c r="A9" i="32"/>
  <c r="A62" i="47"/>
  <c r="A63" i="56" s="1"/>
  <c r="A63" i="46"/>
  <c r="A61" i="47"/>
  <c r="A62" i="56" s="1"/>
  <c r="A58" i="47"/>
  <c r="A59" i="46" s="1"/>
  <c r="A55" i="47"/>
  <c r="A56" i="46" s="1"/>
  <c r="A54" i="47"/>
  <c r="A53" i="47"/>
  <c r="A52" i="47"/>
  <c r="A51" i="47"/>
  <c r="A50" i="47"/>
  <c r="A49" i="47"/>
  <c r="A48" i="47"/>
  <c r="A47" i="47"/>
  <c r="A46" i="47"/>
  <c r="A45" i="47"/>
  <c r="A44" i="47"/>
  <c r="A45" i="46" s="1"/>
  <c r="A43" i="47"/>
  <c r="A44" i="46" s="1"/>
  <c r="A42" i="47"/>
  <c r="A43" i="46" s="1"/>
  <c r="A41" i="47"/>
  <c r="A42" i="46" s="1"/>
  <c r="A40" i="47"/>
  <c r="A41" i="46" s="1"/>
  <c r="A39" i="47"/>
  <c r="A40" i="46" s="1"/>
  <c r="A38" i="47"/>
  <c r="A39" i="46" s="1"/>
  <c r="A37" i="47"/>
  <c r="A38" i="46" s="1"/>
  <c r="A36" i="47"/>
  <c r="A37" i="46" s="1"/>
  <c r="A35" i="47"/>
  <c r="A36" i="46" s="1"/>
  <c r="A34" i="47"/>
  <c r="A35" i="46" s="1"/>
  <c r="A33" i="47"/>
  <c r="A34" i="46" s="1"/>
  <c r="A32" i="47"/>
  <c r="A33" i="46" s="1"/>
  <c r="A31" i="47"/>
  <c r="A32" i="46" s="1"/>
  <c r="A30" i="47"/>
  <c r="A31" i="46" s="1"/>
  <c r="A29" i="47"/>
  <c r="A30" i="46" s="1"/>
  <c r="A28" i="47"/>
  <c r="A29" i="46" s="1"/>
  <c r="A27" i="47"/>
  <c r="A28" i="46" s="1"/>
  <c r="A26" i="47"/>
  <c r="A27" i="46" s="1"/>
  <c r="A25" i="47"/>
  <c r="A26" i="46" s="1"/>
  <c r="A24" i="47"/>
  <c r="A25" i="46" s="1"/>
  <c r="A23" i="47"/>
  <c r="A24" i="46" s="1"/>
  <c r="A22" i="47"/>
  <c r="A23" i="46" s="1"/>
  <c r="A21" i="47"/>
  <c r="A22" i="46" s="1"/>
  <c r="A20" i="47"/>
  <c r="A21" i="46" s="1"/>
  <c r="A19" i="47"/>
  <c r="A20" i="46" s="1"/>
  <c r="A18" i="47"/>
  <c r="A19" i="46" s="1"/>
  <c r="A17" i="47"/>
  <c r="A18" i="46" s="1"/>
  <c r="A16" i="47"/>
  <c r="A17" i="46" s="1"/>
  <c r="A15" i="47"/>
  <c r="A16" i="46" s="1"/>
  <c r="A14" i="47"/>
  <c r="A15" i="46" s="1"/>
  <c r="A13" i="47"/>
  <c r="A14" i="46" s="1"/>
  <c r="A12" i="47"/>
  <c r="A13" i="46" s="1"/>
  <c r="A11" i="47"/>
  <c r="A12" i="46" s="1"/>
  <c r="A10" i="47"/>
  <c r="A11" i="46" s="1"/>
  <c r="A9" i="47"/>
  <c r="A10" i="46" s="1"/>
  <c r="A8" i="47"/>
  <c r="A9" i="46" s="1"/>
  <c r="A61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C56" i="52"/>
  <c r="C67" i="52"/>
  <c r="C68" i="52"/>
  <c r="C69" i="52"/>
  <c r="C70" i="52"/>
  <c r="C71" i="52"/>
  <c r="C72" i="52"/>
  <c r="D25" i="51"/>
  <c r="B27" i="51"/>
  <c r="C27" i="51"/>
  <c r="D27" i="51"/>
  <c r="E27" i="51"/>
  <c r="D25" i="50"/>
  <c r="E25" i="50"/>
  <c r="F25" i="50"/>
  <c r="C25" i="50"/>
  <c r="I63" i="46"/>
  <c r="I62" i="46"/>
  <c r="I61" i="46"/>
  <c r="D61" i="46"/>
  <c r="I60" i="46"/>
  <c r="I59" i="46"/>
  <c r="I56" i="46"/>
  <c r="D56" i="46"/>
  <c r="I55" i="46"/>
  <c r="D55" i="46"/>
  <c r="I54" i="46"/>
  <c r="D54" i="46" s="1"/>
  <c r="I53" i="46"/>
  <c r="I52" i="46"/>
  <c r="D52" i="46"/>
  <c r="I51" i="46"/>
  <c r="D51" i="46" s="1"/>
  <c r="I50" i="46"/>
  <c r="I49" i="46"/>
  <c r="I48" i="46"/>
  <c r="D48" i="46" s="1"/>
  <c r="I47" i="46"/>
  <c r="I46" i="46"/>
  <c r="D46" i="46" s="1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L71" i="45"/>
  <c r="L72" i="45"/>
  <c r="L70" i="45"/>
  <c r="L69" i="45"/>
  <c r="L68" i="45"/>
  <c r="D63" i="46"/>
  <c r="D45" i="46"/>
  <c r="D47" i="46"/>
  <c r="D49" i="46"/>
  <c r="D50" i="46"/>
  <c r="D53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70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/>
  <c r="E52" i="49"/>
  <c r="D52" i="49"/>
  <c r="B18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 s="1"/>
  <c r="P49" i="45" s="1"/>
  <c r="P50" i="45" s="1"/>
  <c r="P51" i="45" s="1"/>
  <c r="P52" i="45" s="1"/>
  <c r="P53" i="45" s="1"/>
  <c r="P54" i="45" s="1"/>
  <c r="P55" i="45" s="1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B51" i="38"/>
  <c r="A49" i="40"/>
  <c r="A50" i="41" s="1"/>
  <c r="A49" i="43" s="1"/>
  <c r="B52" i="38"/>
  <c r="A50" i="40"/>
  <c r="A51" i="41" s="1"/>
  <c r="A50" i="43" s="1"/>
  <c r="B53" i="38"/>
  <c r="A51" i="40"/>
  <c r="A52" i="41" s="1"/>
  <c r="A51" i="43" s="1"/>
  <c r="B54" i="38"/>
  <c r="A52" i="40"/>
  <c r="A53" i="41" s="1"/>
  <c r="A52" i="43" s="1"/>
  <c r="B55" i="38"/>
  <c r="A53" i="40"/>
  <c r="A54" i="41" s="1"/>
  <c r="A53" i="43" s="1"/>
  <c r="B56" i="38"/>
  <c r="A54" i="40"/>
  <c r="A55" i="41" s="1"/>
  <c r="A54" i="43" s="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0" i="38"/>
  <c r="D71" i="38"/>
  <c r="D72" i="38"/>
  <c r="D73" i="38"/>
  <c r="D74" i="38"/>
  <c r="C74" i="38"/>
  <c r="C73" i="38"/>
  <c r="C72" i="38"/>
  <c r="C71" i="38"/>
  <c r="C70" i="38"/>
  <c r="B18" i="42"/>
  <c r="B57" i="38"/>
  <c r="A55" i="40"/>
  <c r="A56" i="41" s="1"/>
  <c r="A55" i="43" s="1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B48" i="38"/>
  <c r="A46" i="40"/>
  <c r="A47" i="41" s="1"/>
  <c r="H75" i="36"/>
  <c r="H74" i="36"/>
  <c r="F75" i="36"/>
  <c r="F74" i="36"/>
  <c r="D75" i="36"/>
  <c r="D74" i="36"/>
  <c r="B74" i="36"/>
  <c r="B75" i="36"/>
  <c r="B19" i="32"/>
  <c r="B20" i="32"/>
  <c r="B21" i="32"/>
  <c r="B17" i="32"/>
  <c r="B50" i="38"/>
  <c r="A48" i="40" s="1"/>
  <c r="A49" i="41" s="1"/>
  <c r="A48" i="43" s="1"/>
  <c r="B49" i="38"/>
  <c r="A47" i="40" s="1"/>
  <c r="A48" i="41" s="1"/>
  <c r="A47" i="43" s="1"/>
  <c r="B47" i="38"/>
  <c r="A45" i="40" s="1"/>
  <c r="A46" i="41" s="1"/>
  <c r="A46" i="43" s="1"/>
  <c r="B46" i="38"/>
  <c r="A44" i="40" s="1"/>
  <c r="A45" i="41" s="1"/>
  <c r="A45" i="43" s="1"/>
  <c r="B45" i="38"/>
  <c r="A43" i="40" s="1"/>
  <c r="A44" i="41" s="1"/>
  <c r="A44" i="43" s="1"/>
  <c r="B44" i="38"/>
  <c r="A42" i="40" s="1"/>
  <c r="A43" i="41" s="1"/>
  <c r="A43" i="43" s="1"/>
  <c r="B43" i="38"/>
  <c r="A41" i="40" s="1"/>
  <c r="A42" i="41" s="1"/>
  <c r="A42" i="43" s="1"/>
  <c r="B42" i="38"/>
  <c r="A40" i="40" s="1"/>
  <c r="A41" i="41" s="1"/>
  <c r="A41" i="43" s="1"/>
  <c r="B41" i="38"/>
  <c r="A39" i="40" s="1"/>
  <c r="A40" i="41" s="1"/>
  <c r="A40" i="43" s="1"/>
  <c r="B40" i="38"/>
  <c r="A38" i="40" s="1"/>
  <c r="A39" i="41" s="1"/>
  <c r="A39" i="43" s="1"/>
  <c r="B39" i="38"/>
  <c r="A37" i="40" s="1"/>
  <c r="A38" i="41" s="1"/>
  <c r="A38" i="43" s="1"/>
  <c r="B38" i="38"/>
  <c r="A36" i="40" s="1"/>
  <c r="A37" i="41" s="1"/>
  <c r="A37" i="43" s="1"/>
  <c r="B37" i="38"/>
  <c r="A35" i="40" s="1"/>
  <c r="A36" i="41" s="1"/>
  <c r="A36" i="43" s="1"/>
  <c r="B36" i="38"/>
  <c r="A34" i="40" s="1"/>
  <c r="A35" i="41" s="1"/>
  <c r="A35" i="43" s="1"/>
  <c r="B35" i="38"/>
  <c r="A33" i="40" s="1"/>
  <c r="A34" i="41" s="1"/>
  <c r="A34" i="43" s="1"/>
  <c r="B34" i="38"/>
  <c r="A32" i="40" s="1"/>
  <c r="A33" i="41" s="1"/>
  <c r="A33" i="43" s="1"/>
  <c r="B33" i="38"/>
  <c r="A31" i="40" s="1"/>
  <c r="A32" i="41" s="1"/>
  <c r="A32" i="43" s="1"/>
  <c r="B32" i="38"/>
  <c r="A30" i="40" s="1"/>
  <c r="A31" i="41"/>
  <c r="A31" i="43" s="1"/>
  <c r="B31" i="38"/>
  <c r="A29" i="40" s="1"/>
  <c r="A30" i="41" s="1"/>
  <c r="A30" i="43" s="1"/>
  <c r="B30" i="38"/>
  <c r="A28" i="40" s="1"/>
  <c r="A29" i="41"/>
  <c r="A29" i="43" s="1"/>
  <c r="B29" i="38"/>
  <c r="A27" i="40" s="1"/>
  <c r="A28" i="41" s="1"/>
  <c r="A28" i="43" s="1"/>
  <c r="B28" i="38"/>
  <c r="A26" i="40" s="1"/>
  <c r="A27" i="41"/>
  <c r="A27" i="43" s="1"/>
  <c r="B27" i="38"/>
  <c r="A25" i="40" s="1"/>
  <c r="A26" i="41" s="1"/>
  <c r="A26" i="43" s="1"/>
  <c r="B26" i="38"/>
  <c r="A24" i="40" s="1"/>
  <c r="A25" i="41"/>
  <c r="A25" i="43" s="1"/>
  <c r="B25" i="38"/>
  <c r="A23" i="40" s="1"/>
  <c r="A24" i="41" s="1"/>
  <c r="A24" i="43" s="1"/>
  <c r="B24" i="38"/>
  <c r="A22" i="40" s="1"/>
  <c r="A23" i="41"/>
  <c r="A23" i="43" s="1"/>
  <c r="B23" i="38"/>
  <c r="A21" i="40" s="1"/>
  <c r="A22" i="41" s="1"/>
  <c r="A22" i="43" s="1"/>
  <c r="B22" i="38"/>
  <c r="A20" i="40" s="1"/>
  <c r="A21" i="41"/>
  <c r="A21" i="43" s="1"/>
  <c r="B21" i="38"/>
  <c r="A19" i="40" s="1"/>
  <c r="A20" i="41" s="1"/>
  <c r="A20" i="43" s="1"/>
  <c r="B20" i="38"/>
  <c r="A18" i="40" s="1"/>
  <c r="A19" i="41"/>
  <c r="A19" i="43" s="1"/>
  <c r="B19" i="38"/>
  <c r="A17" i="40" s="1"/>
  <c r="A18" i="41" s="1"/>
  <c r="A18" i="43" s="1"/>
  <c r="B18" i="38"/>
  <c r="A16" i="40" s="1"/>
  <c r="A17" i="41"/>
  <c r="A17" i="43" s="1"/>
  <c r="B17" i="38"/>
  <c r="A15" i="40" s="1"/>
  <c r="A16" i="41" s="1"/>
  <c r="A16" i="43" s="1"/>
  <c r="B16" i="38"/>
  <c r="A14" i="40" s="1"/>
  <c r="A15" i="41"/>
  <c r="A15" i="43" s="1"/>
  <c r="B15" i="38"/>
  <c r="A13" i="40" s="1"/>
  <c r="A14" i="41" s="1"/>
  <c r="A14" i="43" s="1"/>
  <c r="B14" i="38"/>
  <c r="A12" i="40" s="1"/>
  <c r="A13" i="41"/>
  <c r="A13" i="43" s="1"/>
  <c r="B13" i="38"/>
  <c r="A11" i="40" s="1"/>
  <c r="A12" i="41" s="1"/>
  <c r="A12" i="43" s="1"/>
  <c r="B12" i="38"/>
  <c r="A10" i="40" s="1"/>
  <c r="A11" i="41"/>
  <c r="A11" i="43" s="1"/>
  <c r="B11" i="38"/>
  <c r="A9" i="40" s="1"/>
  <c r="A10" i="41" s="1"/>
  <c r="A10" i="43" s="1"/>
  <c r="B10" i="38"/>
  <c r="A8" i="40" s="1"/>
  <c r="A9" i="41"/>
  <c r="A9" i="43" s="1"/>
  <c r="C69" i="47"/>
  <c r="C68" i="47"/>
  <c r="J57" i="45"/>
  <c r="J67" i="45"/>
  <c r="J68" i="45"/>
  <c r="J69" i="45"/>
  <c r="J70" i="45"/>
  <c r="E57" i="45"/>
  <c r="F57" i="45"/>
  <c r="F67" i="45"/>
  <c r="G57" i="45"/>
  <c r="G67" i="45"/>
  <c r="H57" i="45"/>
  <c r="I57" i="45"/>
  <c r="K57" i="45"/>
  <c r="K67" i="45"/>
  <c r="E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/>
  <c r="C22" i="33"/>
  <c r="D22" i="33"/>
  <c r="E22" i="33"/>
  <c r="A3" i="43"/>
  <c r="D72" i="46"/>
  <c r="D73" i="46"/>
  <c r="A7" i="32"/>
  <c r="A59" i="47"/>
  <c r="A68" i="47" s="1"/>
  <c r="B8" i="34"/>
  <c r="C61" i="45"/>
  <c r="B61" i="38" s="1"/>
  <c r="A59" i="40" s="1"/>
  <c r="B60" i="38"/>
  <c r="A58" i="40" s="1"/>
  <c r="D71" i="46"/>
  <c r="A62" i="40"/>
  <c r="A62" i="43"/>
  <c r="A74" i="43"/>
  <c r="A6" i="32"/>
  <c r="A71" i="47"/>
  <c r="A8" i="32"/>
  <c r="A59" i="52"/>
  <c r="A60" i="47"/>
  <c r="A61" i="46" s="1"/>
  <c r="B9" i="34"/>
  <c r="A60" i="46"/>
  <c r="A69" i="47"/>
  <c r="A62" i="41"/>
  <c r="A74" i="41"/>
  <c r="A73" i="40"/>
  <c r="A58" i="41"/>
  <c r="A74" i="40"/>
  <c r="B73" i="38"/>
  <c r="A63" i="41"/>
  <c r="A75" i="41"/>
  <c r="D74" i="46" l="1"/>
  <c r="A49" i="46"/>
  <c r="A49" i="56"/>
  <c r="A53" i="46"/>
  <c r="A53" i="56"/>
  <c r="A70" i="47"/>
  <c r="A46" i="46"/>
  <c r="A46" i="56"/>
  <c r="A50" i="46"/>
  <c r="A50" i="56"/>
  <c r="A54" i="46"/>
  <c r="A54" i="56"/>
  <c r="A62" i="46"/>
  <c r="A47" i="46"/>
  <c r="A47" i="56"/>
  <c r="A51" i="46"/>
  <c r="A51" i="56"/>
  <c r="A55" i="46"/>
  <c r="A55" i="56"/>
  <c r="A48" i="46"/>
  <c r="A48" i="56"/>
  <c r="A52" i="46"/>
  <c r="A52" i="56"/>
  <c r="A59" i="41"/>
  <c r="A58" i="43"/>
  <c r="A71" i="43" s="1"/>
  <c r="A60" i="41"/>
  <c r="A59" i="43"/>
  <c r="A72" i="43" s="1"/>
  <c r="A67" i="47"/>
</calcChain>
</file>

<file path=xl/sharedStrings.xml><?xml version="1.0" encoding="utf-8"?>
<sst xmlns="http://schemas.openxmlformats.org/spreadsheetml/2006/main" count="1138" uniqueCount="298">
  <si>
    <t>ANEXO ESTADÍSTICO</t>
  </si>
  <si>
    <t>Producto</t>
  </si>
  <si>
    <t>RANKING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</si>
  <si>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</si>
  <si>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</si>
  <si>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</si>
  <si>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</si>
  <si>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</si>
  <si>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</si>
  <si>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</si>
  <si>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</si>
  <si>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</si>
  <si>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</si>
  <si>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</si>
  <si>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</si>
  <si>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</si>
  <si>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</si>
  <si>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</si>
  <si>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</si>
  <si>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</si>
  <si>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</si>
  <si>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</si>
  <si>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</si>
  <si>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</si>
  <si>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</si>
  <si>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</si>
  <si>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</si>
  <si>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</si>
  <si>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</si>
  <si>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</si>
  <si>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</si>
  <si>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</si>
  <si>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</si>
  <si>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</si>
  <si>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</si>
  <si>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</si>
  <si>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</si>
  <si>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</si>
  <si>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</si>
  <si>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</si>
  <si>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</si>
  <si>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</si>
  <si>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</si>
  <si>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</si>
  <si>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</si>
  <si>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</si>
  <si>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</si>
  <si>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</si>
  <si>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</si>
  <si>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</si>
  <si>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</si>
  <si>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</si>
  <si>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</si>
  <si>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</si>
  <si>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</si>
  <si>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</si>
  <si>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</si>
  <si>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</si>
  <si>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</si>
  <si>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</si>
  <si>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</si>
  <si>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</si>
  <si>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</si>
  <si>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</si>
  <si>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</si>
  <si>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</si>
  <si>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</si>
  <si>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</si>
  <si>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</si>
  <si>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</si>
  <si>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</si>
  <si>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</si>
  <si>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</si>
  <si>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</si>
  <si>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</si>
  <si>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</si>
  <si>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</si>
  <si>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</si>
  <si>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</si>
  <si>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</si>
  <si>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</si>
  <si>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</si>
  <si>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</si>
  <si>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</si>
  <si>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</si>
  <si>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</si>
  <si>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</si>
  <si>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</si>
  <si>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</si>
  <si>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</si>
  <si>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</si>
  <si>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</si>
  <si>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</si>
  <si>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</si>
  <si>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</si>
  <si>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</si>
  <si>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</si>
  <si>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</si>
  <si>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</si>
  <si>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</si>
  <si>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</si>
  <si>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</si>
  <si>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</si>
  <si>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</si>
  <si>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</si>
  <si>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</si>
  <si>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</si>
  <si>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</si>
  <si>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</si>
  <si>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</si>
  <si>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</si>
  <si>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</si>
  <si>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</si>
  <si>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</si>
  <si>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</si>
  <si>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</si>
  <si>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</si>
  <si>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</si>
  <si>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</si>
  <si>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</si>
  <si>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</si>
  <si>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</si>
  <si>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</si>
  <si>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</si>
  <si>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</si>
  <si>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</si>
  <si>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</si>
  <si>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</si>
  <si>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</si>
  <si>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</si>
  <si>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</si>
  <si>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</si>
  <si>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</si>
  <si>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</si>
  <si>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</si>
  <si>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</si>
  <si>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</si>
  <si>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</si>
  <si>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</si>
  <si>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</si>
  <si>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</si>
  <si>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</si>
  <si>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</si>
  <si>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</si>
  <si>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</si>
  <si>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</si>
  <si>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</si>
  <si>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</si>
  <si>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</si>
  <si>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</si>
  <si>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</si>
  <si>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</si>
  <si>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</si>
  <si>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</si>
  <si>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</si>
  <si>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</si>
  <si>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</si>
  <si>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</si>
  <si>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</si>
  <si>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</si>
  <si>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</si>
  <si>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</si>
  <si>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</si>
  <si>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</si>
  <si>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</si>
  <si>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</si>
  <si>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</si>
  <si>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</si>
  <si>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</si>
  <si>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</si>
  <si>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</si>
  <si>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 xml:space="preserve">Insumos nacionales </t>
  </si>
  <si>
    <t>Insumos importados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</si>
  <si>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</si>
  <si>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</si>
  <si>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</si>
  <si>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</si>
  <si>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</si>
  <si>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</si>
  <si>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</si>
  <si>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</si>
  <si>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</si>
  <si>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</si>
  <si>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</si>
  <si>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</si>
  <si>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</si>
  <si>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</si>
  <si>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</si>
  <si>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</si>
  <si>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</si>
  <si>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</si>
  <si>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</si>
  <si>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</si>
  <si>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</si>
  <si>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</si>
  <si>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</si>
  <si>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</si>
  <si>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</si>
  <si>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</si>
  <si>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</si>
  <si>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Masa Salalrial (en pesos)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</si>
  <si>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</si>
  <si>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</si>
  <si>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</si>
  <si>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</si>
  <si>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</si>
  <si>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</si>
  <si>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</si>
  <si>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</si>
  <si>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</si>
  <si>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</si>
  <si>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</si>
  <si>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</si>
  <si>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</si>
  <si>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</si>
  <si>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tablero de fibra de madera y coproducto/s</t>
  </si>
  <si>
    <t>promedio 2016</t>
  </si>
  <si>
    <t>promedio 2017</t>
  </si>
  <si>
    <t>ene-nov 2018</t>
  </si>
  <si>
    <t>ene-nov 2017</t>
  </si>
  <si>
    <t>ene-nov 17</t>
  </si>
  <si>
    <t>ene-nov 18</t>
  </si>
  <si>
    <t>Características técnicas, físicas, espesor, dimensiones, etc.</t>
  </si>
  <si>
    <t>originarias de</t>
  </si>
  <si>
    <t>(completar el origen):__________________ (1)</t>
  </si>
  <si>
    <t>(1) Informar el costo del insumo principal desagregando el costo de plantación y laboreo del eucaliptus.</t>
  </si>
  <si>
    <t>Demás productos</t>
  </si>
  <si>
    <t>Comunes de fábrica</t>
  </si>
  <si>
    <t>por unidad</t>
  </si>
  <si>
    <t>Origen:…………………</t>
  </si>
  <si>
    <t>China</t>
  </si>
  <si>
    <t>unidades del insumo</t>
  </si>
  <si>
    <r>
      <t xml:space="preserve">cantidad por </t>
    </r>
    <r>
      <rPr>
        <i/>
        <sz val="10"/>
        <color rgb="FF0090D0"/>
        <rFont val="Arial"/>
        <family val="2"/>
      </rPr>
      <t>unidad/ del producto</t>
    </r>
  </si>
  <si>
    <t>en pesos por unidad de producto similar</t>
  </si>
  <si>
    <t>**Cuando se expresa el precio del insumo, aclarar a qué unidad de medida está referida (ej. $/Kg; $/m, etc)</t>
  </si>
  <si>
    <t>(*) Se refiere a la participación  del total de ruedas de acero utilizadas en un remolque, semi-remolque, camión y/o autobús.</t>
  </si>
  <si>
    <t>Producción, Autoconsumo, Ventas, Exportaciones y Existencias de</t>
  </si>
  <si>
    <t>R22</t>
  </si>
  <si>
    <t>nacional (*) - R22</t>
  </si>
  <si>
    <t>R410</t>
  </si>
  <si>
    <t>nacional (*)  - R410</t>
  </si>
  <si>
    <t>En kilogramos</t>
  </si>
  <si>
    <t>Cuadro Nº 3.1</t>
  </si>
  <si>
    <t>Cuadro Nº 3.2</t>
  </si>
  <si>
    <t>Cuadro Nº 4.1.a</t>
  </si>
  <si>
    <t>Cuadro Nº 4.1.b</t>
  </si>
  <si>
    <t>Kilogramos</t>
  </si>
  <si>
    <t>Cuadro N° 7.1</t>
  </si>
  <si>
    <t>Cuadro N° 7.2</t>
  </si>
  <si>
    <t>en pesos por kilogramo</t>
  </si>
  <si>
    <t>promedio 2018</t>
  </si>
  <si>
    <t>Cuadro N° 8.1</t>
  </si>
  <si>
    <t>Cuadro N° 9.1</t>
  </si>
  <si>
    <t>Cuadro N° 9.2</t>
  </si>
  <si>
    <r>
      <t xml:space="preserve">(en </t>
    </r>
    <r>
      <rPr>
        <b/>
        <i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</si>
  <si>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Cuadro Nº 10.2</t>
  </si>
  <si>
    <t>Cuadro Nº 10.1</t>
  </si>
  <si>
    <t>Cuadro N° 11.1</t>
  </si>
  <si>
    <t>Cuadro N° 11.2</t>
  </si>
  <si>
    <t>Cuadro N° 12.1</t>
  </si>
  <si>
    <t>Cuadro N° 12.2</t>
  </si>
  <si>
    <t>R22 de todos los orígenes</t>
  </si>
  <si>
    <t>Cuadro N° 13.1</t>
  </si>
  <si>
    <t>Cuadro N° 13.2</t>
  </si>
  <si>
    <t>1</t>
  </si>
  <si>
    <t>Mezclas sustitutas del R22</t>
  </si>
  <si>
    <t>nacional (*)  - mezclas sustitutas del R22</t>
  </si>
  <si>
    <t>Cuadro Nº 4.1.c</t>
  </si>
  <si>
    <t>Cuadro Nº 4.2.c</t>
  </si>
  <si>
    <t>Mezclas Sustitutas del R22</t>
  </si>
  <si>
    <t>Cuadro N° 7.3</t>
  </si>
  <si>
    <t>R22 en Garrafa de 13,6 kg</t>
  </si>
  <si>
    <t>Cuadro N° 8.2</t>
  </si>
  <si>
    <t>R410 a granel</t>
  </si>
  <si>
    <t>Cuadro N° 8.3</t>
  </si>
  <si>
    <t>Mezclas sustitutas del R22 en garrafas de 11,3 Kg</t>
  </si>
  <si>
    <t>Cuadro N° 9.3</t>
  </si>
  <si>
    <t>Precios en el mercado interno de R22 en garrafas de 13,6 kg</t>
  </si>
  <si>
    <t>Precios en el mercado interno de R410 a granel</t>
  </si>
  <si>
    <t>Precios en el mercado interno de Mezclas sustitutas de R22 en garrafas de 11,3 kg</t>
  </si>
  <si>
    <t>Cuadro N° 11.3</t>
  </si>
  <si>
    <t>Mezclas sustitutas de R22</t>
  </si>
  <si>
    <t>R410 de todos los orígenes</t>
  </si>
  <si>
    <t>Mezclas sustitutas del R22 de todos los orígenes</t>
  </si>
  <si>
    <t>Cuadro N° 13.3</t>
  </si>
  <si>
    <t>Cuadro N° 12.3</t>
  </si>
  <si>
    <t>Desagregar por Tipo / Presentación</t>
  </si>
  <si>
    <t>4° tipo</t>
  </si>
  <si>
    <t>en kilogramos</t>
  </si>
  <si>
    <t>Cuadro Nº 3.3</t>
  </si>
  <si>
    <t>Cuadro Nº 10.3</t>
  </si>
  <si>
    <t>Cuadro Nº 4.2.d</t>
  </si>
  <si>
    <t>Cuadro Nº 4.2.e</t>
  </si>
  <si>
    <t>Cuadro Nº 4.2.f</t>
  </si>
  <si>
    <t>Cuadro N° 1.a</t>
  </si>
  <si>
    <t>Cuadro N° 1.b</t>
  </si>
  <si>
    <t>Cuadro N° 1.c</t>
  </si>
  <si>
    <t>Mezclas sustitutas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</si>
</sst>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  <numFmt numFmtId="167" formatCode="dd/mm/yyyy;@"/>
  </numFmts>
  <fonts count="3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90D0"/>
      <name val="Arial"/>
      <family val="2"/>
    </font>
    <font>
      <b/>
      <sz val="8.5"/>
      <color rgb="FF0090D0"/>
      <name val="Arial"/>
      <family val="2"/>
    </font>
    <font>
      <i/>
      <u/>
      <sz val="10"/>
      <color rgb="FF0090D0"/>
      <name val="Arial"/>
      <family val="2"/>
    </font>
    <font>
      <sz val="10"/>
      <color rgb="FF0090D0"/>
      <name val="Arial"/>
      <family val="2"/>
    </font>
    <font>
      <i/>
      <sz val="10"/>
      <color rgb="FF0090D0"/>
      <name val="Arial"/>
      <family val="2"/>
    </font>
    <font>
      <b/>
      <i/>
      <sz val="10"/>
      <color rgb="FF0090D0"/>
      <name val="Arial"/>
      <family val="2"/>
    </font>
    <font>
      <b/>
      <sz val="10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69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3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4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27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1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5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8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6" xfId="0" applyFont="1" applyBorder="1" applyProtection="1">
      <protection locked="0"/>
    </xf>
    <xf numFmtId="0" fontId="20" fillId="0" borderId="37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40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3" fillId="0" borderId="0" xfId="4" applyFont="1" applyBorder="1" applyProtection="1">
      <protection locked="0"/>
    </xf>
    <xf numFmtId="0" fontId="23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4" fillId="6" borderId="0" xfId="0" applyFont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6" borderId="69" xfId="0" applyFill="1" applyBorder="1" applyProtection="1">
      <protection locked="0"/>
    </xf>
    <xf numFmtId="0" fontId="20" fillId="6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6" fillId="6" borderId="0" xfId="4" applyFont="1" applyFill="1" applyBorder="1" applyAlignment="1" applyProtection="1">
      <alignment horizontal="left"/>
      <protection locked="0"/>
    </xf>
    <xf numFmtId="0" fontId="9" fillId="6" borderId="0" xfId="4" applyFont="1" applyFill="1" applyBorder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1" fillId="6" borderId="0" xfId="0" applyFont="1" applyFill="1" applyBorder="1" applyAlignment="1" applyProtection="1">
      <alignment horizontal="centerContinuous"/>
      <protection locked="0"/>
    </xf>
    <xf numFmtId="0" fontId="11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Fill="1" applyBorder="1" applyAlignment="1" applyProtection="1">
      <alignment horizontal="center"/>
      <protection locked="0"/>
    </xf>
    <xf numFmtId="167" fontId="20" fillId="0" borderId="12" xfId="0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Continuous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2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14" fillId="6" borderId="74" xfId="0" applyFont="1" applyFill="1" applyBorder="1" applyProtection="1">
      <protection locked="0"/>
    </xf>
    <xf numFmtId="0" fontId="14" fillId="6" borderId="75" xfId="0" applyFont="1" applyFill="1" applyBorder="1" applyProtection="1">
      <protection locked="0"/>
    </xf>
    <xf numFmtId="0" fontId="14" fillId="6" borderId="76" xfId="0" applyFont="1" applyFill="1" applyBorder="1" applyProtection="1">
      <protection locked="0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9" xfId="0" applyFont="1" applyFill="1" applyBorder="1" applyAlignment="1" applyProtection="1">
      <alignment horizontal="centerContinuous"/>
      <protection locked="0"/>
    </xf>
    <xf numFmtId="0" fontId="25" fillId="6" borderId="14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5" fillId="0" borderId="8" xfId="0" applyFont="1" applyBorder="1" applyProtection="1"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7" fillId="6" borderId="9" xfId="0" applyFont="1" applyFill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14" xfId="4" applyFont="1" applyBorder="1" applyAlignment="1" applyProtection="1">
      <alignment horizontal="center"/>
      <protection locked="0"/>
    </xf>
    <xf numFmtId="0" fontId="25" fillId="6" borderId="8" xfId="4" applyFont="1" applyFill="1" applyBorder="1" applyAlignment="1" applyProtection="1">
      <alignment horizontal="center"/>
      <protection locked="0"/>
    </xf>
    <xf numFmtId="0" fontId="25" fillId="0" borderId="8" xfId="4" applyFont="1" applyBorder="1" applyAlignment="1" applyProtection="1">
      <alignment horizontal="center"/>
      <protection locked="0"/>
    </xf>
    <xf numFmtId="0" fontId="25" fillId="0" borderId="8" xfId="4" applyFont="1" applyBorder="1" applyProtection="1">
      <protection locked="0"/>
    </xf>
    <xf numFmtId="0" fontId="25" fillId="0" borderId="14" xfId="4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9" xfId="0" applyFont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5" fillId="0" borderId="54" xfId="0" applyFont="1" applyBorder="1" applyAlignment="1" applyProtection="1">
      <alignment horizontal="left"/>
      <protection locked="0"/>
    </xf>
    <xf numFmtId="0" fontId="25" fillId="0" borderId="55" xfId="0" applyFont="1" applyBorder="1" applyAlignment="1" applyProtection="1">
      <alignment horizontal="centerContinuous"/>
      <protection locked="0"/>
    </xf>
    <xf numFmtId="0" fontId="25" fillId="0" borderId="32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alignment horizontal="centerContinuous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30" fillId="0" borderId="9" xfId="0" applyFont="1" applyBorder="1" applyAlignment="1" applyProtection="1">
      <alignment horizontal="centerContinuous"/>
      <protection locked="0"/>
    </xf>
    <xf numFmtId="0" fontId="30" fillId="0" borderId="41" xfId="0" applyFont="1" applyBorder="1" applyAlignment="1" applyProtection="1">
      <alignment horizontal="centerContinuous"/>
      <protection locked="0"/>
    </xf>
    <xf numFmtId="0" fontId="30" fillId="0" borderId="42" xfId="0" applyFont="1" applyBorder="1" applyAlignment="1" applyProtection="1">
      <alignment horizontal="centerContinuous"/>
      <protection locked="0"/>
    </xf>
    <xf numFmtId="0" fontId="25" fillId="6" borderId="32" xfId="0" applyFont="1" applyFill="1" applyBorder="1" applyAlignment="1" applyProtection="1">
      <alignment horizontal="centerContinuous"/>
      <protection locked="0"/>
    </xf>
    <xf numFmtId="0" fontId="25" fillId="6" borderId="30" xfId="0" applyFont="1" applyFill="1" applyBorder="1" applyProtection="1">
      <protection locked="0"/>
    </xf>
    <xf numFmtId="0" fontId="25" fillId="6" borderId="9" xfId="0" applyFont="1" applyFill="1" applyBorder="1" applyProtection="1"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165" fontId="11" fillId="7" borderId="0" xfId="3" quotePrefix="1" applyNumberFormat="1" applyFont="1" applyFill="1" applyBorder="1" applyAlignment="1" applyProtection="1">
      <protection locked="0"/>
    </xf>
    <xf numFmtId="3" fontId="11" fillId="7" borderId="0" xfId="3" quotePrefix="1" applyNumberFormat="1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17" fontId="4" fillId="7" borderId="11" xfId="0" applyNumberFormat="1" applyFont="1" applyFill="1" applyBorder="1" applyAlignment="1" applyProtection="1">
      <alignment horizontal="center"/>
      <protection locked="0"/>
    </xf>
    <xf numFmtId="3" fontId="11" fillId="7" borderId="11" xfId="3" quotePrefix="1" applyNumberFormat="1" applyFont="1" applyFill="1" applyBorder="1" applyAlignment="1" applyProtection="1">
      <alignment horizontal="right"/>
      <protection locked="0"/>
    </xf>
    <xf numFmtId="4" fontId="19" fillId="7" borderId="11" xfId="3" quotePrefix="1" applyNumberFormat="1" applyFont="1" applyFill="1" applyBorder="1" applyAlignment="1" applyProtection="1">
      <alignment horizontal="right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3" fontId="11" fillId="7" borderId="12" xfId="3" quotePrefix="1" applyNumberFormat="1" applyFont="1" applyFill="1" applyBorder="1" applyAlignment="1" applyProtection="1">
      <alignment horizontal="right"/>
      <protection locked="0"/>
    </xf>
    <xf numFmtId="1" fontId="20" fillId="4" borderId="2" xfId="0" applyNumberFormat="1" applyFont="1" applyFill="1" applyBorder="1" applyAlignment="1" applyProtection="1">
      <alignment horizontal="center"/>
      <protection locked="0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1" fontId="20" fillId="4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7" fontId="25" fillId="6" borderId="14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48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Protection="1">
      <protection locked="0"/>
    </xf>
    <xf numFmtId="17" fontId="4" fillId="0" borderId="50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4" fontId="19" fillId="0" borderId="2" xfId="3" quotePrefix="1" applyNumberFormat="1" applyFont="1" applyFill="1" applyBorder="1" applyAlignment="1" applyProtection="1">
      <alignment horizontal="right"/>
    </xf>
    <xf numFmtId="17" fontId="4" fillId="7" borderId="15" xfId="0" applyNumberFormat="1" applyFont="1" applyFill="1" applyBorder="1" applyAlignment="1" applyProtection="1">
      <alignment horizontal="center"/>
      <protection locked="0"/>
    </xf>
    <xf numFmtId="17" fontId="4" fillId="0" borderId="9" xfId="0" applyNumberFormat="1" applyFont="1" applyFill="1" applyBorder="1" applyAlignment="1" applyProtection="1">
      <alignment horizontal="center"/>
      <protection locked="0"/>
    </xf>
    <xf numFmtId="3" fontId="11" fillId="7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9" xfId="3" quotePrefix="1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Fill="1" applyBorder="1" applyAlignment="1" applyProtection="1">
      <alignment horizontal="center"/>
      <protection locked="0"/>
    </xf>
    <xf numFmtId="3" fontId="11" fillId="0" borderId="31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17" fontId="4" fillId="0" borderId="15" xfId="0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</xf>
    <xf numFmtId="4" fontId="11" fillId="0" borderId="11" xfId="3" quotePrefix="1" applyNumberFormat="1" applyFont="1" applyFill="1" applyBorder="1" applyAlignment="1" applyProtection="1">
      <alignment horizontal="center"/>
    </xf>
    <xf numFmtId="4" fontId="11" fillId="0" borderId="12" xfId="3" quotePrefix="1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" fontId="11" fillId="0" borderId="2" xfId="0" applyNumberFormat="1" applyFont="1" applyFill="1" applyBorder="1" applyAlignment="1" applyProtection="1">
      <alignment horizontal="center"/>
    </xf>
    <xf numFmtId="4" fontId="11" fillId="0" borderId="11" xfId="0" applyNumberFormat="1" applyFont="1" applyFill="1" applyBorder="1" applyAlignment="1" applyProtection="1">
      <alignment horizontal="center"/>
    </xf>
    <xf numFmtId="4" fontId="11" fillId="0" borderId="12" xfId="0" applyNumberFormat="1" applyFont="1" applyFill="1" applyBorder="1" applyAlignment="1" applyProtection="1">
      <alignment horizontal="center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</xf>
    <xf numFmtId="4" fontId="11" fillId="0" borderId="9" xfId="3" quotePrefix="1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2" fontId="20" fillId="0" borderId="9" xfId="0" applyNumberFormat="1" applyFont="1" applyFill="1" applyBorder="1" applyAlignment="1" applyProtection="1">
      <alignment horizontal="right"/>
    </xf>
    <xf numFmtId="17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4" applyFill="1" applyBorder="1" applyProtection="1">
      <protection locked="0"/>
    </xf>
    <xf numFmtId="0" fontId="25" fillId="0" borderId="14" xfId="4" applyFont="1" applyFill="1" applyBorder="1" applyAlignment="1" applyProtection="1">
      <alignment horizontal="center"/>
      <protection locked="0"/>
    </xf>
    <xf numFmtId="0" fontId="25" fillId="0" borderId="8" xfId="4" applyFont="1" applyFill="1" applyBorder="1" applyAlignment="1" applyProtection="1">
      <alignment horizontal="center"/>
      <protection locked="0"/>
    </xf>
    <xf numFmtId="0" fontId="3" fillId="0" borderId="22" xfId="4" applyFill="1" applyBorder="1" applyAlignment="1" applyProtection="1">
      <alignment horizontal="center"/>
      <protection locked="0"/>
    </xf>
    <xf numFmtId="9" fontId="3" fillId="0" borderId="51" xfId="5" applyFill="1" applyBorder="1" applyAlignment="1" applyProtection="1">
      <alignment horizontal="center"/>
      <protection locked="0"/>
    </xf>
    <xf numFmtId="0" fontId="3" fillId="0" borderId="3" xfId="4" applyFill="1" applyBorder="1" applyAlignment="1" applyProtection="1">
      <alignment horizontal="center"/>
      <protection locked="0"/>
    </xf>
    <xf numFmtId="9" fontId="3" fillId="0" borderId="5" xfId="5" applyFill="1" applyBorder="1" applyAlignment="1" applyProtection="1">
      <alignment horizontal="center"/>
      <protection locked="0"/>
    </xf>
    <xf numFmtId="0" fontId="3" fillId="0" borderId="7" xfId="4" applyFill="1" applyBorder="1" applyAlignment="1" applyProtection="1">
      <alignment horizontal="center"/>
      <protection locked="0"/>
    </xf>
    <xf numFmtId="9" fontId="3" fillId="0" borderId="6" xfId="5" applyFill="1" applyBorder="1" applyAlignment="1" applyProtection="1">
      <alignment horizontal="center"/>
      <protection locked="0"/>
    </xf>
    <xf numFmtId="0" fontId="3" fillId="0" borderId="0" xfId="4" applyFill="1" applyBorder="1" applyAlignment="1" applyProtection="1">
      <alignment horizontal="center"/>
      <protection locked="0"/>
    </xf>
    <xf numFmtId="9" fontId="3" fillId="0" borderId="0" xfId="5" applyFill="1" applyAlignment="1" applyProtection="1">
      <alignment horizontal="center"/>
      <protection locked="0"/>
    </xf>
    <xf numFmtId="0" fontId="3" fillId="0" borderId="20" xfId="4" applyFill="1" applyBorder="1" applyAlignment="1" applyProtection="1">
      <alignment horizontal="center"/>
      <protection locked="0"/>
    </xf>
    <xf numFmtId="9" fontId="3" fillId="0" borderId="13" xfId="5" applyFill="1" applyBorder="1" applyAlignment="1" applyProtection="1">
      <alignment horizontal="center"/>
      <protection locked="0"/>
    </xf>
    <xf numFmtId="0" fontId="3" fillId="0" borderId="21" xfId="4" applyFill="1" applyBorder="1" applyAlignment="1" applyProtection="1">
      <alignment horizontal="center"/>
      <protection locked="0"/>
    </xf>
    <xf numFmtId="0" fontId="3" fillId="0" borderId="23" xfId="4" applyFill="1" applyBorder="1" applyAlignment="1" applyProtection="1">
      <alignment horizontal="center"/>
      <protection locked="0"/>
    </xf>
    <xf numFmtId="0" fontId="3" fillId="0" borderId="24" xfId="4" applyFill="1" applyBorder="1" applyAlignment="1" applyProtection="1">
      <alignment horizontal="center"/>
      <protection locked="0"/>
    </xf>
    <xf numFmtId="9" fontId="3" fillId="0" borderId="0" xfId="5" applyFill="1" applyBorder="1" applyAlignment="1" applyProtection="1">
      <alignment horizontal="center"/>
      <protection locked="0"/>
    </xf>
    <xf numFmtId="0" fontId="3" fillId="0" borderId="26" xfId="4" applyFill="1" applyBorder="1" applyAlignment="1" applyProtection="1">
      <alignment horizontal="center"/>
      <protection locked="0"/>
    </xf>
    <xf numFmtId="9" fontId="3" fillId="0" borderId="52" xfId="5" applyFill="1" applyBorder="1" applyAlignment="1" applyProtection="1">
      <alignment horizontal="center"/>
      <protection locked="0"/>
    </xf>
    <xf numFmtId="0" fontId="3" fillId="0" borderId="27" xfId="4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7" fillId="0" borderId="60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7" fillId="0" borderId="64" xfId="0" applyFont="1" applyFill="1" applyBorder="1" applyProtection="1">
      <protection locked="0"/>
    </xf>
    <xf numFmtId="0" fontId="7" fillId="0" borderId="65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Alignment="1">
      <alignment wrapText="1"/>
    </xf>
    <xf numFmtId="2" fontId="20" fillId="0" borderId="9" xfId="0" applyNumberFormat="1" applyFont="1" applyFill="1" applyBorder="1" applyAlignment="1" applyProtection="1">
      <alignment horizontal="center"/>
    </xf>
    <xf numFmtId="0" fontId="0" fillId="0" borderId="0" xfId="0" applyFill="1"/>
    <xf numFmtId="17" fontId="25" fillId="0" borderId="9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3" fillId="0" borderId="2" xfId="4" applyFill="1" applyBorder="1" applyProtection="1">
      <protection locked="0"/>
    </xf>
    <xf numFmtId="0" fontId="3" fillId="0" borderId="11" xfId="4" applyFill="1" applyBorder="1" applyProtection="1">
      <protection locked="0"/>
    </xf>
    <xf numFmtId="0" fontId="3" fillId="0" borderId="12" xfId="4" applyFill="1" applyBorder="1" applyProtection="1">
      <protection locked="0"/>
    </xf>
    <xf numFmtId="0" fontId="25" fillId="0" borderId="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/>
    <xf numFmtId="0" fontId="0" fillId="0" borderId="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8" xfId="0" applyFill="1" applyBorder="1" applyProtection="1"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Protection="1">
      <protection locked="0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Protection="1"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Protection="1">
      <protection locked="0"/>
    </xf>
    <xf numFmtId="17" fontId="11" fillId="0" borderId="0" xfId="0" applyNumberFormat="1" applyFont="1" applyFill="1" applyBorder="1" applyAlignment="1" applyProtection="1">
      <alignment horizontal="center"/>
      <protection locked="0"/>
    </xf>
    <xf numFmtId="17" fontId="11" fillId="0" borderId="2" xfId="0" applyNumberFormat="1" applyFont="1" applyFill="1" applyBorder="1" applyAlignment="1" applyProtection="1">
      <alignment horizontal="center"/>
      <protection locked="0"/>
    </xf>
    <xf numFmtId="17" fontId="11" fillId="0" borderId="12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14" fontId="1" fillId="0" borderId="12" xfId="0" applyNumberFormat="1" applyFont="1" applyFill="1" applyBorder="1" applyAlignment="1" applyProtection="1">
      <alignment horizontal="center"/>
      <protection locked="0"/>
    </xf>
    <xf numFmtId="17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17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25" fillId="6" borderId="40" xfId="0" applyFont="1" applyFill="1" applyBorder="1" applyAlignment="1" applyProtection="1">
      <alignment horizontal="center" vertical="center" wrapText="1"/>
      <protection locked="0"/>
    </xf>
    <xf numFmtId="0" fontId="16" fillId="0" borderId="0" xfId="4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locked="0"/>
    </xf>
    <xf numFmtId="0" fontId="20" fillId="0" borderId="78" xfId="0" applyFont="1" applyBorder="1" applyAlignment="1" applyProtection="1">
      <alignment horizontal="center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9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24" fillId="0" borderId="32" xfId="4" applyFont="1" applyBorder="1" applyAlignment="1" applyProtection="1">
      <alignment horizontal="center" vertical="center" wrapText="1"/>
      <protection locked="0"/>
    </xf>
    <xf numFmtId="0" fontId="24" fillId="0" borderId="41" xfId="4" applyFont="1" applyBorder="1" applyAlignment="1" applyProtection="1">
      <alignment horizontal="center" vertical="center" wrapText="1"/>
      <protection locked="0"/>
    </xf>
    <xf numFmtId="0" fontId="24" fillId="0" borderId="42" xfId="4" applyFont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0" fontId="25" fillId="0" borderId="32" xfId="4" applyFont="1" applyFill="1" applyBorder="1" applyAlignment="1" applyProtection="1">
      <alignment horizontal="center"/>
      <protection locked="0"/>
    </xf>
    <xf numFmtId="0" fontId="25" fillId="0" borderId="42" xfId="4" applyFont="1" applyFill="1" applyBorder="1" applyAlignment="1" applyProtection="1">
      <alignment horizontal="center"/>
      <protection locked="0"/>
    </xf>
    <xf numFmtId="17" fontId="25" fillId="0" borderId="32" xfId="4" applyNumberFormat="1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8" fillId="0" borderId="14" xfId="4" applyFont="1" applyFill="1" applyBorder="1" applyAlignment="1" applyProtection="1">
      <alignment horizontal="center" vertical="center" wrapText="1"/>
      <protection locked="0"/>
    </xf>
    <xf numFmtId="0" fontId="28" fillId="0" borderId="8" xfId="4" applyFont="1" applyFill="1" applyBorder="1" applyAlignment="1" applyProtection="1">
      <alignment horizontal="center" vertical="center" wrapText="1"/>
      <protection locked="0"/>
    </xf>
    <xf numFmtId="0" fontId="25" fillId="0" borderId="14" xfId="4" applyFont="1" applyBorder="1" applyAlignment="1" applyProtection="1">
      <alignment horizontal="center" vertical="center" wrapText="1"/>
      <protection locked="0"/>
    </xf>
    <xf numFmtId="0" fontId="25" fillId="0" borderId="8" xfId="4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25" fillId="6" borderId="33" xfId="0" applyFont="1" applyFill="1" applyBorder="1" applyAlignment="1" applyProtection="1">
      <alignment horizontal="center"/>
      <protection locked="0"/>
    </xf>
    <xf numFmtId="0" fontId="25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1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_TABLEROS/040%20Cuestionarios/10%20Modelo%20Enviado/Productores/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10" sqref="A10:H10"/>
    </sheetView>
  </sheetViews>
  <sheetFormatPr baseColWidth="10" defaultRowHeight="12.75" x14ac:dyDescent="0.2"/>
  <cols>
    <col min="1" max="1" width="12.28515625" style="50" bestFit="1" customWidth="1"/>
    <col min="2" max="4" width="11.42578125" style="50"/>
    <col min="5" max="5" width="12.140625" style="50" customWidth="1"/>
    <col min="6" max="6" width="11.5703125" style="50" customWidth="1"/>
    <col min="7" max="7" width="11.42578125" style="50"/>
    <col min="8" max="8" width="12.140625" style="50" customWidth="1"/>
    <col min="9" max="16384" width="11.42578125" style="50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39" t="s">
        <v>143</v>
      </c>
      <c r="B3" s="140"/>
      <c r="C3" s="140"/>
      <c r="D3" s="140"/>
      <c r="E3" s="141" t="s">
        <v>264</v>
      </c>
    </row>
    <row r="4" spans="1:8" ht="15" customHeight="1" thickBot="1" x14ac:dyDescent="0.25">
      <c r="A4" s="142" t="s">
        <v>144</v>
      </c>
      <c r="B4" s="143"/>
      <c r="C4" s="143"/>
      <c r="D4" s="143"/>
      <c r="E4" s="144"/>
    </row>
    <row r="5" spans="1:8" ht="15" customHeight="1" thickBot="1" x14ac:dyDescent="0.25"/>
    <row r="6" spans="1:8" ht="15" customHeight="1" thickBot="1" x14ac:dyDescent="0.25">
      <c r="A6" s="145" t="s">
        <v>145</v>
      </c>
      <c r="B6" s="146"/>
      <c r="C6" s="146"/>
      <c r="D6" s="146"/>
      <c r="E6" s="147"/>
    </row>
    <row r="7" spans="1:8" ht="15" customHeight="1" thickBot="1" x14ac:dyDescent="0.25"/>
    <row r="8" spans="1:8" ht="15" customHeight="1" thickBot="1" x14ac:dyDescent="0.25">
      <c r="A8" s="145" t="s">
        <v>146</v>
      </c>
      <c r="B8" s="146"/>
      <c r="C8" s="146"/>
      <c r="D8" s="146"/>
      <c r="E8" s="146"/>
      <c r="F8" s="146"/>
      <c r="G8" s="146"/>
      <c r="H8" s="147"/>
    </row>
    <row r="9" spans="1:8" ht="15" customHeight="1" thickBot="1" x14ac:dyDescent="0.25"/>
    <row r="10" spans="1:8" ht="41.25" customHeight="1" thickBot="1" x14ac:dyDescent="0.25">
      <c r="A10" s="617" t="s">
        <v>153</v>
      </c>
      <c r="B10" s="618"/>
      <c r="C10" s="618"/>
      <c r="D10" s="618"/>
      <c r="E10" s="618"/>
      <c r="F10" s="618"/>
      <c r="G10" s="618"/>
      <c r="H10" s="61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4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rintOptions horizontalCentered="1"/>
  <pageMargins left="0.35433070866141736" right="0.35433070866141736" top="0.98425196850393704" bottom="0.98425196850393704" header="0.19685039370078741" footer="0"/>
  <pageSetup paperSize="9" orientation="portrait" verticalDpi="0" r:id="rId1"/>
  <headerFooter alignWithMargins="0">
    <oddHeader>&amp;R2019 - Año de la Exportación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7.85546875" style="55" customWidth="1"/>
    <col min="4" max="4" width="3.42578125" style="55" customWidth="1"/>
    <col min="5" max="5" width="37.85546875" style="55" customWidth="1"/>
    <col min="6" max="6" width="2.140625" style="55" customWidth="1"/>
    <col min="7" max="16384" width="11.42578125" style="50"/>
  </cols>
  <sheetData>
    <row r="1" spans="1:6" x14ac:dyDescent="0.2">
      <c r="A1" s="631" t="s">
        <v>244</v>
      </c>
      <c r="B1" s="631"/>
      <c r="C1" s="631"/>
      <c r="D1" s="631"/>
      <c r="E1" s="631"/>
      <c r="F1" s="50"/>
    </row>
    <row r="2" spans="1:6" x14ac:dyDescent="0.2">
      <c r="A2" s="631" t="s">
        <v>193</v>
      </c>
      <c r="B2" s="631"/>
      <c r="C2" s="631"/>
      <c r="D2" s="631"/>
      <c r="E2" s="631"/>
      <c r="F2" s="50"/>
    </row>
    <row r="3" spans="1:6" x14ac:dyDescent="0.2">
      <c r="A3" s="632" t="s">
        <v>237</v>
      </c>
      <c r="B3" s="632"/>
      <c r="C3" s="632"/>
      <c r="D3" s="632"/>
      <c r="E3" s="632"/>
      <c r="F3" s="50"/>
    </row>
    <row r="4" spans="1:6" x14ac:dyDescent="0.2">
      <c r="A4" s="631" t="s">
        <v>111</v>
      </c>
      <c r="B4" s="631"/>
      <c r="C4" s="631"/>
      <c r="D4" s="631"/>
      <c r="E4" s="631"/>
      <c r="F4" s="50"/>
    </row>
    <row r="5" spans="1:6" ht="6.75" customHeight="1" thickBot="1" x14ac:dyDescent="0.25">
      <c r="A5" s="51"/>
      <c r="C5" s="52"/>
      <c r="D5" s="52"/>
      <c r="E5" s="52"/>
      <c r="F5" s="52"/>
    </row>
    <row r="6" spans="1:6" ht="39" thickBot="1" x14ac:dyDescent="0.25">
      <c r="A6" s="408" t="s">
        <v>112</v>
      </c>
      <c r="C6" s="411" t="s">
        <v>155</v>
      </c>
      <c r="D6" s="26"/>
      <c r="E6" s="411" t="s">
        <v>156</v>
      </c>
    </row>
    <row r="7" spans="1:6" x14ac:dyDescent="0.2">
      <c r="A7" s="100">
        <f>'3.1.vol.'!C8</f>
        <v>42370</v>
      </c>
      <c r="C7" s="30"/>
      <c r="D7" s="31"/>
      <c r="E7" s="30"/>
    </row>
    <row r="8" spans="1:6" x14ac:dyDescent="0.2">
      <c r="A8" s="101">
        <f>'3.1.vol.'!C9</f>
        <v>42401</v>
      </c>
      <c r="C8" s="34"/>
      <c r="D8" s="31"/>
      <c r="E8" s="34"/>
    </row>
    <row r="9" spans="1:6" x14ac:dyDescent="0.2">
      <c r="A9" s="101">
        <f>'3.1.vol.'!C10</f>
        <v>42430</v>
      </c>
      <c r="C9" s="34"/>
      <c r="D9" s="31"/>
      <c r="E9" s="34"/>
    </row>
    <row r="10" spans="1:6" x14ac:dyDescent="0.2">
      <c r="A10" s="101">
        <f>'3.1.vol.'!C11</f>
        <v>42461</v>
      </c>
      <c r="C10" s="34"/>
      <c r="D10" s="31"/>
      <c r="E10" s="34"/>
    </row>
    <row r="11" spans="1:6" x14ac:dyDescent="0.2">
      <c r="A11" s="101">
        <f>'3.1.vol.'!C12</f>
        <v>42491</v>
      </c>
      <c r="C11" s="34"/>
      <c r="D11" s="31"/>
      <c r="E11" s="34"/>
    </row>
    <row r="12" spans="1:6" x14ac:dyDescent="0.2">
      <c r="A12" s="101">
        <f>'3.1.vol.'!C13</f>
        <v>42522</v>
      </c>
      <c r="C12" s="34"/>
      <c r="D12" s="31"/>
      <c r="E12" s="34"/>
    </row>
    <row r="13" spans="1:6" x14ac:dyDescent="0.2">
      <c r="A13" s="101">
        <f>'3.1.vol.'!C14</f>
        <v>42552</v>
      </c>
      <c r="C13" s="34"/>
      <c r="D13" s="31"/>
      <c r="E13" s="34"/>
    </row>
    <row r="14" spans="1:6" x14ac:dyDescent="0.2">
      <c r="A14" s="101">
        <f>'3.1.vol.'!C15</f>
        <v>42583</v>
      </c>
      <c r="C14" s="34"/>
      <c r="D14" s="31"/>
      <c r="E14" s="34"/>
    </row>
    <row r="15" spans="1:6" x14ac:dyDescent="0.2">
      <c r="A15" s="101">
        <f>'3.1.vol.'!C16</f>
        <v>42614</v>
      </c>
      <c r="C15" s="34"/>
      <c r="D15" s="31"/>
      <c r="E15" s="34"/>
    </row>
    <row r="16" spans="1:6" x14ac:dyDescent="0.2">
      <c r="A16" s="101">
        <f>'3.1.vol.'!C17</f>
        <v>42644</v>
      </c>
      <c r="C16" s="34"/>
      <c r="D16" s="31"/>
      <c r="E16" s="34"/>
    </row>
    <row r="17" spans="1:5" x14ac:dyDescent="0.2">
      <c r="A17" s="101">
        <f>'3.1.vol.'!C18</f>
        <v>42675</v>
      </c>
      <c r="C17" s="34"/>
      <c r="D17" s="31"/>
      <c r="E17" s="34"/>
    </row>
    <row r="18" spans="1:5" ht="13.5" thickBot="1" x14ac:dyDescent="0.25">
      <c r="A18" s="102">
        <f>'3.1.vol.'!C19</f>
        <v>42705</v>
      </c>
      <c r="C18" s="37"/>
      <c r="D18" s="31"/>
      <c r="E18" s="37"/>
    </row>
    <row r="19" spans="1:5" x14ac:dyDescent="0.2">
      <c r="A19" s="100">
        <f>'3.1.vol.'!C20</f>
        <v>42736</v>
      </c>
      <c r="C19" s="40"/>
      <c r="D19" s="31"/>
      <c r="E19" s="40"/>
    </row>
    <row r="20" spans="1:5" x14ac:dyDescent="0.2">
      <c r="A20" s="101">
        <f>'3.1.vol.'!C21</f>
        <v>42767</v>
      </c>
      <c r="C20" s="34"/>
      <c r="D20" s="31"/>
      <c r="E20" s="34"/>
    </row>
    <row r="21" spans="1:5" x14ac:dyDescent="0.2">
      <c r="A21" s="101">
        <f>'3.1.vol.'!C22</f>
        <v>42795</v>
      </c>
      <c r="C21" s="34"/>
      <c r="D21" s="31"/>
      <c r="E21" s="34"/>
    </row>
    <row r="22" spans="1:5" x14ac:dyDescent="0.2">
      <c r="A22" s="101">
        <f>'3.1.vol.'!C23</f>
        <v>42826</v>
      </c>
      <c r="C22" s="34"/>
      <c r="D22" s="31"/>
      <c r="E22" s="34"/>
    </row>
    <row r="23" spans="1:5" x14ac:dyDescent="0.2">
      <c r="A23" s="101">
        <f>'3.1.vol.'!C24</f>
        <v>42856</v>
      </c>
      <c r="C23" s="34"/>
      <c r="D23" s="31"/>
      <c r="E23" s="34"/>
    </row>
    <row r="24" spans="1:5" x14ac:dyDescent="0.2">
      <c r="A24" s="101">
        <f>'3.1.vol.'!C25</f>
        <v>42887</v>
      </c>
      <c r="C24" s="34"/>
      <c r="D24" s="31"/>
      <c r="E24" s="34"/>
    </row>
    <row r="25" spans="1:5" x14ac:dyDescent="0.2">
      <c r="A25" s="101">
        <f>'3.1.vol.'!C26</f>
        <v>42917</v>
      </c>
      <c r="C25" s="34"/>
      <c r="D25" s="31"/>
      <c r="E25" s="34"/>
    </row>
    <row r="26" spans="1:5" x14ac:dyDescent="0.2">
      <c r="A26" s="101">
        <f>'3.1.vol.'!C27</f>
        <v>42948</v>
      </c>
      <c r="C26" s="34"/>
      <c r="D26" s="31"/>
      <c r="E26" s="34"/>
    </row>
    <row r="27" spans="1:5" x14ac:dyDescent="0.2">
      <c r="A27" s="101">
        <f>'3.1.vol.'!C28</f>
        <v>42979</v>
      </c>
      <c r="C27" s="301"/>
      <c r="D27" s="310"/>
      <c r="E27" s="301"/>
    </row>
    <row r="28" spans="1:5" x14ac:dyDescent="0.2">
      <c r="A28" s="101">
        <f>'3.1.vol.'!C29</f>
        <v>43009</v>
      </c>
      <c r="C28" s="34"/>
      <c r="D28" s="31"/>
      <c r="E28" s="34"/>
    </row>
    <row r="29" spans="1:5" x14ac:dyDescent="0.2">
      <c r="A29" s="101">
        <f>'3.1.vol.'!C30</f>
        <v>43040</v>
      </c>
      <c r="C29" s="34"/>
      <c r="D29" s="31"/>
      <c r="E29" s="34"/>
    </row>
    <row r="30" spans="1:5" ht="13.5" thickBot="1" x14ac:dyDescent="0.25">
      <c r="A30" s="102">
        <f>'3.1.vol.'!C31</f>
        <v>43070</v>
      </c>
      <c r="C30" s="43"/>
      <c r="D30" s="31"/>
      <c r="E30" s="43"/>
    </row>
    <row r="31" spans="1:5" x14ac:dyDescent="0.2">
      <c r="A31" s="100">
        <f>'3.1.vol.'!C32</f>
        <v>43101</v>
      </c>
      <c r="C31" s="30"/>
      <c r="D31" s="31"/>
      <c r="E31" s="30"/>
    </row>
    <row r="32" spans="1:5" x14ac:dyDescent="0.2">
      <c r="A32" s="101">
        <f>'3.1.vol.'!C33</f>
        <v>43132</v>
      </c>
      <c r="C32" s="34"/>
      <c r="D32" s="31"/>
      <c r="E32" s="34"/>
    </row>
    <row r="33" spans="1:6" x14ac:dyDescent="0.2">
      <c r="A33" s="101">
        <f>'3.1.vol.'!C34</f>
        <v>43160</v>
      </c>
      <c r="C33" s="34"/>
      <c r="D33" s="31"/>
      <c r="E33" s="34"/>
    </row>
    <row r="34" spans="1:6" x14ac:dyDescent="0.2">
      <c r="A34" s="101">
        <f>'3.1.vol.'!C35</f>
        <v>43191</v>
      </c>
      <c r="C34" s="34"/>
      <c r="D34" s="31"/>
      <c r="E34" s="34"/>
    </row>
    <row r="35" spans="1:6" x14ac:dyDescent="0.2">
      <c r="A35" s="101">
        <f>'3.1.vol.'!C36</f>
        <v>43221</v>
      </c>
      <c r="C35" s="34"/>
      <c r="D35" s="31"/>
      <c r="E35" s="34"/>
    </row>
    <row r="36" spans="1:6" x14ac:dyDescent="0.2">
      <c r="A36" s="101">
        <f>'3.1.vol.'!C37</f>
        <v>43252</v>
      </c>
      <c r="C36" s="34"/>
      <c r="D36" s="31"/>
      <c r="E36" s="34"/>
    </row>
    <row r="37" spans="1:6" x14ac:dyDescent="0.2">
      <c r="A37" s="101">
        <f>'3.1.vol.'!C38</f>
        <v>43282</v>
      </c>
      <c r="C37" s="34"/>
      <c r="D37" s="31"/>
      <c r="E37" s="34"/>
    </row>
    <row r="38" spans="1:6" x14ac:dyDescent="0.2">
      <c r="A38" s="101">
        <f>'3.1.vol.'!C39</f>
        <v>43313</v>
      </c>
      <c r="C38" s="34"/>
      <c r="D38" s="31"/>
      <c r="E38" s="34"/>
    </row>
    <row r="39" spans="1:6" x14ac:dyDescent="0.2">
      <c r="A39" s="101">
        <f>'3.1.vol.'!C40</f>
        <v>43344</v>
      </c>
      <c r="C39" s="34"/>
      <c r="D39" s="31"/>
      <c r="E39" s="34"/>
    </row>
    <row r="40" spans="1:6" x14ac:dyDescent="0.2">
      <c r="A40" s="101">
        <f>'3.1.vol.'!C41</f>
        <v>43374</v>
      </c>
      <c r="C40" s="34"/>
      <c r="D40" s="31"/>
      <c r="E40" s="34"/>
    </row>
    <row r="41" spans="1:6" x14ac:dyDescent="0.2">
      <c r="A41" s="101">
        <f>'3.1.vol.'!C42</f>
        <v>43405</v>
      </c>
      <c r="C41" s="34"/>
      <c r="D41" s="31"/>
      <c r="E41" s="34"/>
    </row>
    <row r="42" spans="1:6" ht="13.5" thickBot="1" x14ac:dyDescent="0.25">
      <c r="A42" s="354">
        <f>'3.1.vol.'!C43</f>
        <v>43435</v>
      </c>
      <c r="C42" s="43"/>
      <c r="D42" s="31"/>
      <c r="E42" s="43"/>
    </row>
    <row r="43" spans="1:6" s="53" customFormat="1" ht="13.5" thickBot="1" x14ac:dyDescent="0.25">
      <c r="A43" s="474">
        <f>'3.1.vol.'!C44</f>
        <v>43466</v>
      </c>
      <c r="C43" s="476"/>
      <c r="D43" s="31"/>
      <c r="E43" s="476"/>
      <c r="F43" s="52"/>
    </row>
    <row r="44" spans="1:6" s="456" customFormat="1" hidden="1" x14ac:dyDescent="0.2">
      <c r="A44" s="473">
        <f>'3.1.vol.'!C45</f>
        <v>43497</v>
      </c>
      <c r="C44" s="475"/>
      <c r="D44" s="455"/>
      <c r="E44" s="475"/>
      <c r="F44" s="453"/>
    </row>
    <row r="45" spans="1:6" s="456" customFormat="1" hidden="1" x14ac:dyDescent="0.2">
      <c r="A45" s="457">
        <f>'3.1.vol.'!C46</f>
        <v>43525</v>
      </c>
      <c r="C45" s="458"/>
      <c r="D45" s="455"/>
      <c r="E45" s="458"/>
      <c r="F45" s="453"/>
    </row>
    <row r="46" spans="1:6" s="456" customFormat="1" hidden="1" x14ac:dyDescent="0.2">
      <c r="A46" s="457">
        <f>'3.1.vol.'!C47</f>
        <v>43556</v>
      </c>
      <c r="C46" s="458"/>
      <c r="D46" s="455"/>
      <c r="E46" s="458"/>
      <c r="F46" s="453"/>
    </row>
    <row r="47" spans="1:6" s="456" customFormat="1" hidden="1" x14ac:dyDescent="0.2">
      <c r="A47" s="457">
        <f>'3.1.vol.'!C48</f>
        <v>43586</v>
      </c>
      <c r="C47" s="458"/>
      <c r="D47" s="455"/>
      <c r="E47" s="458"/>
      <c r="F47" s="453"/>
    </row>
    <row r="48" spans="1:6" s="456" customFormat="1" hidden="1" x14ac:dyDescent="0.2">
      <c r="A48" s="457">
        <f>'3.1.vol.'!C49</f>
        <v>43617</v>
      </c>
      <c r="C48" s="458"/>
      <c r="D48" s="455"/>
      <c r="E48" s="458"/>
      <c r="F48" s="453"/>
    </row>
    <row r="49" spans="1:6" s="456" customFormat="1" hidden="1" x14ac:dyDescent="0.2">
      <c r="A49" s="457">
        <f>'3.1.vol.'!C50</f>
        <v>43647</v>
      </c>
      <c r="C49" s="458"/>
      <c r="D49" s="455"/>
      <c r="E49" s="458"/>
      <c r="F49" s="453"/>
    </row>
    <row r="50" spans="1:6" s="456" customFormat="1" hidden="1" x14ac:dyDescent="0.2">
      <c r="A50" s="457">
        <f>'3.1.vol.'!C51</f>
        <v>43678</v>
      </c>
      <c r="C50" s="458"/>
      <c r="D50" s="455"/>
      <c r="E50" s="458"/>
      <c r="F50" s="453"/>
    </row>
    <row r="51" spans="1:6" s="456" customFormat="1" hidden="1" x14ac:dyDescent="0.2">
      <c r="A51" s="457">
        <f>'3.1.vol.'!C52</f>
        <v>43709</v>
      </c>
      <c r="C51" s="458"/>
      <c r="D51" s="455"/>
      <c r="E51" s="458"/>
      <c r="F51" s="453"/>
    </row>
    <row r="52" spans="1:6" s="456" customFormat="1" hidden="1" x14ac:dyDescent="0.2">
      <c r="A52" s="457">
        <f>'3.1.vol.'!C53</f>
        <v>43739</v>
      </c>
      <c r="C52" s="458"/>
      <c r="D52" s="455"/>
      <c r="E52" s="458"/>
      <c r="F52" s="453"/>
    </row>
    <row r="53" spans="1:6" s="456" customFormat="1" ht="13.5" hidden="1" thickBot="1" x14ac:dyDescent="0.25">
      <c r="A53" s="460">
        <f>'3.1.vol.'!C54</f>
        <v>43770</v>
      </c>
      <c r="C53" s="461"/>
      <c r="D53" s="455"/>
      <c r="E53" s="461"/>
      <c r="F53" s="453"/>
    </row>
    <row r="54" spans="1:6" ht="13.5" hidden="1" thickBot="1" x14ac:dyDescent="0.25">
      <c r="A54" s="387">
        <f>'3.1.vol.'!C55</f>
        <v>43800</v>
      </c>
      <c r="C54" s="391"/>
      <c r="D54" s="31"/>
      <c r="E54" s="391"/>
    </row>
    <row r="55" spans="1:6" ht="20.25" customHeight="1" thickBot="1" x14ac:dyDescent="0.25">
      <c r="A55" s="44"/>
      <c r="C55" s="31"/>
      <c r="D55" s="31"/>
      <c r="E55" s="31"/>
    </row>
    <row r="56" spans="1:6" ht="39" thickBot="1" x14ac:dyDescent="0.25">
      <c r="A56" s="347" t="s">
        <v>7</v>
      </c>
      <c r="C56" s="56" t="str">
        <f>+C6</f>
        <v>Ventas de Producción Propia
En pesos</v>
      </c>
      <c r="D56" s="311"/>
      <c r="E56" s="56" t="str">
        <f>+E6</f>
        <v>Ventas de Producción Encargada o Contratada a Terceros
En pesos</v>
      </c>
      <c r="F56" s="57"/>
    </row>
    <row r="57" spans="1:6" x14ac:dyDescent="0.2">
      <c r="A57" s="346">
        <f>'3.1.vol.'!C59</f>
        <v>2016</v>
      </c>
      <c r="C57" s="58"/>
      <c r="D57" s="312"/>
      <c r="E57" s="58"/>
    </row>
    <row r="58" spans="1:6" x14ac:dyDescent="0.2">
      <c r="A58" s="59">
        <f>'3.1.vol.'!C60</f>
        <v>2017</v>
      </c>
      <c r="C58" s="60"/>
      <c r="D58" s="312"/>
      <c r="E58" s="60"/>
    </row>
    <row r="59" spans="1:6" ht="13.5" thickBot="1" x14ac:dyDescent="0.25">
      <c r="A59" s="61">
        <f>'3.1.vol.'!C61</f>
        <v>2018</v>
      </c>
      <c r="C59" s="62"/>
      <c r="D59" s="312"/>
      <c r="E59" s="62"/>
    </row>
    <row r="60" spans="1:6" s="53" customFormat="1" x14ac:dyDescent="0.2">
      <c r="A60" s="467">
        <f>'3.1.vol.'!C62</f>
        <v>43101</v>
      </c>
      <c r="C60" s="479"/>
      <c r="D60" s="489"/>
      <c r="E60" s="479"/>
      <c r="F60" s="52"/>
    </row>
    <row r="61" spans="1:6" s="53" customFormat="1" ht="13.5" thickBot="1" x14ac:dyDescent="0.25">
      <c r="A61" s="469">
        <f>'3.1.vol.'!C63</f>
        <v>43466</v>
      </c>
      <c r="C61" s="487"/>
      <c r="D61" s="490"/>
      <c r="E61" s="487"/>
      <c r="F61" s="52"/>
    </row>
    <row r="62" spans="1:6" ht="13.5" thickBot="1" x14ac:dyDescent="0.25"/>
    <row r="63" spans="1:6" ht="13.5" thickBot="1" x14ac:dyDescent="0.25">
      <c r="A63" s="348" t="s">
        <v>197</v>
      </c>
      <c r="E63" s="158" t="s">
        <v>170</v>
      </c>
    </row>
    <row r="64" spans="1:6" hidden="1" x14ac:dyDescent="0.2">
      <c r="A64" s="83" t="s">
        <v>151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8" t="s">
        <v>7</v>
      </c>
      <c r="B67" s="97"/>
      <c r="C67" s="94" t="str">
        <f>+C56</f>
        <v>Ventas de Producción Propia
En pesos</v>
      </c>
      <c r="D67" s="313"/>
      <c r="E67" s="94" t="str">
        <f>+E56</f>
        <v>Ventas de Producción Encargada o Contratada a Terceros
En pesos</v>
      </c>
      <c r="F67" s="89"/>
    </row>
    <row r="68" spans="1:6" hidden="1" x14ac:dyDescent="0.2">
      <c r="A68" s="96">
        <v>2015</v>
      </c>
      <c r="B68" s="97"/>
      <c r="C68" s="109">
        <f>+C57-SUM(C7:C18)</f>
        <v>0</v>
      </c>
      <c r="D68" s="314"/>
      <c r="E68" s="109">
        <f>+E57-SUM(E7:E18)</f>
        <v>0</v>
      </c>
      <c r="F68" s="97"/>
    </row>
    <row r="69" spans="1:6" hidden="1" x14ac:dyDescent="0.2">
      <c r="A69" s="98">
        <v>2016</v>
      </c>
      <c r="B69" s="97"/>
      <c r="C69" s="113">
        <f>+C58-SUM(C19:C30)</f>
        <v>0</v>
      </c>
      <c r="D69" s="314"/>
      <c r="E69" s="113">
        <f>+E58-SUM(E19:E30)</f>
        <v>0</v>
      </c>
      <c r="F69" s="97"/>
    </row>
    <row r="70" spans="1:6" ht="13.5" hidden="1" thickBot="1" x14ac:dyDescent="0.25">
      <c r="A70" s="99">
        <v>2017</v>
      </c>
      <c r="B70" s="97"/>
      <c r="C70" s="117">
        <f>+C59-SUM(C31:C42)</f>
        <v>0</v>
      </c>
      <c r="D70" s="314"/>
      <c r="E70" s="117">
        <f>+E59-SUM(E31:E42)</f>
        <v>0</v>
      </c>
      <c r="F70" s="97"/>
    </row>
    <row r="71" spans="1:6" hidden="1" x14ac:dyDescent="0.2">
      <c r="A71" s="96" t="s">
        <v>220</v>
      </c>
      <c r="B71" s="97"/>
      <c r="C71" s="122">
        <f>+C60-(SUM(C31:INDEX(C31:C42,'[3]parámetros e instrucciones'!$E$3)))</f>
        <v>0</v>
      </c>
      <c r="D71" s="314"/>
      <c r="E71" s="122">
        <f>+E60-(SUM(E31:INDEX(E31:E42,'[4]parámetros e instrucciones'!$E$3)))</f>
        <v>0</v>
      </c>
      <c r="F71" s="97"/>
    </row>
    <row r="72" spans="1:6" ht="13.5" hidden="1" thickBot="1" x14ac:dyDescent="0.25">
      <c r="A72" s="99" t="s">
        <v>221</v>
      </c>
      <c r="B72" s="97"/>
      <c r="C72" s="127">
        <f>+C61-(SUM(C43:INDEX(C43:C54,'[3]parámetros e instrucciones'!$E$3)))</f>
        <v>0</v>
      </c>
      <c r="D72" s="315"/>
      <c r="E72" s="127">
        <f>+E61-(SUM(E43:INDEX(E43:E54,'[4]parámetros e instrucciones'!$E$3)))</f>
        <v>0</v>
      </c>
      <c r="F72" s="9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81" orientation="portrait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7.85546875" style="55" customWidth="1"/>
    <col min="4" max="4" width="3.42578125" style="55" customWidth="1"/>
    <col min="5" max="5" width="37.85546875" style="55" customWidth="1"/>
    <col min="6" max="6" width="2.140625" style="55" customWidth="1"/>
    <col min="7" max="16384" width="11.42578125" style="50"/>
  </cols>
  <sheetData>
    <row r="1" spans="1:6" x14ac:dyDescent="0.2">
      <c r="A1" s="631" t="s">
        <v>245</v>
      </c>
      <c r="B1" s="631"/>
      <c r="C1" s="631"/>
      <c r="D1" s="631"/>
      <c r="E1" s="631"/>
      <c r="F1" s="50"/>
    </row>
    <row r="2" spans="1:6" x14ac:dyDescent="0.2">
      <c r="A2" s="631" t="s">
        <v>193</v>
      </c>
      <c r="B2" s="631"/>
      <c r="C2" s="631"/>
      <c r="D2" s="631"/>
      <c r="E2" s="631"/>
      <c r="F2" s="50"/>
    </row>
    <row r="3" spans="1:6" x14ac:dyDescent="0.2">
      <c r="A3" s="632" t="s">
        <v>239</v>
      </c>
      <c r="B3" s="632"/>
      <c r="C3" s="632"/>
      <c r="D3" s="632"/>
      <c r="E3" s="632"/>
      <c r="F3" s="50"/>
    </row>
    <row r="4" spans="1:6" x14ac:dyDescent="0.2">
      <c r="A4" s="631" t="s">
        <v>111</v>
      </c>
      <c r="B4" s="631"/>
      <c r="C4" s="631"/>
      <c r="D4" s="631"/>
      <c r="E4" s="631"/>
      <c r="F4" s="50"/>
    </row>
    <row r="5" spans="1:6" ht="6.75" customHeight="1" thickBot="1" x14ac:dyDescent="0.25">
      <c r="A5" s="465"/>
      <c r="C5" s="52"/>
      <c r="D5" s="52"/>
      <c r="E5" s="52"/>
      <c r="F5" s="52"/>
    </row>
    <row r="6" spans="1:6" ht="39" thickBot="1" x14ac:dyDescent="0.25">
      <c r="A6" s="408" t="s">
        <v>112</v>
      </c>
      <c r="C6" s="411" t="s">
        <v>155</v>
      </c>
      <c r="D6" s="26"/>
      <c r="E6" s="411" t="s">
        <v>156</v>
      </c>
    </row>
    <row r="7" spans="1:6" x14ac:dyDescent="0.2">
      <c r="A7" s="100">
        <f>'3.2.vol.'!C8</f>
        <v>42370</v>
      </c>
      <c r="C7" s="30"/>
      <c r="D7" s="31"/>
      <c r="E7" s="30"/>
    </row>
    <row r="8" spans="1:6" x14ac:dyDescent="0.2">
      <c r="A8" s="101">
        <f>'3.2.vol.'!C9</f>
        <v>42401</v>
      </c>
      <c r="C8" s="34"/>
      <c r="D8" s="31"/>
      <c r="E8" s="34"/>
    </row>
    <row r="9" spans="1:6" x14ac:dyDescent="0.2">
      <c r="A9" s="101">
        <f>'3.2.vol.'!C10</f>
        <v>42430</v>
      </c>
      <c r="C9" s="34"/>
      <c r="D9" s="31"/>
      <c r="E9" s="34"/>
    </row>
    <row r="10" spans="1:6" x14ac:dyDescent="0.2">
      <c r="A10" s="101">
        <f>'3.2.vol.'!C11</f>
        <v>42461</v>
      </c>
      <c r="C10" s="34"/>
      <c r="D10" s="31"/>
      <c r="E10" s="34"/>
    </row>
    <row r="11" spans="1:6" x14ac:dyDescent="0.2">
      <c r="A11" s="101">
        <f>'3.2.vol.'!C12</f>
        <v>42491</v>
      </c>
      <c r="C11" s="34"/>
      <c r="D11" s="31"/>
      <c r="E11" s="34"/>
    </row>
    <row r="12" spans="1:6" x14ac:dyDescent="0.2">
      <c r="A12" s="101">
        <f>'3.2.vol.'!C13</f>
        <v>42522</v>
      </c>
      <c r="C12" s="34"/>
      <c r="D12" s="31"/>
      <c r="E12" s="34"/>
    </row>
    <row r="13" spans="1:6" x14ac:dyDescent="0.2">
      <c r="A13" s="101">
        <f>'3.2.vol.'!C14</f>
        <v>42552</v>
      </c>
      <c r="C13" s="34"/>
      <c r="D13" s="31"/>
      <c r="E13" s="34"/>
    </row>
    <row r="14" spans="1:6" x14ac:dyDescent="0.2">
      <c r="A14" s="101">
        <f>'3.2.vol.'!C15</f>
        <v>42583</v>
      </c>
      <c r="C14" s="34"/>
      <c r="D14" s="31"/>
      <c r="E14" s="34"/>
    </row>
    <row r="15" spans="1:6" x14ac:dyDescent="0.2">
      <c r="A15" s="101">
        <f>'3.2.vol.'!C16</f>
        <v>42614</v>
      </c>
      <c r="C15" s="34"/>
      <c r="D15" s="31"/>
      <c r="E15" s="34"/>
    </row>
    <row r="16" spans="1:6" x14ac:dyDescent="0.2">
      <c r="A16" s="101">
        <f>'3.2.vol.'!C17</f>
        <v>42644</v>
      </c>
      <c r="C16" s="34"/>
      <c r="D16" s="31"/>
      <c r="E16" s="34"/>
    </row>
    <row r="17" spans="1:5" x14ac:dyDescent="0.2">
      <c r="A17" s="101">
        <f>'3.2.vol.'!C18</f>
        <v>42675</v>
      </c>
      <c r="C17" s="34"/>
      <c r="D17" s="31"/>
      <c r="E17" s="34"/>
    </row>
    <row r="18" spans="1:5" ht="13.5" thickBot="1" x14ac:dyDescent="0.25">
      <c r="A18" s="102">
        <f>'3.2.vol.'!C19</f>
        <v>42705</v>
      </c>
      <c r="C18" s="37"/>
      <c r="D18" s="31"/>
      <c r="E18" s="37"/>
    </row>
    <row r="19" spans="1:5" x14ac:dyDescent="0.2">
      <c r="A19" s="100">
        <f>'3.2.vol.'!C20</f>
        <v>42736</v>
      </c>
      <c r="C19" s="40"/>
      <c r="D19" s="31"/>
      <c r="E19" s="40"/>
    </row>
    <row r="20" spans="1:5" x14ac:dyDescent="0.2">
      <c r="A20" s="101">
        <f>'3.2.vol.'!C21</f>
        <v>42767</v>
      </c>
      <c r="C20" s="34"/>
      <c r="D20" s="31"/>
      <c r="E20" s="34"/>
    </row>
    <row r="21" spans="1:5" x14ac:dyDescent="0.2">
      <c r="A21" s="101">
        <f>'3.2.vol.'!C22</f>
        <v>42795</v>
      </c>
      <c r="C21" s="34"/>
      <c r="D21" s="31"/>
      <c r="E21" s="34"/>
    </row>
    <row r="22" spans="1:5" x14ac:dyDescent="0.2">
      <c r="A22" s="101">
        <f>'3.2.vol.'!C23</f>
        <v>42826</v>
      </c>
      <c r="C22" s="34"/>
      <c r="D22" s="31"/>
      <c r="E22" s="34"/>
    </row>
    <row r="23" spans="1:5" x14ac:dyDescent="0.2">
      <c r="A23" s="101">
        <f>'3.2.vol.'!C24</f>
        <v>42856</v>
      </c>
      <c r="C23" s="34"/>
      <c r="D23" s="31"/>
      <c r="E23" s="34"/>
    </row>
    <row r="24" spans="1:5" x14ac:dyDescent="0.2">
      <c r="A24" s="101">
        <f>'3.2.vol.'!C25</f>
        <v>42887</v>
      </c>
      <c r="C24" s="34"/>
      <c r="D24" s="31"/>
      <c r="E24" s="34"/>
    </row>
    <row r="25" spans="1:5" x14ac:dyDescent="0.2">
      <c r="A25" s="101">
        <f>'3.2.vol.'!C26</f>
        <v>42917</v>
      </c>
      <c r="C25" s="34"/>
      <c r="D25" s="31"/>
      <c r="E25" s="34"/>
    </row>
    <row r="26" spans="1:5" x14ac:dyDescent="0.2">
      <c r="A26" s="101">
        <f>'3.2.vol.'!C27</f>
        <v>42948</v>
      </c>
      <c r="C26" s="34"/>
      <c r="D26" s="31"/>
      <c r="E26" s="34"/>
    </row>
    <row r="27" spans="1:5" x14ac:dyDescent="0.2">
      <c r="A27" s="101">
        <f>'3.2.vol.'!C28</f>
        <v>42979</v>
      </c>
      <c r="C27" s="301"/>
      <c r="D27" s="310"/>
      <c r="E27" s="301"/>
    </row>
    <row r="28" spans="1:5" x14ac:dyDescent="0.2">
      <c r="A28" s="101">
        <f>'3.2.vol.'!C29</f>
        <v>43009</v>
      </c>
      <c r="C28" s="34"/>
      <c r="D28" s="31"/>
      <c r="E28" s="34"/>
    </row>
    <row r="29" spans="1:5" x14ac:dyDescent="0.2">
      <c r="A29" s="101">
        <f>'3.2.vol.'!C30</f>
        <v>43040</v>
      </c>
      <c r="C29" s="34"/>
      <c r="D29" s="31"/>
      <c r="E29" s="34"/>
    </row>
    <row r="30" spans="1:5" ht="13.5" thickBot="1" x14ac:dyDescent="0.25">
      <c r="A30" s="102">
        <f>'3.2.vol.'!C31</f>
        <v>43070</v>
      </c>
      <c r="C30" s="43"/>
      <c r="D30" s="31"/>
      <c r="E30" s="43"/>
    </row>
    <row r="31" spans="1:5" x14ac:dyDescent="0.2">
      <c r="A31" s="100">
        <f>'3.2.vol.'!C32</f>
        <v>43101</v>
      </c>
      <c r="C31" s="30"/>
      <c r="D31" s="31"/>
      <c r="E31" s="30"/>
    </row>
    <row r="32" spans="1:5" x14ac:dyDescent="0.2">
      <c r="A32" s="101">
        <f>'3.2.vol.'!C33</f>
        <v>43132</v>
      </c>
      <c r="C32" s="34"/>
      <c r="D32" s="31"/>
      <c r="E32" s="34"/>
    </row>
    <row r="33" spans="1:5" x14ac:dyDescent="0.2">
      <c r="A33" s="101">
        <f>'3.2.vol.'!C34</f>
        <v>43160</v>
      </c>
      <c r="C33" s="34"/>
      <c r="D33" s="31"/>
      <c r="E33" s="34"/>
    </row>
    <row r="34" spans="1:5" x14ac:dyDescent="0.2">
      <c r="A34" s="101">
        <f>'3.2.vol.'!C35</f>
        <v>43191</v>
      </c>
      <c r="C34" s="34"/>
      <c r="D34" s="31"/>
      <c r="E34" s="34"/>
    </row>
    <row r="35" spans="1:5" x14ac:dyDescent="0.2">
      <c r="A35" s="101">
        <f>'3.2.vol.'!C36</f>
        <v>43221</v>
      </c>
      <c r="C35" s="34"/>
      <c r="D35" s="31"/>
      <c r="E35" s="34"/>
    </row>
    <row r="36" spans="1:5" x14ac:dyDescent="0.2">
      <c r="A36" s="101">
        <f>'3.2.vol.'!C37</f>
        <v>43252</v>
      </c>
      <c r="C36" s="34"/>
      <c r="D36" s="31"/>
      <c r="E36" s="34"/>
    </row>
    <row r="37" spans="1:5" x14ac:dyDescent="0.2">
      <c r="A37" s="101">
        <f>'3.2.vol.'!C38</f>
        <v>43282</v>
      </c>
      <c r="C37" s="34"/>
      <c r="D37" s="31"/>
      <c r="E37" s="34"/>
    </row>
    <row r="38" spans="1:5" x14ac:dyDescent="0.2">
      <c r="A38" s="101">
        <f>'3.2.vol.'!C39</f>
        <v>43313</v>
      </c>
      <c r="C38" s="34"/>
      <c r="D38" s="31"/>
      <c r="E38" s="34"/>
    </row>
    <row r="39" spans="1:5" x14ac:dyDescent="0.2">
      <c r="A39" s="101">
        <f>'3.2.vol.'!C40</f>
        <v>43344</v>
      </c>
      <c r="C39" s="34"/>
      <c r="D39" s="31"/>
      <c r="E39" s="34"/>
    </row>
    <row r="40" spans="1:5" x14ac:dyDescent="0.2">
      <c r="A40" s="101">
        <f>'3.2.vol.'!C41</f>
        <v>43374</v>
      </c>
      <c r="C40" s="34"/>
      <c r="D40" s="31"/>
      <c r="E40" s="34"/>
    </row>
    <row r="41" spans="1:5" x14ac:dyDescent="0.2">
      <c r="A41" s="101">
        <f>'3.2.vol.'!C42</f>
        <v>43405</v>
      </c>
      <c r="C41" s="34"/>
      <c r="D41" s="31"/>
      <c r="E41" s="34"/>
    </row>
    <row r="42" spans="1:5" ht="13.5" thickBot="1" x14ac:dyDescent="0.25">
      <c r="A42" s="354">
        <f>'3.2.vol.'!C43</f>
        <v>43435</v>
      </c>
      <c r="C42" s="43"/>
      <c r="D42" s="31"/>
      <c r="E42" s="43"/>
    </row>
    <row r="43" spans="1:5" s="52" customFormat="1" ht="13.5" thickBot="1" x14ac:dyDescent="0.25">
      <c r="A43" s="474">
        <f>'3.2.vol.'!C44</f>
        <v>43466</v>
      </c>
      <c r="B43" s="53"/>
      <c r="C43" s="476"/>
      <c r="D43" s="31"/>
      <c r="E43" s="476"/>
    </row>
    <row r="44" spans="1:5" s="453" customFormat="1" hidden="1" x14ac:dyDescent="0.2">
      <c r="A44" s="473">
        <f>'3.2.vol.'!C45</f>
        <v>43497</v>
      </c>
      <c r="B44" s="456"/>
      <c r="C44" s="475"/>
      <c r="D44" s="455"/>
      <c r="E44" s="475"/>
    </row>
    <row r="45" spans="1:5" s="453" customFormat="1" hidden="1" x14ac:dyDescent="0.2">
      <c r="A45" s="457">
        <f>'3.2.vol.'!C46</f>
        <v>43525</v>
      </c>
      <c r="B45" s="456"/>
      <c r="C45" s="458"/>
      <c r="D45" s="455"/>
      <c r="E45" s="458"/>
    </row>
    <row r="46" spans="1:5" s="453" customFormat="1" hidden="1" x14ac:dyDescent="0.2">
      <c r="A46" s="457">
        <f>'3.2.vol.'!C47</f>
        <v>43556</v>
      </c>
      <c r="B46" s="456"/>
      <c r="C46" s="458"/>
      <c r="D46" s="455"/>
      <c r="E46" s="458"/>
    </row>
    <row r="47" spans="1:5" s="453" customFormat="1" hidden="1" x14ac:dyDescent="0.2">
      <c r="A47" s="457">
        <f>'3.2.vol.'!C48</f>
        <v>43586</v>
      </c>
      <c r="B47" s="456"/>
      <c r="C47" s="458"/>
      <c r="D47" s="455"/>
      <c r="E47" s="458"/>
    </row>
    <row r="48" spans="1:5" s="453" customFormat="1" hidden="1" x14ac:dyDescent="0.2">
      <c r="A48" s="457">
        <f>'3.2.vol.'!C49</f>
        <v>43617</v>
      </c>
      <c r="B48" s="456"/>
      <c r="C48" s="458"/>
      <c r="D48" s="455"/>
      <c r="E48" s="458"/>
    </row>
    <row r="49" spans="1:6" s="456" customFormat="1" hidden="1" x14ac:dyDescent="0.2">
      <c r="A49" s="457">
        <f>'3.2.vol.'!C50</f>
        <v>43647</v>
      </c>
      <c r="C49" s="458"/>
      <c r="D49" s="455"/>
      <c r="E49" s="458"/>
      <c r="F49" s="453"/>
    </row>
    <row r="50" spans="1:6" s="456" customFormat="1" hidden="1" x14ac:dyDescent="0.2">
      <c r="A50" s="457">
        <f>'3.2.vol.'!C51</f>
        <v>43678</v>
      </c>
      <c r="C50" s="458"/>
      <c r="D50" s="455"/>
      <c r="E50" s="458"/>
      <c r="F50" s="453"/>
    </row>
    <row r="51" spans="1:6" s="456" customFormat="1" hidden="1" x14ac:dyDescent="0.2">
      <c r="A51" s="457">
        <f>'3.2.vol.'!C52</f>
        <v>43709</v>
      </c>
      <c r="C51" s="458"/>
      <c r="D51" s="455"/>
      <c r="E51" s="458"/>
      <c r="F51" s="453"/>
    </row>
    <row r="52" spans="1:6" s="456" customFormat="1" hidden="1" x14ac:dyDescent="0.2">
      <c r="A52" s="457">
        <f>'3.2.vol.'!C53</f>
        <v>43739</v>
      </c>
      <c r="C52" s="458"/>
      <c r="D52" s="455"/>
      <c r="E52" s="458"/>
      <c r="F52" s="453"/>
    </row>
    <row r="53" spans="1:6" s="456" customFormat="1" ht="13.5" hidden="1" thickBot="1" x14ac:dyDescent="0.25">
      <c r="A53" s="460">
        <f>'3.2.vol.'!C54</f>
        <v>43770</v>
      </c>
      <c r="C53" s="461"/>
      <c r="D53" s="455"/>
      <c r="E53" s="461"/>
      <c r="F53" s="453"/>
    </row>
    <row r="54" spans="1:6" ht="13.5" hidden="1" thickBot="1" x14ac:dyDescent="0.25">
      <c r="A54" s="387">
        <f>'3.2.vol.'!C55</f>
        <v>43800</v>
      </c>
      <c r="C54" s="391"/>
      <c r="D54" s="31"/>
      <c r="E54" s="391"/>
    </row>
    <row r="55" spans="1:6" ht="15" customHeight="1" thickBot="1" x14ac:dyDescent="0.25">
      <c r="A55" s="44"/>
      <c r="C55" s="31"/>
      <c r="D55" s="31"/>
      <c r="E55" s="31"/>
    </row>
    <row r="56" spans="1:6" ht="39" thickBot="1" x14ac:dyDescent="0.25">
      <c r="A56" s="347" t="s">
        <v>7</v>
      </c>
      <c r="C56" s="56" t="str">
        <f>+C6</f>
        <v>Ventas de Producción Propia
En pesos</v>
      </c>
      <c r="D56" s="311"/>
      <c r="E56" s="56" t="str">
        <f>+E6</f>
        <v>Ventas de Producción Encargada o Contratada a Terceros
En pesos</v>
      </c>
      <c r="F56" s="57"/>
    </row>
    <row r="57" spans="1:6" x14ac:dyDescent="0.2">
      <c r="A57" s="346">
        <f>'3.2.vol.'!C59</f>
        <v>2016</v>
      </c>
      <c r="C57" s="58"/>
      <c r="D57" s="312"/>
      <c r="E57" s="58"/>
    </row>
    <row r="58" spans="1:6" x14ac:dyDescent="0.2">
      <c r="A58" s="59">
        <f>'3.2.vol.'!C60</f>
        <v>2017</v>
      </c>
      <c r="C58" s="60"/>
      <c r="D58" s="312"/>
      <c r="E58" s="60"/>
    </row>
    <row r="59" spans="1:6" ht="13.5" thickBot="1" x14ac:dyDescent="0.25">
      <c r="A59" s="61">
        <f>'3.2.vol.'!C61</f>
        <v>2018</v>
      </c>
      <c r="C59" s="62"/>
      <c r="D59" s="312"/>
      <c r="E59" s="62"/>
    </row>
    <row r="60" spans="1:6" s="53" customFormat="1" x14ac:dyDescent="0.2">
      <c r="A60" s="467">
        <f>'3.2.vol.'!C62</f>
        <v>43101</v>
      </c>
      <c r="C60" s="479"/>
      <c r="D60" s="489"/>
      <c r="E60" s="479"/>
      <c r="F60" s="52"/>
    </row>
    <row r="61" spans="1:6" s="53" customFormat="1" ht="13.5" thickBot="1" x14ac:dyDescent="0.25">
      <c r="A61" s="469">
        <f>'3.2.vol.'!C63</f>
        <v>43466</v>
      </c>
      <c r="C61" s="487"/>
      <c r="D61" s="490"/>
      <c r="E61" s="487"/>
      <c r="F61" s="52"/>
    </row>
    <row r="62" spans="1:6" ht="13.5" thickBot="1" x14ac:dyDescent="0.25"/>
    <row r="63" spans="1:6" ht="13.5" thickBot="1" x14ac:dyDescent="0.25">
      <c r="A63" s="348" t="s">
        <v>197</v>
      </c>
      <c r="E63" s="158" t="s">
        <v>170</v>
      </c>
    </row>
    <row r="64" spans="1:6" hidden="1" x14ac:dyDescent="0.2">
      <c r="A64" s="83" t="s">
        <v>151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8" t="s">
        <v>7</v>
      </c>
      <c r="B67" s="97"/>
      <c r="C67" s="94" t="str">
        <f>+C56</f>
        <v>Ventas de Producción Propia
En pesos</v>
      </c>
      <c r="D67" s="313"/>
      <c r="E67" s="94" t="str">
        <f>+E56</f>
        <v>Ventas de Producción Encargada o Contratada a Terceros
En pesos</v>
      </c>
      <c r="F67" s="89"/>
    </row>
    <row r="68" spans="1:6" hidden="1" x14ac:dyDescent="0.2">
      <c r="A68" s="96">
        <v>2015</v>
      </c>
      <c r="B68" s="97"/>
      <c r="C68" s="109">
        <f>+C57-SUM(C7:C18)</f>
        <v>0</v>
      </c>
      <c r="D68" s="314"/>
      <c r="E68" s="109">
        <f>+E57-SUM(E7:E18)</f>
        <v>0</v>
      </c>
      <c r="F68" s="97"/>
    </row>
    <row r="69" spans="1:6" hidden="1" x14ac:dyDescent="0.2">
      <c r="A69" s="98">
        <v>2016</v>
      </c>
      <c r="B69" s="97"/>
      <c r="C69" s="113">
        <f>+C58-SUM(C19:C30)</f>
        <v>0</v>
      </c>
      <c r="D69" s="314"/>
      <c r="E69" s="113">
        <f>+E58-SUM(E19:E30)</f>
        <v>0</v>
      </c>
      <c r="F69" s="97"/>
    </row>
    <row r="70" spans="1:6" ht="13.5" hidden="1" thickBot="1" x14ac:dyDescent="0.25">
      <c r="A70" s="99">
        <v>2017</v>
      </c>
      <c r="B70" s="97"/>
      <c r="C70" s="117">
        <f>+C59-SUM(C31:C42)</f>
        <v>0</v>
      </c>
      <c r="D70" s="314"/>
      <c r="E70" s="117">
        <f>+E59-SUM(E31:E42)</f>
        <v>0</v>
      </c>
      <c r="F70" s="97"/>
    </row>
    <row r="71" spans="1:6" hidden="1" x14ac:dyDescent="0.2">
      <c r="A71" s="96" t="s">
        <v>220</v>
      </c>
      <c r="B71" s="97"/>
      <c r="C71" s="122">
        <f>+C60-(SUM(C31:INDEX(C31:C42,'[3]parámetros e instrucciones'!$E$3)))</f>
        <v>0</v>
      </c>
      <c r="D71" s="314"/>
      <c r="E71" s="122">
        <f>+E60-(SUM(E31:INDEX(E31:E42,'[4]parámetros e instrucciones'!$E$3)))</f>
        <v>0</v>
      </c>
      <c r="F71" s="97"/>
    </row>
    <row r="72" spans="1:6" ht="13.5" hidden="1" thickBot="1" x14ac:dyDescent="0.25">
      <c r="A72" s="99" t="s">
        <v>221</v>
      </c>
      <c r="B72" s="97"/>
      <c r="C72" s="127">
        <f>+C61-(SUM(C43:INDEX(C43:C54,'[3]parámetros e instrucciones'!$E$3)))</f>
        <v>0</v>
      </c>
      <c r="D72" s="315"/>
      <c r="E72" s="127">
        <f>+E61-(SUM(E43:INDEX(E43:E54,'[4]parámetros e instrucciones'!$E$3)))</f>
        <v>0</v>
      </c>
      <c r="F72" s="9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81" orientation="portrait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7.85546875" style="55" customWidth="1"/>
    <col min="4" max="4" width="3.42578125" style="55" customWidth="1"/>
    <col min="5" max="5" width="37.85546875" style="55" customWidth="1"/>
    <col min="6" max="6" width="2.140625" style="55" customWidth="1"/>
    <col min="7" max="16384" width="11.42578125" style="50"/>
  </cols>
  <sheetData>
    <row r="1" spans="1:6" x14ac:dyDescent="0.2">
      <c r="A1" s="623" t="s">
        <v>267</v>
      </c>
      <c r="B1" s="631"/>
      <c r="C1" s="631"/>
      <c r="D1" s="631"/>
      <c r="E1" s="631"/>
      <c r="F1" s="50"/>
    </row>
    <row r="2" spans="1:6" x14ac:dyDescent="0.2">
      <c r="A2" s="631" t="s">
        <v>193</v>
      </c>
      <c r="B2" s="631"/>
      <c r="C2" s="631"/>
      <c r="D2" s="631"/>
      <c r="E2" s="631"/>
      <c r="F2" s="50"/>
    </row>
    <row r="3" spans="1:6" x14ac:dyDescent="0.2">
      <c r="A3" s="632" t="s">
        <v>265</v>
      </c>
      <c r="B3" s="632"/>
      <c r="C3" s="632"/>
      <c r="D3" s="632"/>
      <c r="E3" s="632"/>
      <c r="F3" s="50"/>
    </row>
    <row r="4" spans="1:6" x14ac:dyDescent="0.2">
      <c r="A4" s="631" t="s">
        <v>111</v>
      </c>
      <c r="B4" s="631"/>
      <c r="C4" s="631"/>
      <c r="D4" s="631"/>
      <c r="E4" s="631"/>
      <c r="F4" s="50"/>
    </row>
    <row r="5" spans="1:6" ht="6.75" customHeight="1" thickBot="1" x14ac:dyDescent="0.25">
      <c r="A5" s="596"/>
      <c r="C5" s="52"/>
      <c r="D5" s="52"/>
      <c r="E5" s="52"/>
      <c r="F5" s="52"/>
    </row>
    <row r="6" spans="1:6" ht="39" thickBot="1" x14ac:dyDescent="0.25">
      <c r="A6" s="408" t="s">
        <v>112</v>
      </c>
      <c r="C6" s="411" t="s">
        <v>155</v>
      </c>
      <c r="D6" s="26"/>
      <c r="E6" s="411" t="s">
        <v>156</v>
      </c>
    </row>
    <row r="7" spans="1:6" x14ac:dyDescent="0.2">
      <c r="A7" s="100">
        <f>'3.2.vol.'!C8</f>
        <v>42370</v>
      </c>
      <c r="C7" s="30"/>
      <c r="D7" s="31"/>
      <c r="E7" s="30"/>
    </row>
    <row r="8" spans="1:6" x14ac:dyDescent="0.2">
      <c r="A8" s="101">
        <f>'3.2.vol.'!C9</f>
        <v>42401</v>
      </c>
      <c r="C8" s="34"/>
      <c r="D8" s="31"/>
      <c r="E8" s="34"/>
    </row>
    <row r="9" spans="1:6" x14ac:dyDescent="0.2">
      <c r="A9" s="101">
        <f>'3.2.vol.'!C10</f>
        <v>42430</v>
      </c>
      <c r="C9" s="34"/>
      <c r="D9" s="31"/>
      <c r="E9" s="34"/>
    </row>
    <row r="10" spans="1:6" x14ac:dyDescent="0.2">
      <c r="A10" s="101">
        <f>'3.2.vol.'!C11</f>
        <v>42461</v>
      </c>
      <c r="C10" s="34"/>
      <c r="D10" s="31"/>
      <c r="E10" s="34"/>
    </row>
    <row r="11" spans="1:6" x14ac:dyDescent="0.2">
      <c r="A11" s="101">
        <f>'3.2.vol.'!C12</f>
        <v>42491</v>
      </c>
      <c r="C11" s="34"/>
      <c r="D11" s="31"/>
      <c r="E11" s="34"/>
    </row>
    <row r="12" spans="1:6" x14ac:dyDescent="0.2">
      <c r="A12" s="101">
        <f>'3.2.vol.'!C13</f>
        <v>42522</v>
      </c>
      <c r="C12" s="34"/>
      <c r="D12" s="31"/>
      <c r="E12" s="34"/>
    </row>
    <row r="13" spans="1:6" x14ac:dyDescent="0.2">
      <c r="A13" s="101">
        <f>'3.2.vol.'!C14</f>
        <v>42552</v>
      </c>
      <c r="C13" s="34"/>
      <c r="D13" s="31"/>
      <c r="E13" s="34"/>
    </row>
    <row r="14" spans="1:6" x14ac:dyDescent="0.2">
      <c r="A14" s="101">
        <f>'3.2.vol.'!C15</f>
        <v>42583</v>
      </c>
      <c r="C14" s="34"/>
      <c r="D14" s="31"/>
      <c r="E14" s="34"/>
    </row>
    <row r="15" spans="1:6" x14ac:dyDescent="0.2">
      <c r="A15" s="101">
        <f>'3.2.vol.'!C16</f>
        <v>42614</v>
      </c>
      <c r="C15" s="34"/>
      <c r="D15" s="31"/>
      <c r="E15" s="34"/>
    </row>
    <row r="16" spans="1:6" x14ac:dyDescent="0.2">
      <c r="A16" s="101">
        <f>'3.2.vol.'!C17</f>
        <v>42644</v>
      </c>
      <c r="C16" s="34"/>
      <c r="D16" s="31"/>
      <c r="E16" s="34"/>
    </row>
    <row r="17" spans="1:5" x14ac:dyDescent="0.2">
      <c r="A17" s="101">
        <f>'3.2.vol.'!C18</f>
        <v>42675</v>
      </c>
      <c r="C17" s="34"/>
      <c r="D17" s="31"/>
      <c r="E17" s="34"/>
    </row>
    <row r="18" spans="1:5" ht="13.5" thickBot="1" x14ac:dyDescent="0.25">
      <c r="A18" s="102">
        <f>'3.2.vol.'!C19</f>
        <v>42705</v>
      </c>
      <c r="C18" s="37"/>
      <c r="D18" s="31"/>
      <c r="E18" s="37"/>
    </row>
    <row r="19" spans="1:5" x14ac:dyDescent="0.2">
      <c r="A19" s="100">
        <f>'3.2.vol.'!C20</f>
        <v>42736</v>
      </c>
      <c r="C19" s="40"/>
      <c r="D19" s="31"/>
      <c r="E19" s="40"/>
    </row>
    <row r="20" spans="1:5" x14ac:dyDescent="0.2">
      <c r="A20" s="101">
        <f>'3.2.vol.'!C21</f>
        <v>42767</v>
      </c>
      <c r="C20" s="34"/>
      <c r="D20" s="31"/>
      <c r="E20" s="34"/>
    </row>
    <row r="21" spans="1:5" x14ac:dyDescent="0.2">
      <c r="A21" s="101">
        <f>'3.2.vol.'!C22</f>
        <v>42795</v>
      </c>
      <c r="C21" s="34"/>
      <c r="D21" s="31"/>
      <c r="E21" s="34"/>
    </row>
    <row r="22" spans="1:5" x14ac:dyDescent="0.2">
      <c r="A22" s="101">
        <f>'3.2.vol.'!C23</f>
        <v>42826</v>
      </c>
      <c r="C22" s="34"/>
      <c r="D22" s="31"/>
      <c r="E22" s="34"/>
    </row>
    <row r="23" spans="1:5" x14ac:dyDescent="0.2">
      <c r="A23" s="101">
        <f>'3.2.vol.'!C24</f>
        <v>42856</v>
      </c>
      <c r="C23" s="34"/>
      <c r="D23" s="31"/>
      <c r="E23" s="34"/>
    </row>
    <row r="24" spans="1:5" x14ac:dyDescent="0.2">
      <c r="A24" s="101">
        <f>'3.2.vol.'!C25</f>
        <v>42887</v>
      </c>
      <c r="C24" s="34"/>
      <c r="D24" s="31"/>
      <c r="E24" s="34"/>
    </row>
    <row r="25" spans="1:5" x14ac:dyDescent="0.2">
      <c r="A25" s="101">
        <f>'3.2.vol.'!C26</f>
        <v>42917</v>
      </c>
      <c r="C25" s="34"/>
      <c r="D25" s="31"/>
      <c r="E25" s="34"/>
    </row>
    <row r="26" spans="1:5" x14ac:dyDescent="0.2">
      <c r="A26" s="101">
        <f>'3.2.vol.'!C27</f>
        <v>42948</v>
      </c>
      <c r="C26" s="34"/>
      <c r="D26" s="31"/>
      <c r="E26" s="34"/>
    </row>
    <row r="27" spans="1:5" x14ac:dyDescent="0.2">
      <c r="A27" s="101">
        <f>'3.2.vol.'!C28</f>
        <v>42979</v>
      </c>
      <c r="C27" s="301"/>
      <c r="D27" s="310"/>
      <c r="E27" s="301"/>
    </row>
    <row r="28" spans="1:5" x14ac:dyDescent="0.2">
      <c r="A28" s="101">
        <f>'3.2.vol.'!C29</f>
        <v>43009</v>
      </c>
      <c r="C28" s="34"/>
      <c r="D28" s="31"/>
      <c r="E28" s="34"/>
    </row>
    <row r="29" spans="1:5" x14ac:dyDescent="0.2">
      <c r="A29" s="101">
        <f>'3.2.vol.'!C30</f>
        <v>43040</v>
      </c>
      <c r="C29" s="34"/>
      <c r="D29" s="31"/>
      <c r="E29" s="34"/>
    </row>
    <row r="30" spans="1:5" ht="13.5" thickBot="1" x14ac:dyDescent="0.25">
      <c r="A30" s="102">
        <f>'3.2.vol.'!C31</f>
        <v>43070</v>
      </c>
      <c r="C30" s="43"/>
      <c r="D30" s="31"/>
      <c r="E30" s="43"/>
    </row>
    <row r="31" spans="1:5" x14ac:dyDescent="0.2">
      <c r="A31" s="100">
        <f>'3.2.vol.'!C32</f>
        <v>43101</v>
      </c>
      <c r="C31" s="30"/>
      <c r="D31" s="31"/>
      <c r="E31" s="30"/>
    </row>
    <row r="32" spans="1:5" x14ac:dyDescent="0.2">
      <c r="A32" s="101">
        <f>'3.2.vol.'!C33</f>
        <v>43132</v>
      </c>
      <c r="C32" s="34"/>
      <c r="D32" s="31"/>
      <c r="E32" s="34"/>
    </row>
    <row r="33" spans="1:5" x14ac:dyDescent="0.2">
      <c r="A33" s="101">
        <f>'3.2.vol.'!C34</f>
        <v>43160</v>
      </c>
      <c r="C33" s="34"/>
      <c r="D33" s="31"/>
      <c r="E33" s="34"/>
    </row>
    <row r="34" spans="1:5" x14ac:dyDescent="0.2">
      <c r="A34" s="101">
        <f>'3.2.vol.'!C35</f>
        <v>43191</v>
      </c>
      <c r="C34" s="34"/>
      <c r="D34" s="31"/>
      <c r="E34" s="34"/>
    </row>
    <row r="35" spans="1:5" x14ac:dyDescent="0.2">
      <c r="A35" s="101">
        <f>'3.2.vol.'!C36</f>
        <v>43221</v>
      </c>
      <c r="C35" s="34"/>
      <c r="D35" s="31"/>
      <c r="E35" s="34"/>
    </row>
    <row r="36" spans="1:5" x14ac:dyDescent="0.2">
      <c r="A36" s="101">
        <f>'3.2.vol.'!C37</f>
        <v>43252</v>
      </c>
      <c r="C36" s="34"/>
      <c r="D36" s="31"/>
      <c r="E36" s="34"/>
    </row>
    <row r="37" spans="1:5" x14ac:dyDescent="0.2">
      <c r="A37" s="101">
        <f>'3.2.vol.'!C38</f>
        <v>43282</v>
      </c>
      <c r="C37" s="34"/>
      <c r="D37" s="31"/>
      <c r="E37" s="34"/>
    </row>
    <row r="38" spans="1:5" x14ac:dyDescent="0.2">
      <c r="A38" s="101">
        <f>'3.2.vol.'!C39</f>
        <v>43313</v>
      </c>
      <c r="C38" s="34"/>
      <c r="D38" s="31"/>
      <c r="E38" s="34"/>
    </row>
    <row r="39" spans="1:5" x14ac:dyDescent="0.2">
      <c r="A39" s="101">
        <f>'3.2.vol.'!C40</f>
        <v>43344</v>
      </c>
      <c r="C39" s="34"/>
      <c r="D39" s="31"/>
      <c r="E39" s="34"/>
    </row>
    <row r="40" spans="1:5" x14ac:dyDescent="0.2">
      <c r="A40" s="101">
        <f>'3.2.vol.'!C41</f>
        <v>43374</v>
      </c>
      <c r="C40" s="34"/>
      <c r="D40" s="31"/>
      <c r="E40" s="34"/>
    </row>
    <row r="41" spans="1:5" x14ac:dyDescent="0.2">
      <c r="A41" s="101">
        <f>'3.2.vol.'!C42</f>
        <v>43405</v>
      </c>
      <c r="C41" s="34"/>
      <c r="D41" s="31"/>
      <c r="E41" s="34"/>
    </row>
    <row r="42" spans="1:5" ht="13.5" thickBot="1" x14ac:dyDescent="0.25">
      <c r="A42" s="354">
        <f>'3.2.vol.'!C43</f>
        <v>43435</v>
      </c>
      <c r="C42" s="43"/>
      <c r="D42" s="31"/>
      <c r="E42" s="43"/>
    </row>
    <row r="43" spans="1:5" s="52" customFormat="1" ht="13.5" thickBot="1" x14ac:dyDescent="0.25">
      <c r="A43" s="474">
        <f>'3.2.vol.'!C44</f>
        <v>43466</v>
      </c>
      <c r="B43" s="53"/>
      <c r="C43" s="476"/>
      <c r="D43" s="31"/>
      <c r="E43" s="476"/>
    </row>
    <row r="44" spans="1:5" s="453" customFormat="1" hidden="1" x14ac:dyDescent="0.2">
      <c r="A44" s="473">
        <f>'3.2.vol.'!C45</f>
        <v>43497</v>
      </c>
      <c r="B44" s="456"/>
      <c r="C44" s="475"/>
      <c r="D44" s="455"/>
      <c r="E44" s="475"/>
    </row>
    <row r="45" spans="1:5" s="453" customFormat="1" hidden="1" x14ac:dyDescent="0.2">
      <c r="A45" s="457">
        <f>'3.2.vol.'!C46</f>
        <v>43525</v>
      </c>
      <c r="B45" s="456"/>
      <c r="C45" s="458"/>
      <c r="D45" s="455"/>
      <c r="E45" s="458"/>
    </row>
    <row r="46" spans="1:5" s="453" customFormat="1" hidden="1" x14ac:dyDescent="0.2">
      <c r="A46" s="457">
        <f>'3.2.vol.'!C47</f>
        <v>43556</v>
      </c>
      <c r="B46" s="456"/>
      <c r="C46" s="458"/>
      <c r="D46" s="455"/>
      <c r="E46" s="458"/>
    </row>
    <row r="47" spans="1:5" s="453" customFormat="1" hidden="1" x14ac:dyDescent="0.2">
      <c r="A47" s="457">
        <f>'3.2.vol.'!C48</f>
        <v>43586</v>
      </c>
      <c r="B47" s="456"/>
      <c r="C47" s="458"/>
      <c r="D47" s="455"/>
      <c r="E47" s="458"/>
    </row>
    <row r="48" spans="1:5" s="453" customFormat="1" hidden="1" x14ac:dyDescent="0.2">
      <c r="A48" s="457">
        <f>'3.2.vol.'!C49</f>
        <v>43617</v>
      </c>
      <c r="B48" s="456"/>
      <c r="C48" s="458"/>
      <c r="D48" s="455"/>
      <c r="E48" s="458"/>
    </row>
    <row r="49" spans="1:6" s="456" customFormat="1" hidden="1" x14ac:dyDescent="0.2">
      <c r="A49" s="457">
        <f>'3.2.vol.'!C50</f>
        <v>43647</v>
      </c>
      <c r="C49" s="458"/>
      <c r="D49" s="455"/>
      <c r="E49" s="458"/>
      <c r="F49" s="453"/>
    </row>
    <row r="50" spans="1:6" s="456" customFormat="1" hidden="1" x14ac:dyDescent="0.2">
      <c r="A50" s="457">
        <f>'3.2.vol.'!C51</f>
        <v>43678</v>
      </c>
      <c r="C50" s="458"/>
      <c r="D50" s="455"/>
      <c r="E50" s="458"/>
      <c r="F50" s="453"/>
    </row>
    <row r="51" spans="1:6" s="456" customFormat="1" hidden="1" x14ac:dyDescent="0.2">
      <c r="A51" s="457">
        <f>'3.2.vol.'!C52</f>
        <v>43709</v>
      </c>
      <c r="C51" s="458"/>
      <c r="D51" s="455"/>
      <c r="E51" s="458"/>
      <c r="F51" s="453"/>
    </row>
    <row r="52" spans="1:6" s="456" customFormat="1" hidden="1" x14ac:dyDescent="0.2">
      <c r="A52" s="457">
        <f>'3.2.vol.'!C53</f>
        <v>43739</v>
      </c>
      <c r="C52" s="458"/>
      <c r="D52" s="455"/>
      <c r="E52" s="458"/>
      <c r="F52" s="453"/>
    </row>
    <row r="53" spans="1:6" s="456" customFormat="1" ht="13.5" hidden="1" thickBot="1" x14ac:dyDescent="0.25">
      <c r="A53" s="460">
        <f>'3.2.vol.'!C54</f>
        <v>43770</v>
      </c>
      <c r="C53" s="461"/>
      <c r="D53" s="455"/>
      <c r="E53" s="461"/>
      <c r="F53" s="453"/>
    </row>
    <row r="54" spans="1:6" ht="13.5" hidden="1" thickBot="1" x14ac:dyDescent="0.25">
      <c r="A54" s="387">
        <f>'3.2.vol.'!C55</f>
        <v>43800</v>
      </c>
      <c r="C54" s="391"/>
      <c r="D54" s="31"/>
      <c r="E54" s="391"/>
    </row>
    <row r="55" spans="1:6" ht="15" customHeight="1" thickBot="1" x14ac:dyDescent="0.25">
      <c r="A55" s="44"/>
      <c r="C55" s="31"/>
      <c r="D55" s="31"/>
      <c r="E55" s="31"/>
    </row>
    <row r="56" spans="1:6" ht="39" thickBot="1" x14ac:dyDescent="0.25">
      <c r="A56" s="347" t="s">
        <v>7</v>
      </c>
      <c r="C56" s="56" t="str">
        <f>+C6</f>
        <v>Ventas de Producción Propia
En pesos</v>
      </c>
      <c r="D56" s="311"/>
      <c r="E56" s="56" t="str">
        <f>+E6</f>
        <v>Ventas de Producción Encargada o Contratada a Terceros
En pesos</v>
      </c>
      <c r="F56" s="57"/>
    </row>
    <row r="57" spans="1:6" x14ac:dyDescent="0.2">
      <c r="A57" s="346">
        <f>'3.2.vol.'!C59</f>
        <v>2016</v>
      </c>
      <c r="C57" s="58"/>
      <c r="D57" s="312"/>
      <c r="E57" s="58"/>
    </row>
    <row r="58" spans="1:6" x14ac:dyDescent="0.2">
      <c r="A58" s="59">
        <f>'3.2.vol.'!C60</f>
        <v>2017</v>
      </c>
      <c r="C58" s="60"/>
      <c r="D58" s="312"/>
      <c r="E58" s="60"/>
    </row>
    <row r="59" spans="1:6" ht="13.5" thickBot="1" x14ac:dyDescent="0.25">
      <c r="A59" s="61">
        <f>'3.2.vol.'!C61</f>
        <v>2018</v>
      </c>
      <c r="C59" s="62"/>
      <c r="D59" s="312"/>
      <c r="E59" s="62"/>
    </row>
    <row r="60" spans="1:6" s="53" customFormat="1" x14ac:dyDescent="0.2">
      <c r="A60" s="467">
        <f>'3.2.vol.'!C62</f>
        <v>43101</v>
      </c>
      <c r="C60" s="479"/>
      <c r="D60" s="489"/>
      <c r="E60" s="479"/>
      <c r="F60" s="52"/>
    </row>
    <row r="61" spans="1:6" s="53" customFormat="1" ht="13.5" thickBot="1" x14ac:dyDescent="0.25">
      <c r="A61" s="469">
        <f>'3.2.vol.'!C63</f>
        <v>43466</v>
      </c>
      <c r="C61" s="487"/>
      <c r="D61" s="490"/>
      <c r="E61" s="487"/>
      <c r="F61" s="52"/>
    </row>
    <row r="62" spans="1:6" ht="13.5" thickBot="1" x14ac:dyDescent="0.25"/>
    <row r="63" spans="1:6" ht="13.5" thickBot="1" x14ac:dyDescent="0.25">
      <c r="A63" s="348" t="s">
        <v>197</v>
      </c>
      <c r="E63" s="158" t="s">
        <v>170</v>
      </c>
    </row>
    <row r="64" spans="1:6" hidden="1" x14ac:dyDescent="0.2">
      <c r="A64" s="83" t="s">
        <v>151</v>
      </c>
    </row>
    <row r="65" spans="1:6" hidden="1" x14ac:dyDescent="0.2"/>
    <row r="66" spans="1:6" ht="38.25" hidden="1" customHeight="1" thickBot="1" x14ac:dyDescent="0.25"/>
    <row r="67" spans="1:6" ht="39" hidden="1" thickBot="1" x14ac:dyDescent="0.25">
      <c r="A67" s="88" t="s">
        <v>7</v>
      </c>
      <c r="B67" s="97"/>
      <c r="C67" s="94" t="str">
        <f>+C56</f>
        <v>Ventas de Producción Propia
En pesos</v>
      </c>
      <c r="D67" s="313"/>
      <c r="E67" s="94" t="str">
        <f>+E56</f>
        <v>Ventas de Producción Encargada o Contratada a Terceros
En pesos</v>
      </c>
      <c r="F67" s="89"/>
    </row>
    <row r="68" spans="1:6" hidden="1" x14ac:dyDescent="0.2">
      <c r="A68" s="96">
        <v>2015</v>
      </c>
      <c r="B68" s="97"/>
      <c r="C68" s="109">
        <f>+C57-SUM(C7:C18)</f>
        <v>0</v>
      </c>
      <c r="D68" s="314"/>
      <c r="E68" s="109">
        <f>+E57-SUM(E7:E18)</f>
        <v>0</v>
      </c>
      <c r="F68" s="97"/>
    </row>
    <row r="69" spans="1:6" hidden="1" x14ac:dyDescent="0.2">
      <c r="A69" s="98">
        <v>2016</v>
      </c>
      <c r="B69" s="97"/>
      <c r="C69" s="113">
        <f>+C58-SUM(C19:C30)</f>
        <v>0</v>
      </c>
      <c r="D69" s="314"/>
      <c r="E69" s="113">
        <f>+E58-SUM(E19:E30)</f>
        <v>0</v>
      </c>
      <c r="F69" s="97"/>
    </row>
    <row r="70" spans="1:6" ht="13.5" hidden="1" thickBot="1" x14ac:dyDescent="0.25">
      <c r="A70" s="99">
        <v>2017</v>
      </c>
      <c r="B70" s="97"/>
      <c r="C70" s="117">
        <f>+C59-SUM(C31:C42)</f>
        <v>0</v>
      </c>
      <c r="D70" s="314"/>
      <c r="E70" s="117">
        <f>+E59-SUM(E31:E42)</f>
        <v>0</v>
      </c>
      <c r="F70" s="97"/>
    </row>
    <row r="71" spans="1:6" hidden="1" x14ac:dyDescent="0.2">
      <c r="A71" s="96" t="s">
        <v>220</v>
      </c>
      <c r="B71" s="97"/>
      <c r="C71" s="122">
        <f>+C60-(SUM(C31:INDEX(C31:C42,'[3]parámetros e instrucciones'!$E$3)))</f>
        <v>0</v>
      </c>
      <c r="D71" s="314"/>
      <c r="E71" s="122">
        <f>+E60-(SUM(E31:INDEX(E31:E42,'[4]parámetros e instrucciones'!$E$3)))</f>
        <v>0</v>
      </c>
      <c r="F71" s="97"/>
    </row>
    <row r="72" spans="1:6" ht="13.5" hidden="1" thickBot="1" x14ac:dyDescent="0.25">
      <c r="A72" s="99" t="s">
        <v>221</v>
      </c>
      <c r="B72" s="97"/>
      <c r="C72" s="127">
        <f>+C61-(SUM(C43:INDEX(C43:C54,'[3]parámetros e instrucciones'!$E$3)))</f>
        <v>0</v>
      </c>
      <c r="D72" s="315"/>
      <c r="E72" s="127">
        <f>+E61-(SUM(E43:INDEX(E43:E54,'[4]parámetros e instrucciones'!$E$3)))</f>
        <v>0</v>
      </c>
      <c r="F72" s="9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81" orientation="portrait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1"/>
  <sheetViews>
    <sheetView workbookViewId="0">
      <selection activeCell="A10" sqref="A10:H10"/>
    </sheetView>
  </sheetViews>
  <sheetFormatPr baseColWidth="10" defaultRowHeight="12.75" x14ac:dyDescent="0.2"/>
  <cols>
    <col min="1" max="1" width="26.42578125" style="55" customWidth="1"/>
    <col min="2" max="2" width="1.85546875" style="50" customWidth="1"/>
    <col min="3" max="3" width="28.42578125" style="55" customWidth="1"/>
    <col min="4" max="16384" width="11.42578125" style="50"/>
  </cols>
  <sheetData>
    <row r="1" spans="1:6" x14ac:dyDescent="0.2">
      <c r="A1" s="631" t="s">
        <v>198</v>
      </c>
      <c r="B1" s="631"/>
      <c r="C1" s="631"/>
    </row>
    <row r="2" spans="1:6" x14ac:dyDescent="0.2">
      <c r="A2" s="631" t="s">
        <v>117</v>
      </c>
      <c r="B2" s="631"/>
      <c r="C2" s="631"/>
      <c r="F2" s="89" t="s">
        <v>125</v>
      </c>
    </row>
    <row r="3" spans="1:6" x14ac:dyDescent="0.2">
      <c r="A3" s="630" t="s">
        <v>237</v>
      </c>
      <c r="B3" s="630"/>
      <c r="C3" s="630"/>
    </row>
    <row r="4" spans="1:6" x14ac:dyDescent="0.2">
      <c r="A4" s="633" t="s">
        <v>111</v>
      </c>
      <c r="B4" s="633"/>
      <c r="C4" s="633"/>
    </row>
    <row r="5" spans="1:6" x14ac:dyDescent="0.2">
      <c r="A5" s="51"/>
      <c r="B5" s="51"/>
      <c r="C5" s="51"/>
    </row>
    <row r="6" spans="1:6" ht="13.5" thickBot="1" x14ac:dyDescent="0.25">
      <c r="A6" s="51"/>
      <c r="C6" s="52"/>
    </row>
    <row r="7" spans="1:6" ht="13.5" thickBot="1" x14ac:dyDescent="0.25">
      <c r="A7" s="408" t="s">
        <v>112</v>
      </c>
      <c r="C7" s="411" t="s">
        <v>118</v>
      </c>
      <c r="F7" s="89" t="s">
        <v>123</v>
      </c>
    </row>
    <row r="8" spans="1:6" ht="13.5" thickBot="1" x14ac:dyDescent="0.25">
      <c r="A8" s="100">
        <f>'3.1.vol.'!C8</f>
        <v>42370</v>
      </c>
      <c r="C8" s="30"/>
      <c r="F8" s="177"/>
    </row>
    <row r="9" spans="1:6" x14ac:dyDescent="0.2">
      <c r="A9" s="101">
        <f>'3.1.vol.'!C9</f>
        <v>42401</v>
      </c>
      <c r="C9" s="34"/>
      <c r="F9" s="89"/>
    </row>
    <row r="10" spans="1:6" ht="13.5" thickBot="1" x14ac:dyDescent="0.25">
      <c r="A10" s="101">
        <f>'3.1.vol.'!C10</f>
        <v>42430</v>
      </c>
      <c r="C10" s="34"/>
      <c r="F10" s="89" t="s">
        <v>124</v>
      </c>
    </row>
    <row r="11" spans="1:6" ht="13.5" thickBot="1" x14ac:dyDescent="0.25">
      <c r="A11" s="101">
        <f>'3.1.vol.'!C11</f>
        <v>42461</v>
      </c>
      <c r="C11" s="34"/>
      <c r="F11" s="178"/>
    </row>
    <row r="12" spans="1:6" x14ac:dyDescent="0.2">
      <c r="A12" s="101">
        <f>'3.1.vol.'!C12</f>
        <v>42491</v>
      </c>
      <c r="C12" s="34"/>
    </row>
    <row r="13" spans="1:6" x14ac:dyDescent="0.2">
      <c r="A13" s="101">
        <f>'3.1.vol.'!C13</f>
        <v>42522</v>
      </c>
      <c r="C13" s="34"/>
    </row>
    <row r="14" spans="1:6" x14ac:dyDescent="0.2">
      <c r="A14" s="101">
        <f>'3.1.vol.'!C14</f>
        <v>42552</v>
      </c>
      <c r="C14" s="34"/>
    </row>
    <row r="15" spans="1:6" x14ac:dyDescent="0.2">
      <c r="A15" s="101">
        <f>'3.1.vol.'!C15</f>
        <v>42583</v>
      </c>
      <c r="C15" s="34"/>
    </row>
    <row r="16" spans="1:6" x14ac:dyDescent="0.2">
      <c r="A16" s="101">
        <f>'3.1.vol.'!C16</f>
        <v>42614</v>
      </c>
      <c r="C16" s="34"/>
    </row>
    <row r="17" spans="1:3" x14ac:dyDescent="0.2">
      <c r="A17" s="101">
        <f>'3.1.vol.'!C17</f>
        <v>42644</v>
      </c>
      <c r="C17" s="34"/>
    </row>
    <row r="18" spans="1:3" x14ac:dyDescent="0.2">
      <c r="A18" s="101">
        <f>'3.1.vol.'!C18</f>
        <v>42675</v>
      </c>
      <c r="C18" s="34"/>
    </row>
    <row r="19" spans="1:3" ht="13.5" thickBot="1" x14ac:dyDescent="0.25">
      <c r="A19" s="102">
        <f>'3.1.vol.'!C19</f>
        <v>42705</v>
      </c>
      <c r="C19" s="37"/>
    </row>
    <row r="20" spans="1:3" x14ac:dyDescent="0.2">
      <c r="A20" s="100">
        <f>'3.1.vol.'!C20</f>
        <v>42736</v>
      </c>
      <c r="C20" s="40"/>
    </row>
    <row r="21" spans="1:3" x14ac:dyDescent="0.2">
      <c r="A21" s="101">
        <f>'3.1.vol.'!C21</f>
        <v>42767</v>
      </c>
      <c r="C21" s="34"/>
    </row>
    <row r="22" spans="1:3" x14ac:dyDescent="0.2">
      <c r="A22" s="101">
        <f>'3.1.vol.'!C22</f>
        <v>42795</v>
      </c>
      <c r="C22" s="34"/>
    </row>
    <row r="23" spans="1:3" x14ac:dyDescent="0.2">
      <c r="A23" s="101">
        <f>'3.1.vol.'!C23</f>
        <v>42826</v>
      </c>
      <c r="C23" s="34"/>
    </row>
    <row r="24" spans="1:3" x14ac:dyDescent="0.2">
      <c r="A24" s="101">
        <f>'3.1.vol.'!C24</f>
        <v>42856</v>
      </c>
      <c r="C24" s="34"/>
    </row>
    <row r="25" spans="1:3" x14ac:dyDescent="0.2">
      <c r="A25" s="101">
        <f>'3.1.vol.'!C25</f>
        <v>42887</v>
      </c>
      <c r="C25" s="34"/>
    </row>
    <row r="26" spans="1:3" x14ac:dyDescent="0.2">
      <c r="A26" s="101">
        <f>'3.1.vol.'!C26</f>
        <v>42917</v>
      </c>
      <c r="C26" s="34"/>
    </row>
    <row r="27" spans="1:3" x14ac:dyDescent="0.2">
      <c r="A27" s="101">
        <f>'3.1.vol.'!C27</f>
        <v>42948</v>
      </c>
      <c r="C27" s="34"/>
    </row>
    <row r="28" spans="1:3" x14ac:dyDescent="0.2">
      <c r="A28" s="101">
        <f>'3.1.vol.'!C28</f>
        <v>42979</v>
      </c>
      <c r="C28" s="34"/>
    </row>
    <row r="29" spans="1:3" x14ac:dyDescent="0.2">
      <c r="A29" s="101">
        <f>'3.1.vol.'!C29</f>
        <v>43009</v>
      </c>
      <c r="C29" s="34"/>
    </row>
    <row r="30" spans="1:3" x14ac:dyDescent="0.2">
      <c r="A30" s="101">
        <f>'3.1.vol.'!C30</f>
        <v>43040</v>
      </c>
      <c r="C30" s="34"/>
    </row>
    <row r="31" spans="1:3" ht="13.5" thickBot="1" x14ac:dyDescent="0.25">
      <c r="A31" s="102">
        <f>'3.1.vol.'!C31</f>
        <v>43070</v>
      </c>
      <c r="C31" s="43"/>
    </row>
    <row r="32" spans="1:3" x14ac:dyDescent="0.2">
      <c r="A32" s="100">
        <f>'3.1.vol.'!C32</f>
        <v>43101</v>
      </c>
      <c r="C32" s="30"/>
    </row>
    <row r="33" spans="1:3" x14ac:dyDescent="0.2">
      <c r="A33" s="101">
        <f>'3.1.vol.'!C33</f>
        <v>43132</v>
      </c>
      <c r="C33" s="34"/>
    </row>
    <row r="34" spans="1:3" x14ac:dyDescent="0.2">
      <c r="A34" s="101">
        <f>'3.1.vol.'!C34</f>
        <v>43160</v>
      </c>
      <c r="C34" s="34"/>
    </row>
    <row r="35" spans="1:3" x14ac:dyDescent="0.2">
      <c r="A35" s="101">
        <f>'3.1.vol.'!C35</f>
        <v>43191</v>
      </c>
      <c r="C35" s="34"/>
    </row>
    <row r="36" spans="1:3" x14ac:dyDescent="0.2">
      <c r="A36" s="101">
        <f>'3.1.vol.'!C36</f>
        <v>43221</v>
      </c>
      <c r="C36" s="34"/>
    </row>
    <row r="37" spans="1:3" x14ac:dyDescent="0.2">
      <c r="A37" s="101">
        <f>'3.1.vol.'!C37</f>
        <v>43252</v>
      </c>
      <c r="C37" s="34"/>
    </row>
    <row r="38" spans="1:3" x14ac:dyDescent="0.2">
      <c r="A38" s="101">
        <f>'3.1.vol.'!C38</f>
        <v>43282</v>
      </c>
      <c r="C38" s="34"/>
    </row>
    <row r="39" spans="1:3" x14ac:dyDescent="0.2">
      <c r="A39" s="101">
        <f>'3.1.vol.'!C39</f>
        <v>43313</v>
      </c>
      <c r="C39" s="34"/>
    </row>
    <row r="40" spans="1:3" x14ac:dyDescent="0.2">
      <c r="A40" s="101">
        <f>'3.1.vol.'!C40</f>
        <v>43344</v>
      </c>
      <c r="C40" s="34"/>
    </row>
    <row r="41" spans="1:3" x14ac:dyDescent="0.2">
      <c r="A41" s="101">
        <f>'3.1.vol.'!C41</f>
        <v>43374</v>
      </c>
      <c r="C41" s="34"/>
    </row>
    <row r="42" spans="1:3" x14ac:dyDescent="0.2">
      <c r="A42" s="101">
        <f>'3.1.vol.'!C42</f>
        <v>43405</v>
      </c>
      <c r="C42" s="34"/>
    </row>
    <row r="43" spans="1:3" ht="13.5" thickBot="1" x14ac:dyDescent="0.25">
      <c r="A43" s="354">
        <f>'3.1.vol.'!C43</f>
        <v>43435</v>
      </c>
      <c r="C43" s="43"/>
    </row>
    <row r="44" spans="1:3" s="53" customFormat="1" ht="13.5" thickBot="1" x14ac:dyDescent="0.25">
      <c r="A44" s="474">
        <f>'3.1.vol.'!C44</f>
        <v>43466</v>
      </c>
      <c r="C44" s="476"/>
    </row>
    <row r="45" spans="1:3" s="53" customFormat="1" hidden="1" x14ac:dyDescent="0.2">
      <c r="A45" s="493">
        <f>'3.1.vol.'!C45</f>
        <v>43497</v>
      </c>
      <c r="C45" s="40"/>
    </row>
    <row r="46" spans="1:3" s="53" customFormat="1" hidden="1" x14ac:dyDescent="0.2">
      <c r="A46" s="491">
        <f>'3.1.vol.'!C46</f>
        <v>43525</v>
      </c>
      <c r="C46" s="34"/>
    </row>
    <row r="47" spans="1:3" s="53" customFormat="1" hidden="1" x14ac:dyDescent="0.2">
      <c r="A47" s="491">
        <f>'3.1.vol.'!C47</f>
        <v>43556</v>
      </c>
      <c r="C47" s="34"/>
    </row>
    <row r="48" spans="1:3" s="53" customFormat="1" hidden="1" x14ac:dyDescent="0.2">
      <c r="A48" s="491">
        <f>'3.1.vol.'!C48</f>
        <v>43586</v>
      </c>
      <c r="C48" s="34"/>
    </row>
    <row r="49" spans="1:3" s="53" customFormat="1" hidden="1" x14ac:dyDescent="0.2">
      <c r="A49" s="491">
        <f>'3.1.vol.'!C49</f>
        <v>43617</v>
      </c>
      <c r="C49" s="34"/>
    </row>
    <row r="50" spans="1:3" s="53" customFormat="1" hidden="1" x14ac:dyDescent="0.2">
      <c r="A50" s="491">
        <f>'3.1.vol.'!C50</f>
        <v>43647</v>
      </c>
      <c r="C50" s="34"/>
    </row>
    <row r="51" spans="1:3" s="53" customFormat="1" hidden="1" x14ac:dyDescent="0.2">
      <c r="A51" s="491">
        <f>'3.1.vol.'!C51</f>
        <v>43678</v>
      </c>
      <c r="C51" s="34"/>
    </row>
    <row r="52" spans="1:3" s="53" customFormat="1" hidden="1" x14ac:dyDescent="0.2">
      <c r="A52" s="491">
        <f>'3.1.vol.'!C52</f>
        <v>43709</v>
      </c>
      <c r="C52" s="34"/>
    </row>
    <row r="53" spans="1:3" s="53" customFormat="1" hidden="1" x14ac:dyDescent="0.2">
      <c r="A53" s="491">
        <f>'3.1.vol.'!C53</f>
        <v>43739</v>
      </c>
      <c r="C53" s="34"/>
    </row>
    <row r="54" spans="1:3" s="53" customFormat="1" ht="13.5" hidden="1" thickBot="1" x14ac:dyDescent="0.25">
      <c r="A54" s="492">
        <f>'3.1.vol.'!C54</f>
        <v>43770</v>
      </c>
      <c r="C54" s="37"/>
    </row>
    <row r="55" spans="1:3" ht="13.5" hidden="1" thickBot="1" x14ac:dyDescent="0.25">
      <c r="A55" s="387">
        <f>'3.1.vol.'!C55</f>
        <v>43800</v>
      </c>
      <c r="C55" s="391"/>
    </row>
    <row r="56" spans="1:3" ht="13.5" thickBot="1" x14ac:dyDescent="0.25">
      <c r="A56" s="44"/>
      <c r="C56" s="31"/>
    </row>
    <row r="57" spans="1:3" ht="13.5" thickBot="1" x14ac:dyDescent="0.25">
      <c r="A57" s="347" t="s">
        <v>7</v>
      </c>
      <c r="C57" s="24" t="s">
        <v>118</v>
      </c>
    </row>
    <row r="58" spans="1:3" x14ac:dyDescent="0.2">
      <c r="A58" s="346">
        <f>'3.1.vol.'!C59</f>
        <v>2016</v>
      </c>
      <c r="C58" s="58"/>
    </row>
    <row r="59" spans="1:3" x14ac:dyDescent="0.2">
      <c r="A59" s="59">
        <f>'3.1.vol.'!C60</f>
        <v>2017</v>
      </c>
      <c r="C59" s="60"/>
    </row>
    <row r="60" spans="1:3" ht="13.5" thickBot="1" x14ac:dyDescent="0.25">
      <c r="A60" s="61">
        <f>'3.1.vol.'!C61</f>
        <v>2018</v>
      </c>
      <c r="C60" s="62"/>
    </row>
    <row r="61" spans="1:3" s="53" customFormat="1" x14ac:dyDescent="0.2">
      <c r="A61" s="467">
        <f>'3.1.vol.'!C62</f>
        <v>43101</v>
      </c>
      <c r="C61" s="479"/>
    </row>
    <row r="62" spans="1:3" s="53" customFormat="1" ht="13.5" thickBot="1" x14ac:dyDescent="0.25">
      <c r="A62" s="469">
        <f>'3.1.vol.'!C63</f>
        <v>43466</v>
      </c>
      <c r="C62" s="487"/>
    </row>
    <row r="65" spans="1:3" ht="13.5" hidden="1" thickBot="1" x14ac:dyDescent="0.25">
      <c r="A65" s="83" t="s">
        <v>151</v>
      </c>
    </row>
    <row r="66" spans="1:3" ht="13.5" hidden="1" thickBot="1" x14ac:dyDescent="0.25">
      <c r="A66" s="88" t="s">
        <v>7</v>
      </c>
      <c r="B66" s="97"/>
      <c r="C66" s="94" t="s">
        <v>116</v>
      </c>
    </row>
    <row r="67" spans="1:3" hidden="1" x14ac:dyDescent="0.2">
      <c r="A67" s="96">
        <f>A58</f>
        <v>2016</v>
      </c>
      <c r="B67" s="97"/>
      <c r="C67" s="109">
        <f>+C58-SUM(C8:C19)</f>
        <v>0</v>
      </c>
    </row>
    <row r="68" spans="1:3" hidden="1" x14ac:dyDescent="0.2">
      <c r="A68" s="98">
        <f>A59</f>
        <v>2017</v>
      </c>
      <c r="B68" s="97"/>
      <c r="C68" s="113">
        <f>+C59-SUM(C20:C31)</f>
        <v>0</v>
      </c>
    </row>
    <row r="69" spans="1:3" ht="13.5" hidden="1" thickBot="1" x14ac:dyDescent="0.25">
      <c r="A69" s="99">
        <f>A60</f>
        <v>2018</v>
      </c>
      <c r="B69" s="97"/>
      <c r="C69" s="117">
        <f>+C60-SUM(C32:C43)</f>
        <v>0</v>
      </c>
    </row>
    <row r="70" spans="1:3" hidden="1" x14ac:dyDescent="0.2">
      <c r="A70" s="96">
        <f>A61</f>
        <v>43101</v>
      </c>
      <c r="B70" s="97"/>
      <c r="C70" s="122">
        <f>+C61-(SUM(C32:INDEX(C32:C43,'parámetros e instrucciones'!$E$3)))</f>
        <v>0</v>
      </c>
    </row>
    <row r="71" spans="1:3" ht="13.5" hidden="1" thickBot="1" x14ac:dyDescent="0.25">
      <c r="A71" s="99">
        <f>A62</f>
        <v>43466</v>
      </c>
      <c r="B71" s="97"/>
      <c r="C71" s="127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>
      <selection activeCell="A10" sqref="A10:H10"/>
    </sheetView>
  </sheetViews>
  <sheetFormatPr baseColWidth="10" defaultRowHeight="12.75" x14ac:dyDescent="0.2"/>
  <cols>
    <col min="1" max="1" width="26.42578125" style="55" customWidth="1"/>
    <col min="2" max="2" width="1.85546875" style="50" customWidth="1"/>
    <col min="3" max="3" width="28.42578125" style="55" customWidth="1"/>
    <col min="4" max="16384" width="11.42578125" style="50"/>
  </cols>
  <sheetData>
    <row r="1" spans="1:6" x14ac:dyDescent="0.2">
      <c r="A1" s="623" t="s">
        <v>199</v>
      </c>
      <c r="B1" s="631"/>
      <c r="C1" s="631"/>
    </row>
    <row r="2" spans="1:6" x14ac:dyDescent="0.2">
      <c r="A2" s="631" t="s">
        <v>117</v>
      </c>
      <c r="B2" s="631"/>
      <c r="C2" s="631"/>
      <c r="F2" s="89" t="s">
        <v>125</v>
      </c>
    </row>
    <row r="3" spans="1:6" x14ac:dyDescent="0.2">
      <c r="A3" s="634" t="s">
        <v>239</v>
      </c>
      <c r="B3" s="630"/>
      <c r="C3" s="630"/>
    </row>
    <row r="4" spans="1:6" x14ac:dyDescent="0.2">
      <c r="A4" s="633" t="s">
        <v>111</v>
      </c>
      <c r="B4" s="633"/>
      <c r="C4" s="633"/>
    </row>
    <row r="5" spans="1:6" x14ac:dyDescent="0.2">
      <c r="A5" s="449"/>
      <c r="B5" s="449"/>
      <c r="C5" s="449"/>
    </row>
    <row r="6" spans="1:6" ht="13.5" thickBot="1" x14ac:dyDescent="0.25">
      <c r="A6" s="449"/>
      <c r="C6" s="52"/>
    </row>
    <row r="7" spans="1:6" ht="13.5" thickBot="1" x14ac:dyDescent="0.25">
      <c r="A7" s="408" t="s">
        <v>112</v>
      </c>
      <c r="C7" s="411" t="s">
        <v>118</v>
      </c>
      <c r="F7" s="89" t="s">
        <v>123</v>
      </c>
    </row>
    <row r="8" spans="1:6" ht="13.5" thickBot="1" x14ac:dyDescent="0.25">
      <c r="A8" s="100">
        <f>'3.2.vol.'!C8</f>
        <v>42370</v>
      </c>
      <c r="C8" s="30"/>
      <c r="F8" s="177"/>
    </row>
    <row r="9" spans="1:6" x14ac:dyDescent="0.2">
      <c r="A9" s="101">
        <f>'3.2.vol.'!C9</f>
        <v>42401</v>
      </c>
      <c r="C9" s="34"/>
      <c r="F9" s="89"/>
    </row>
    <row r="10" spans="1:6" ht="13.5" thickBot="1" x14ac:dyDescent="0.25">
      <c r="A10" s="101">
        <f>'3.2.vol.'!C10</f>
        <v>42430</v>
      </c>
      <c r="C10" s="34"/>
      <c r="F10" s="89" t="s">
        <v>124</v>
      </c>
    </row>
    <row r="11" spans="1:6" ht="13.5" thickBot="1" x14ac:dyDescent="0.25">
      <c r="A11" s="101">
        <f>'3.2.vol.'!C11</f>
        <v>42461</v>
      </c>
      <c r="C11" s="34"/>
      <c r="F11" s="178"/>
    </row>
    <row r="12" spans="1:6" x14ac:dyDescent="0.2">
      <c r="A12" s="101">
        <f>'3.2.vol.'!C12</f>
        <v>42491</v>
      </c>
      <c r="C12" s="34"/>
    </row>
    <row r="13" spans="1:6" x14ac:dyDescent="0.2">
      <c r="A13" s="101">
        <f>'3.2.vol.'!C13</f>
        <v>42522</v>
      </c>
      <c r="C13" s="34"/>
    </row>
    <row r="14" spans="1:6" x14ac:dyDescent="0.2">
      <c r="A14" s="101">
        <f>'3.2.vol.'!C14</f>
        <v>42552</v>
      </c>
      <c r="C14" s="34"/>
    </row>
    <row r="15" spans="1:6" x14ac:dyDescent="0.2">
      <c r="A15" s="101">
        <f>'3.2.vol.'!C15</f>
        <v>42583</v>
      </c>
      <c r="C15" s="34"/>
    </row>
    <row r="16" spans="1:6" x14ac:dyDescent="0.2">
      <c r="A16" s="101">
        <f>'3.2.vol.'!C16</f>
        <v>42614</v>
      </c>
      <c r="C16" s="34"/>
    </row>
    <row r="17" spans="1:3" x14ac:dyDescent="0.2">
      <c r="A17" s="101">
        <f>'3.2.vol.'!C17</f>
        <v>42644</v>
      </c>
      <c r="C17" s="34"/>
    </row>
    <row r="18" spans="1:3" x14ac:dyDescent="0.2">
      <c r="A18" s="101">
        <f>'3.2.vol.'!C18</f>
        <v>42675</v>
      </c>
      <c r="C18" s="34"/>
    </row>
    <row r="19" spans="1:3" ht="13.5" thickBot="1" x14ac:dyDescent="0.25">
      <c r="A19" s="102">
        <f>'3.2.vol.'!C19</f>
        <v>42705</v>
      </c>
      <c r="C19" s="37"/>
    </row>
    <row r="20" spans="1:3" x14ac:dyDescent="0.2">
      <c r="A20" s="100">
        <f>'3.2.vol.'!C20</f>
        <v>42736</v>
      </c>
      <c r="C20" s="40"/>
    </row>
    <row r="21" spans="1:3" x14ac:dyDescent="0.2">
      <c r="A21" s="101">
        <f>'3.2.vol.'!C21</f>
        <v>42767</v>
      </c>
      <c r="C21" s="34"/>
    </row>
    <row r="22" spans="1:3" x14ac:dyDescent="0.2">
      <c r="A22" s="101">
        <f>'3.2.vol.'!C22</f>
        <v>42795</v>
      </c>
      <c r="C22" s="34"/>
    </row>
    <row r="23" spans="1:3" x14ac:dyDescent="0.2">
      <c r="A23" s="101">
        <f>'3.2.vol.'!C23</f>
        <v>42826</v>
      </c>
      <c r="C23" s="34"/>
    </row>
    <row r="24" spans="1:3" x14ac:dyDescent="0.2">
      <c r="A24" s="101">
        <f>'3.2.vol.'!C24</f>
        <v>42856</v>
      </c>
      <c r="C24" s="34"/>
    </row>
    <row r="25" spans="1:3" x14ac:dyDescent="0.2">
      <c r="A25" s="101">
        <f>'3.2.vol.'!C25</f>
        <v>42887</v>
      </c>
      <c r="C25" s="34"/>
    </row>
    <row r="26" spans="1:3" x14ac:dyDescent="0.2">
      <c r="A26" s="101">
        <f>'3.2.vol.'!C26</f>
        <v>42917</v>
      </c>
      <c r="C26" s="34"/>
    </row>
    <row r="27" spans="1:3" x14ac:dyDescent="0.2">
      <c r="A27" s="101">
        <f>'3.2.vol.'!C27</f>
        <v>42948</v>
      </c>
      <c r="C27" s="34"/>
    </row>
    <row r="28" spans="1:3" x14ac:dyDescent="0.2">
      <c r="A28" s="101">
        <f>'3.2.vol.'!C28</f>
        <v>42979</v>
      </c>
      <c r="C28" s="34"/>
    </row>
    <row r="29" spans="1:3" x14ac:dyDescent="0.2">
      <c r="A29" s="101">
        <f>'3.2.vol.'!C29</f>
        <v>43009</v>
      </c>
      <c r="C29" s="34"/>
    </row>
    <row r="30" spans="1:3" x14ac:dyDescent="0.2">
      <c r="A30" s="101">
        <f>'3.2.vol.'!C30</f>
        <v>43040</v>
      </c>
      <c r="C30" s="34"/>
    </row>
    <row r="31" spans="1:3" ht="13.5" thickBot="1" x14ac:dyDescent="0.25">
      <c r="A31" s="102">
        <f>'3.2.vol.'!C31</f>
        <v>43070</v>
      </c>
      <c r="C31" s="43"/>
    </row>
    <row r="32" spans="1:3" x14ac:dyDescent="0.2">
      <c r="A32" s="100">
        <f>'3.2.vol.'!C32</f>
        <v>43101</v>
      </c>
      <c r="C32" s="30"/>
    </row>
    <row r="33" spans="1:3" x14ac:dyDescent="0.2">
      <c r="A33" s="101">
        <f>'3.2.vol.'!C33</f>
        <v>43132</v>
      </c>
      <c r="C33" s="34"/>
    </row>
    <row r="34" spans="1:3" x14ac:dyDescent="0.2">
      <c r="A34" s="101">
        <f>'3.2.vol.'!C34</f>
        <v>43160</v>
      </c>
      <c r="C34" s="34"/>
    </row>
    <row r="35" spans="1:3" x14ac:dyDescent="0.2">
      <c r="A35" s="101">
        <f>'3.2.vol.'!C35</f>
        <v>43191</v>
      </c>
      <c r="C35" s="34"/>
    </row>
    <row r="36" spans="1:3" x14ac:dyDescent="0.2">
      <c r="A36" s="101">
        <f>'3.2.vol.'!C36</f>
        <v>43221</v>
      </c>
      <c r="C36" s="34"/>
    </row>
    <row r="37" spans="1:3" x14ac:dyDescent="0.2">
      <c r="A37" s="101">
        <f>'3.2.vol.'!C37</f>
        <v>43252</v>
      </c>
      <c r="C37" s="34"/>
    </row>
    <row r="38" spans="1:3" x14ac:dyDescent="0.2">
      <c r="A38" s="101">
        <f>'3.2.vol.'!C38</f>
        <v>43282</v>
      </c>
      <c r="C38" s="34"/>
    </row>
    <row r="39" spans="1:3" x14ac:dyDescent="0.2">
      <c r="A39" s="101">
        <f>'3.2.vol.'!C39</f>
        <v>43313</v>
      </c>
      <c r="C39" s="34"/>
    </row>
    <row r="40" spans="1:3" x14ac:dyDescent="0.2">
      <c r="A40" s="101">
        <f>'3.2.vol.'!C40</f>
        <v>43344</v>
      </c>
      <c r="C40" s="34"/>
    </row>
    <row r="41" spans="1:3" x14ac:dyDescent="0.2">
      <c r="A41" s="101">
        <f>'3.2.vol.'!C41</f>
        <v>43374</v>
      </c>
      <c r="C41" s="34"/>
    </row>
    <row r="42" spans="1:3" x14ac:dyDescent="0.2">
      <c r="A42" s="101">
        <f>'3.2.vol.'!C42</f>
        <v>43405</v>
      </c>
      <c r="C42" s="34"/>
    </row>
    <row r="43" spans="1:3" ht="13.5" thickBot="1" x14ac:dyDescent="0.25">
      <c r="A43" s="354">
        <f>'3.2.vol.'!C43</f>
        <v>43435</v>
      </c>
      <c r="C43" s="43"/>
    </row>
    <row r="44" spans="1:3" s="53" customFormat="1" ht="13.5" thickBot="1" x14ac:dyDescent="0.25">
      <c r="A44" s="474">
        <f>'3.2.vol.'!C44</f>
        <v>43466</v>
      </c>
      <c r="C44" s="476"/>
    </row>
    <row r="45" spans="1:3" s="53" customFormat="1" hidden="1" x14ac:dyDescent="0.2">
      <c r="A45" s="493">
        <f>'3.2.vol.'!C45</f>
        <v>43497</v>
      </c>
      <c r="C45" s="40"/>
    </row>
    <row r="46" spans="1:3" s="53" customFormat="1" hidden="1" x14ac:dyDescent="0.2">
      <c r="A46" s="491">
        <f>'3.2.vol.'!C46</f>
        <v>43525</v>
      </c>
      <c r="C46" s="34"/>
    </row>
    <row r="47" spans="1:3" s="53" customFormat="1" hidden="1" x14ac:dyDescent="0.2">
      <c r="A47" s="491">
        <f>'3.2.vol.'!C47</f>
        <v>43556</v>
      </c>
      <c r="C47" s="34"/>
    </row>
    <row r="48" spans="1:3" s="53" customFormat="1" hidden="1" x14ac:dyDescent="0.2">
      <c r="A48" s="491">
        <f>'3.2.vol.'!C48</f>
        <v>43586</v>
      </c>
      <c r="C48" s="34"/>
    </row>
    <row r="49" spans="1:3" s="53" customFormat="1" hidden="1" x14ac:dyDescent="0.2">
      <c r="A49" s="491">
        <f>'3.2.vol.'!C49</f>
        <v>43617</v>
      </c>
      <c r="C49" s="34"/>
    </row>
    <row r="50" spans="1:3" s="53" customFormat="1" hidden="1" x14ac:dyDescent="0.2">
      <c r="A50" s="491">
        <f>'3.2.vol.'!C50</f>
        <v>43647</v>
      </c>
      <c r="C50" s="34"/>
    </row>
    <row r="51" spans="1:3" s="53" customFormat="1" hidden="1" x14ac:dyDescent="0.2">
      <c r="A51" s="491">
        <f>'3.2.vol.'!C51</f>
        <v>43678</v>
      </c>
      <c r="C51" s="34"/>
    </row>
    <row r="52" spans="1:3" s="53" customFormat="1" hidden="1" x14ac:dyDescent="0.2">
      <c r="A52" s="491">
        <f>'3.2.vol.'!C52</f>
        <v>43709</v>
      </c>
      <c r="C52" s="34"/>
    </row>
    <row r="53" spans="1:3" s="53" customFormat="1" hidden="1" x14ac:dyDescent="0.2">
      <c r="A53" s="491">
        <f>'3.2.vol.'!C53</f>
        <v>43739</v>
      </c>
      <c r="C53" s="34"/>
    </row>
    <row r="54" spans="1:3" s="53" customFormat="1" ht="13.5" hidden="1" thickBot="1" x14ac:dyDescent="0.25">
      <c r="A54" s="492">
        <f>'3.2.vol.'!C54</f>
        <v>43770</v>
      </c>
      <c r="C54" s="37"/>
    </row>
    <row r="55" spans="1:3" s="53" customFormat="1" ht="13.5" hidden="1" thickBot="1" x14ac:dyDescent="0.25">
      <c r="A55" s="494">
        <f>'3.2.vol.'!C55</f>
        <v>43800</v>
      </c>
      <c r="C55" s="391"/>
    </row>
    <row r="56" spans="1:3" s="53" customFormat="1" ht="13.5" thickBot="1" x14ac:dyDescent="0.25">
      <c r="A56" s="495"/>
      <c r="C56" s="31"/>
    </row>
    <row r="57" spans="1:3" s="53" customFormat="1" ht="13.5" thickBot="1" x14ac:dyDescent="0.25">
      <c r="A57" s="502" t="s">
        <v>7</v>
      </c>
      <c r="C57" s="24" t="s">
        <v>118</v>
      </c>
    </row>
    <row r="58" spans="1:3" s="53" customFormat="1" x14ac:dyDescent="0.2">
      <c r="A58" s="346">
        <f>'3.2.vol.'!C59</f>
        <v>2016</v>
      </c>
      <c r="C58" s="496"/>
    </row>
    <row r="59" spans="1:3" s="53" customFormat="1" x14ac:dyDescent="0.2">
      <c r="A59" s="59">
        <f>'3.2.vol.'!C60</f>
        <v>2017</v>
      </c>
      <c r="C59" s="497"/>
    </row>
    <row r="60" spans="1:3" s="53" customFormat="1" ht="13.5" thickBot="1" x14ac:dyDescent="0.25">
      <c r="A60" s="61">
        <f>'3.2.vol.'!C61</f>
        <v>2018</v>
      </c>
      <c r="C60" s="498"/>
    </row>
    <row r="61" spans="1:3" s="53" customFormat="1" x14ac:dyDescent="0.2">
      <c r="A61" s="467">
        <f>'3.2.vol.'!C62</f>
        <v>43101</v>
      </c>
      <c r="C61" s="479"/>
    </row>
    <row r="62" spans="1:3" s="53" customFormat="1" ht="13.5" thickBot="1" x14ac:dyDescent="0.25">
      <c r="A62" s="469">
        <f>'3.2.vol.'!C63</f>
        <v>43466</v>
      </c>
      <c r="C62" s="487"/>
    </row>
    <row r="65" spans="1:3" ht="13.5" hidden="1" thickBot="1" x14ac:dyDescent="0.25">
      <c r="A65" s="83" t="s">
        <v>151</v>
      </c>
    </row>
    <row r="66" spans="1:3" ht="13.5" hidden="1" thickBot="1" x14ac:dyDescent="0.25">
      <c r="A66" s="88" t="s">
        <v>7</v>
      </c>
      <c r="B66" s="97"/>
      <c r="C66" s="94" t="s">
        <v>116</v>
      </c>
    </row>
    <row r="67" spans="1:3" hidden="1" x14ac:dyDescent="0.2">
      <c r="A67" s="96">
        <f>A58</f>
        <v>2016</v>
      </c>
      <c r="B67" s="97"/>
      <c r="C67" s="109">
        <f>+C58-SUM(C8:C19)</f>
        <v>0</v>
      </c>
    </row>
    <row r="68" spans="1:3" hidden="1" x14ac:dyDescent="0.2">
      <c r="A68" s="98">
        <f>A59</f>
        <v>2017</v>
      </c>
      <c r="B68" s="97"/>
      <c r="C68" s="113">
        <f>+C59-SUM(C20:C31)</f>
        <v>0</v>
      </c>
    </row>
    <row r="69" spans="1:3" ht="13.5" hidden="1" thickBot="1" x14ac:dyDescent="0.25">
      <c r="A69" s="99">
        <f>A60</f>
        <v>2018</v>
      </c>
      <c r="B69" s="97"/>
      <c r="C69" s="117">
        <f>+C60-SUM(C32:C43)</f>
        <v>0</v>
      </c>
    </row>
    <row r="70" spans="1:3" hidden="1" x14ac:dyDescent="0.2">
      <c r="A70" s="96">
        <f>A61</f>
        <v>43101</v>
      </c>
      <c r="B70" s="97"/>
      <c r="C70" s="122">
        <f>+C61-(SUM(C32:INDEX(C32:C43,'parámetros e instrucciones'!$E$3)))</f>
        <v>0</v>
      </c>
    </row>
    <row r="71" spans="1:3" ht="13.5" hidden="1" thickBot="1" x14ac:dyDescent="0.25">
      <c r="A71" s="99">
        <f>A62</f>
        <v>43466</v>
      </c>
      <c r="B71" s="97"/>
      <c r="C71" s="127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A10" sqref="A10:H10"/>
    </sheetView>
  </sheetViews>
  <sheetFormatPr baseColWidth="10" defaultRowHeight="12.75" x14ac:dyDescent="0.2"/>
  <cols>
    <col min="1" max="1" width="26.42578125" style="55" customWidth="1"/>
    <col min="2" max="2" width="1.85546875" style="50" customWidth="1"/>
    <col min="3" max="3" width="28.42578125" style="55" customWidth="1"/>
    <col min="4" max="16384" width="11.42578125" style="50"/>
  </cols>
  <sheetData>
    <row r="1" spans="1:6" x14ac:dyDescent="0.2">
      <c r="A1" s="623" t="s">
        <v>268</v>
      </c>
      <c r="B1" s="631"/>
      <c r="C1" s="631"/>
    </row>
    <row r="2" spans="1:6" x14ac:dyDescent="0.2">
      <c r="A2" s="631" t="s">
        <v>117</v>
      </c>
      <c r="B2" s="631"/>
      <c r="C2" s="631"/>
      <c r="F2" s="89" t="s">
        <v>125</v>
      </c>
    </row>
    <row r="3" spans="1:6" x14ac:dyDescent="0.2">
      <c r="A3" s="634" t="s">
        <v>265</v>
      </c>
      <c r="B3" s="630"/>
      <c r="C3" s="630"/>
    </row>
    <row r="4" spans="1:6" x14ac:dyDescent="0.2">
      <c r="A4" s="633" t="s">
        <v>111</v>
      </c>
      <c r="B4" s="633"/>
      <c r="C4" s="633"/>
    </row>
    <row r="5" spans="1:6" x14ac:dyDescent="0.2">
      <c r="A5" s="596"/>
      <c r="B5" s="596"/>
      <c r="C5" s="596"/>
    </row>
    <row r="6" spans="1:6" ht="13.5" thickBot="1" x14ac:dyDescent="0.25">
      <c r="A6" s="596"/>
      <c r="C6" s="52"/>
    </row>
    <row r="7" spans="1:6" ht="13.5" thickBot="1" x14ac:dyDescent="0.25">
      <c r="A7" s="408" t="s">
        <v>112</v>
      </c>
      <c r="C7" s="411" t="s">
        <v>118</v>
      </c>
      <c r="F7" s="89" t="s">
        <v>123</v>
      </c>
    </row>
    <row r="8" spans="1:6" ht="13.5" thickBot="1" x14ac:dyDescent="0.25">
      <c r="A8" s="100">
        <f>'3.2.vol.'!C8</f>
        <v>42370</v>
      </c>
      <c r="C8" s="30"/>
      <c r="F8" s="177"/>
    </row>
    <row r="9" spans="1:6" x14ac:dyDescent="0.2">
      <c r="A9" s="101">
        <f>'3.2.vol.'!C9</f>
        <v>42401</v>
      </c>
      <c r="C9" s="34"/>
      <c r="F9" s="89"/>
    </row>
    <row r="10" spans="1:6" ht="13.5" thickBot="1" x14ac:dyDescent="0.25">
      <c r="A10" s="101">
        <f>'3.2.vol.'!C10</f>
        <v>42430</v>
      </c>
      <c r="C10" s="34"/>
      <c r="F10" s="89" t="s">
        <v>124</v>
      </c>
    </row>
    <row r="11" spans="1:6" ht="13.5" thickBot="1" x14ac:dyDescent="0.25">
      <c r="A11" s="101">
        <f>'3.2.vol.'!C11</f>
        <v>42461</v>
      </c>
      <c r="C11" s="34"/>
      <c r="F11" s="178"/>
    </row>
    <row r="12" spans="1:6" x14ac:dyDescent="0.2">
      <c r="A12" s="101">
        <f>'3.2.vol.'!C12</f>
        <v>42491</v>
      </c>
      <c r="C12" s="34"/>
    </row>
    <row r="13" spans="1:6" x14ac:dyDescent="0.2">
      <c r="A13" s="101">
        <f>'3.2.vol.'!C13</f>
        <v>42522</v>
      </c>
      <c r="C13" s="34"/>
    </row>
    <row r="14" spans="1:6" x14ac:dyDescent="0.2">
      <c r="A14" s="101">
        <f>'3.2.vol.'!C14</f>
        <v>42552</v>
      </c>
      <c r="C14" s="34"/>
    </row>
    <row r="15" spans="1:6" x14ac:dyDescent="0.2">
      <c r="A15" s="101">
        <f>'3.2.vol.'!C15</f>
        <v>42583</v>
      </c>
      <c r="C15" s="34"/>
    </row>
    <row r="16" spans="1:6" x14ac:dyDescent="0.2">
      <c r="A16" s="101">
        <f>'3.2.vol.'!C16</f>
        <v>42614</v>
      </c>
      <c r="C16" s="34"/>
    </row>
    <row r="17" spans="1:3" x14ac:dyDescent="0.2">
      <c r="A17" s="101">
        <f>'3.2.vol.'!C17</f>
        <v>42644</v>
      </c>
      <c r="C17" s="34"/>
    </row>
    <row r="18" spans="1:3" x14ac:dyDescent="0.2">
      <c r="A18" s="101">
        <f>'3.2.vol.'!C18</f>
        <v>42675</v>
      </c>
      <c r="C18" s="34"/>
    </row>
    <row r="19" spans="1:3" ht="13.5" thickBot="1" x14ac:dyDescent="0.25">
      <c r="A19" s="102">
        <f>'3.2.vol.'!C19</f>
        <v>42705</v>
      </c>
      <c r="C19" s="37"/>
    </row>
    <row r="20" spans="1:3" x14ac:dyDescent="0.2">
      <c r="A20" s="100">
        <f>'3.2.vol.'!C20</f>
        <v>42736</v>
      </c>
      <c r="C20" s="40"/>
    </row>
    <row r="21" spans="1:3" x14ac:dyDescent="0.2">
      <c r="A21" s="101">
        <f>'3.2.vol.'!C21</f>
        <v>42767</v>
      </c>
      <c r="C21" s="34"/>
    </row>
    <row r="22" spans="1:3" x14ac:dyDescent="0.2">
      <c r="A22" s="101">
        <f>'3.2.vol.'!C22</f>
        <v>42795</v>
      </c>
      <c r="C22" s="34"/>
    </row>
    <row r="23" spans="1:3" x14ac:dyDescent="0.2">
      <c r="A23" s="101">
        <f>'3.2.vol.'!C23</f>
        <v>42826</v>
      </c>
      <c r="C23" s="34"/>
    </row>
    <row r="24" spans="1:3" x14ac:dyDescent="0.2">
      <c r="A24" s="101">
        <f>'3.2.vol.'!C24</f>
        <v>42856</v>
      </c>
      <c r="C24" s="34"/>
    </row>
    <row r="25" spans="1:3" x14ac:dyDescent="0.2">
      <c r="A25" s="101">
        <f>'3.2.vol.'!C25</f>
        <v>42887</v>
      </c>
      <c r="C25" s="34"/>
    </row>
    <row r="26" spans="1:3" x14ac:dyDescent="0.2">
      <c r="A26" s="101">
        <f>'3.2.vol.'!C26</f>
        <v>42917</v>
      </c>
      <c r="C26" s="34"/>
    </row>
    <row r="27" spans="1:3" x14ac:dyDescent="0.2">
      <c r="A27" s="101">
        <f>'3.2.vol.'!C27</f>
        <v>42948</v>
      </c>
      <c r="C27" s="34"/>
    </row>
    <row r="28" spans="1:3" x14ac:dyDescent="0.2">
      <c r="A28" s="101">
        <f>'3.2.vol.'!C28</f>
        <v>42979</v>
      </c>
      <c r="C28" s="34"/>
    </row>
    <row r="29" spans="1:3" x14ac:dyDescent="0.2">
      <c r="A29" s="101">
        <f>'3.2.vol.'!C29</f>
        <v>43009</v>
      </c>
      <c r="C29" s="34"/>
    </row>
    <row r="30" spans="1:3" x14ac:dyDescent="0.2">
      <c r="A30" s="101">
        <f>'3.2.vol.'!C30</f>
        <v>43040</v>
      </c>
      <c r="C30" s="34"/>
    </row>
    <row r="31" spans="1:3" ht="13.5" thickBot="1" x14ac:dyDescent="0.25">
      <c r="A31" s="102">
        <f>'3.2.vol.'!C31</f>
        <v>43070</v>
      </c>
      <c r="C31" s="43"/>
    </row>
    <row r="32" spans="1:3" x14ac:dyDescent="0.2">
      <c r="A32" s="100">
        <f>'3.2.vol.'!C32</f>
        <v>43101</v>
      </c>
      <c r="C32" s="30"/>
    </row>
    <row r="33" spans="1:3" x14ac:dyDescent="0.2">
      <c r="A33" s="101">
        <f>'3.2.vol.'!C33</f>
        <v>43132</v>
      </c>
      <c r="C33" s="34"/>
    </row>
    <row r="34" spans="1:3" x14ac:dyDescent="0.2">
      <c r="A34" s="101">
        <f>'3.2.vol.'!C34</f>
        <v>43160</v>
      </c>
      <c r="C34" s="34"/>
    </row>
    <row r="35" spans="1:3" x14ac:dyDescent="0.2">
      <c r="A35" s="101">
        <f>'3.2.vol.'!C35</f>
        <v>43191</v>
      </c>
      <c r="C35" s="34"/>
    </row>
    <row r="36" spans="1:3" x14ac:dyDescent="0.2">
      <c r="A36" s="101">
        <f>'3.2.vol.'!C36</f>
        <v>43221</v>
      </c>
      <c r="C36" s="34"/>
    </row>
    <row r="37" spans="1:3" x14ac:dyDescent="0.2">
      <c r="A37" s="101">
        <f>'3.2.vol.'!C37</f>
        <v>43252</v>
      </c>
      <c r="C37" s="34"/>
    </row>
    <row r="38" spans="1:3" x14ac:dyDescent="0.2">
      <c r="A38" s="101">
        <f>'3.2.vol.'!C38</f>
        <v>43282</v>
      </c>
      <c r="C38" s="34"/>
    </row>
    <row r="39" spans="1:3" x14ac:dyDescent="0.2">
      <c r="A39" s="101">
        <f>'3.2.vol.'!C39</f>
        <v>43313</v>
      </c>
      <c r="C39" s="34"/>
    </row>
    <row r="40" spans="1:3" x14ac:dyDescent="0.2">
      <c r="A40" s="101">
        <f>'3.2.vol.'!C40</f>
        <v>43344</v>
      </c>
      <c r="C40" s="34"/>
    </row>
    <row r="41" spans="1:3" x14ac:dyDescent="0.2">
      <c r="A41" s="101">
        <f>'3.2.vol.'!C41</f>
        <v>43374</v>
      </c>
      <c r="C41" s="34"/>
    </row>
    <row r="42" spans="1:3" x14ac:dyDescent="0.2">
      <c r="A42" s="101">
        <f>'3.2.vol.'!C42</f>
        <v>43405</v>
      </c>
      <c r="C42" s="34"/>
    </row>
    <row r="43" spans="1:3" ht="13.5" thickBot="1" x14ac:dyDescent="0.25">
      <c r="A43" s="354">
        <f>'3.2.vol.'!C43</f>
        <v>43435</v>
      </c>
      <c r="C43" s="43"/>
    </row>
    <row r="44" spans="1:3" s="53" customFormat="1" ht="13.5" thickBot="1" x14ac:dyDescent="0.25">
      <c r="A44" s="474">
        <f>'3.2.vol.'!C44</f>
        <v>43466</v>
      </c>
      <c r="C44" s="476"/>
    </row>
    <row r="45" spans="1:3" s="53" customFormat="1" hidden="1" x14ac:dyDescent="0.2">
      <c r="A45" s="493">
        <f>'3.2.vol.'!C45</f>
        <v>43497</v>
      </c>
      <c r="C45" s="40"/>
    </row>
    <row r="46" spans="1:3" s="53" customFormat="1" hidden="1" x14ac:dyDescent="0.2">
      <c r="A46" s="491">
        <f>'3.2.vol.'!C46</f>
        <v>43525</v>
      </c>
      <c r="C46" s="34"/>
    </row>
    <row r="47" spans="1:3" s="53" customFormat="1" hidden="1" x14ac:dyDescent="0.2">
      <c r="A47" s="491">
        <f>'3.2.vol.'!C47</f>
        <v>43556</v>
      </c>
      <c r="C47" s="34"/>
    </row>
    <row r="48" spans="1:3" s="53" customFormat="1" hidden="1" x14ac:dyDescent="0.2">
      <c r="A48" s="491">
        <f>'3.2.vol.'!C48</f>
        <v>43586</v>
      </c>
      <c r="C48" s="34"/>
    </row>
    <row r="49" spans="1:3" s="53" customFormat="1" hidden="1" x14ac:dyDescent="0.2">
      <c r="A49" s="491">
        <f>'3.2.vol.'!C49</f>
        <v>43617</v>
      </c>
      <c r="C49" s="34"/>
    </row>
    <row r="50" spans="1:3" s="53" customFormat="1" hidden="1" x14ac:dyDescent="0.2">
      <c r="A50" s="491">
        <f>'3.2.vol.'!C50</f>
        <v>43647</v>
      </c>
      <c r="C50" s="34"/>
    </row>
    <row r="51" spans="1:3" s="53" customFormat="1" hidden="1" x14ac:dyDescent="0.2">
      <c r="A51" s="491">
        <f>'3.2.vol.'!C51</f>
        <v>43678</v>
      </c>
      <c r="C51" s="34"/>
    </row>
    <row r="52" spans="1:3" s="53" customFormat="1" hidden="1" x14ac:dyDescent="0.2">
      <c r="A52" s="491">
        <f>'3.2.vol.'!C52</f>
        <v>43709</v>
      </c>
      <c r="C52" s="34"/>
    </row>
    <row r="53" spans="1:3" s="53" customFormat="1" hidden="1" x14ac:dyDescent="0.2">
      <c r="A53" s="491">
        <f>'3.2.vol.'!C53</f>
        <v>43739</v>
      </c>
      <c r="C53" s="34"/>
    </row>
    <row r="54" spans="1:3" s="53" customFormat="1" ht="13.5" hidden="1" thickBot="1" x14ac:dyDescent="0.25">
      <c r="A54" s="492">
        <f>'3.2.vol.'!C54</f>
        <v>43770</v>
      </c>
      <c r="C54" s="37"/>
    </row>
    <row r="55" spans="1:3" s="53" customFormat="1" ht="13.5" hidden="1" thickBot="1" x14ac:dyDescent="0.25">
      <c r="A55" s="494">
        <f>'3.2.vol.'!C55</f>
        <v>43800</v>
      </c>
      <c r="C55" s="391"/>
    </row>
    <row r="56" spans="1:3" s="53" customFormat="1" ht="13.5" thickBot="1" x14ac:dyDescent="0.25">
      <c r="A56" s="495"/>
      <c r="C56" s="31"/>
    </row>
    <row r="57" spans="1:3" s="53" customFormat="1" ht="13.5" thickBot="1" x14ac:dyDescent="0.25">
      <c r="A57" s="24" t="s">
        <v>7</v>
      </c>
      <c r="C57" s="24" t="s">
        <v>118</v>
      </c>
    </row>
    <row r="58" spans="1:3" s="53" customFormat="1" x14ac:dyDescent="0.2">
      <c r="A58" s="59">
        <f>'3.2.vol.'!C59</f>
        <v>2016</v>
      </c>
      <c r="C58" s="496"/>
    </row>
    <row r="59" spans="1:3" s="53" customFormat="1" x14ac:dyDescent="0.2">
      <c r="A59" s="59">
        <f>'3.2.vol.'!C60</f>
        <v>2017</v>
      </c>
      <c r="C59" s="497"/>
    </row>
    <row r="60" spans="1:3" s="53" customFormat="1" ht="13.5" thickBot="1" x14ac:dyDescent="0.25">
      <c r="A60" s="61">
        <f>'3.2.vol.'!C61</f>
        <v>2018</v>
      </c>
      <c r="C60" s="498"/>
    </row>
    <row r="61" spans="1:3" s="53" customFormat="1" x14ac:dyDescent="0.2">
      <c r="A61" s="467">
        <f>'3.2.vol.'!C62</f>
        <v>43101</v>
      </c>
      <c r="C61" s="479"/>
    </row>
    <row r="62" spans="1:3" s="53" customFormat="1" ht="13.5" thickBot="1" x14ac:dyDescent="0.25">
      <c r="A62" s="469">
        <f>'3.2.vol.'!C63</f>
        <v>43466</v>
      </c>
      <c r="C62" s="487"/>
    </row>
    <row r="65" spans="1:3" hidden="1" x14ac:dyDescent="0.2">
      <c r="A65" s="83" t="s">
        <v>151</v>
      </c>
    </row>
    <row r="66" spans="1:3" ht="13.5" hidden="1" thickBot="1" x14ac:dyDescent="0.25">
      <c r="A66" s="88" t="s">
        <v>7</v>
      </c>
      <c r="B66" s="97"/>
      <c r="C66" s="94" t="s">
        <v>116</v>
      </c>
    </row>
    <row r="67" spans="1:3" hidden="1" x14ac:dyDescent="0.2">
      <c r="A67" s="96">
        <f>A58</f>
        <v>2016</v>
      </c>
      <c r="B67" s="97"/>
      <c r="C67" s="109">
        <f>+C58-SUM(C8:C19)</f>
        <v>0</v>
      </c>
    </row>
    <row r="68" spans="1:3" hidden="1" x14ac:dyDescent="0.2">
      <c r="A68" s="98">
        <f>A59</f>
        <v>2017</v>
      </c>
      <c r="B68" s="97"/>
      <c r="C68" s="113">
        <f>+C59-SUM(C20:C31)</f>
        <v>0</v>
      </c>
    </row>
    <row r="69" spans="1:3" ht="13.5" hidden="1" thickBot="1" x14ac:dyDescent="0.25">
      <c r="A69" s="99">
        <f>A60</f>
        <v>2018</v>
      </c>
      <c r="B69" s="97"/>
      <c r="C69" s="117">
        <f>+C60-SUM(C32:C43)</f>
        <v>0</v>
      </c>
    </row>
    <row r="70" spans="1:3" hidden="1" x14ac:dyDescent="0.2">
      <c r="A70" s="96">
        <f>A61</f>
        <v>43101</v>
      </c>
      <c r="B70" s="97"/>
      <c r="C70" s="122">
        <f>+C61-(SUM(C32:INDEX(C32:C43,'parámetros e instrucciones'!$E$3)))</f>
        <v>0</v>
      </c>
    </row>
    <row r="71" spans="1:3" ht="13.5" hidden="1" thickBot="1" x14ac:dyDescent="0.25">
      <c r="A71" s="99">
        <f>A62</f>
        <v>43466</v>
      </c>
      <c r="B71" s="97"/>
      <c r="C71" s="127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8.28515625" style="55" hidden="1" customWidth="1"/>
    <col min="4" max="4" width="31.7109375" style="64" customWidth="1"/>
    <col min="5" max="8" width="11.42578125" style="50"/>
    <col min="9" max="9" width="18.5703125" style="50" customWidth="1"/>
    <col min="10" max="16384" width="11.42578125" style="50"/>
  </cols>
  <sheetData>
    <row r="1" spans="1:9" x14ac:dyDescent="0.2">
      <c r="A1" s="631" t="s">
        <v>196</v>
      </c>
      <c r="B1" s="631"/>
      <c r="C1" s="631"/>
      <c r="D1" s="631"/>
    </row>
    <row r="2" spans="1:9" x14ac:dyDescent="0.2">
      <c r="A2" s="623" t="s">
        <v>291</v>
      </c>
      <c r="B2" s="631"/>
      <c r="C2" s="631"/>
      <c r="D2" s="631"/>
    </row>
    <row r="3" spans="1:9" x14ac:dyDescent="0.2">
      <c r="A3" s="631" t="s">
        <v>194</v>
      </c>
      <c r="B3" s="631"/>
      <c r="C3" s="631"/>
      <c r="D3" s="631"/>
    </row>
    <row r="4" spans="1:9" s="370" customFormat="1" ht="13.5" thickBot="1" x14ac:dyDescent="0.25">
      <c r="A4" s="632" t="s">
        <v>237</v>
      </c>
      <c r="B4" s="632"/>
      <c r="C4" s="632"/>
      <c r="D4" s="632"/>
      <c r="F4" s="371"/>
      <c r="G4" s="371"/>
      <c r="I4" s="372" t="s">
        <v>120</v>
      </c>
    </row>
    <row r="5" spans="1:9" ht="13.5" thickBot="1" x14ac:dyDescent="0.25">
      <c r="A5" s="631" t="s">
        <v>111</v>
      </c>
      <c r="B5" s="631"/>
      <c r="C5" s="631"/>
      <c r="D5" s="631"/>
      <c r="F5" s="635" t="s">
        <v>130</v>
      </c>
      <c r="G5" s="636"/>
      <c r="I5" s="83" t="s">
        <v>154</v>
      </c>
    </row>
    <row r="6" spans="1:9" x14ac:dyDescent="0.2">
      <c r="A6" s="316"/>
      <c r="B6" s="316"/>
      <c r="C6" s="316"/>
      <c r="D6" s="316"/>
      <c r="F6" s="350"/>
      <c r="G6" s="350"/>
      <c r="I6" s="83"/>
    </row>
    <row r="7" spans="1:9" ht="13.5" thickBot="1" x14ac:dyDescent="0.25">
      <c r="A7" s="51"/>
      <c r="C7" s="52"/>
      <c r="D7" s="54"/>
    </row>
    <row r="8" spans="1:9" ht="60" customHeight="1" thickBot="1" x14ac:dyDescent="0.25">
      <c r="A8" s="408" t="s">
        <v>112</v>
      </c>
      <c r="D8" s="411" t="s">
        <v>195</v>
      </c>
      <c r="G8" s="89"/>
      <c r="I8" s="24" t="s">
        <v>141</v>
      </c>
    </row>
    <row r="9" spans="1:9" x14ac:dyDescent="0.2">
      <c r="A9" s="100">
        <f>'4.2.a.conf'!A8</f>
        <v>42370</v>
      </c>
      <c r="D9" s="304" t="str">
        <f>+I9</f>
        <v/>
      </c>
      <c r="F9" s="89" t="s">
        <v>126</v>
      </c>
      <c r="I9" s="299" t="str">
        <f>IF('4.2.a.conf'!C8&gt;0,('4.2.a.conf'!C8/'4.2.a.conf'!$F$11)*100,"")</f>
        <v/>
      </c>
    </row>
    <row r="10" spans="1:9" x14ac:dyDescent="0.2">
      <c r="A10" s="101">
        <f>'4.2.a.conf'!A9</f>
        <v>42401</v>
      </c>
      <c r="D10" s="302" t="str">
        <f t="shared" ref="D10:D56" si="0">+I10</f>
        <v/>
      </c>
      <c r="F10" s="89" t="s">
        <v>127</v>
      </c>
      <c r="I10" s="297" t="str">
        <f>IF('4.2.a.conf'!C9&gt;0,('4.2.a.conf'!C9/'4.2.a.conf'!$F$11)*100,"")</f>
        <v/>
      </c>
    </row>
    <row r="11" spans="1:9" x14ac:dyDescent="0.2">
      <c r="A11" s="101">
        <f>'4.2.a.conf'!A10</f>
        <v>42430</v>
      </c>
      <c r="D11" s="302" t="str">
        <f t="shared" si="0"/>
        <v/>
      </c>
      <c r="F11" s="89" t="s">
        <v>128</v>
      </c>
      <c r="I11" s="297" t="str">
        <f>IF('4.2.a.conf'!C10&gt;0,('4.2.a.conf'!C10/'4.2.a.conf'!$F$11)*100,"")</f>
        <v/>
      </c>
    </row>
    <row r="12" spans="1:9" x14ac:dyDescent="0.2">
      <c r="A12" s="101">
        <f>'4.2.a.conf'!A11</f>
        <v>42461</v>
      </c>
      <c r="D12" s="302" t="str">
        <f t="shared" si="0"/>
        <v/>
      </c>
      <c r="F12" s="89" t="s">
        <v>129</v>
      </c>
      <c r="I12" s="297" t="str">
        <f>IF('4.2.a.conf'!C11&gt;0,('4.2.a.conf'!C11/'4.2.a.conf'!$F$11)*100,"")</f>
        <v/>
      </c>
    </row>
    <row r="13" spans="1:9" x14ac:dyDescent="0.2">
      <c r="A13" s="101">
        <f>'4.2.a.conf'!A12</f>
        <v>42491</v>
      </c>
      <c r="D13" s="302" t="str">
        <f t="shared" si="0"/>
        <v/>
      </c>
      <c r="I13" s="297" t="str">
        <f>IF('4.2.a.conf'!C12&gt;0,('4.2.a.conf'!C12/'4.2.a.conf'!$F$11)*100,"")</f>
        <v/>
      </c>
    </row>
    <row r="14" spans="1:9" x14ac:dyDescent="0.2">
      <c r="A14" s="101">
        <f>'4.2.a.conf'!A13</f>
        <v>42522</v>
      </c>
      <c r="D14" s="302" t="str">
        <f t="shared" si="0"/>
        <v/>
      </c>
      <c r="I14" s="297" t="str">
        <f>IF('4.2.a.conf'!C13&gt;0,('4.2.a.conf'!C13/'4.2.a.conf'!$F$11)*100,"")</f>
        <v/>
      </c>
    </row>
    <row r="15" spans="1:9" x14ac:dyDescent="0.2">
      <c r="A15" s="101">
        <f>'4.2.a.conf'!A14</f>
        <v>42552</v>
      </c>
      <c r="D15" s="302" t="str">
        <f t="shared" si="0"/>
        <v/>
      </c>
      <c r="I15" s="297" t="str">
        <f>IF('4.2.a.conf'!C14&gt;0,('4.2.a.conf'!C14/'4.2.a.conf'!$F$11)*100,"")</f>
        <v/>
      </c>
    </row>
    <row r="16" spans="1:9" x14ac:dyDescent="0.2">
      <c r="A16" s="101">
        <f>'4.2.a.conf'!A15</f>
        <v>42583</v>
      </c>
      <c r="D16" s="302" t="str">
        <f t="shared" si="0"/>
        <v/>
      </c>
      <c r="I16" s="297" t="str">
        <f>IF('4.2.a.conf'!C15&gt;0,('4.2.a.conf'!C15/'4.2.a.conf'!$F$11)*100,"")</f>
        <v/>
      </c>
    </row>
    <row r="17" spans="1:9" x14ac:dyDescent="0.2">
      <c r="A17" s="101">
        <f>'4.2.a.conf'!A16</f>
        <v>42614</v>
      </c>
      <c r="D17" s="302" t="str">
        <f t="shared" si="0"/>
        <v/>
      </c>
      <c r="I17" s="297" t="str">
        <f>IF('4.2.a.conf'!C16&gt;0,('4.2.a.conf'!C16/'4.2.a.conf'!$F$11)*100,"")</f>
        <v/>
      </c>
    </row>
    <row r="18" spans="1:9" x14ac:dyDescent="0.2">
      <c r="A18" s="101">
        <f>'4.2.a.conf'!A17</f>
        <v>42644</v>
      </c>
      <c r="D18" s="302" t="str">
        <f t="shared" si="0"/>
        <v/>
      </c>
      <c r="I18" s="297" t="str">
        <f>IF('4.2.a.conf'!C17&gt;0,('4.2.a.conf'!C17/'4.2.a.conf'!$F$11)*100,"")</f>
        <v/>
      </c>
    </row>
    <row r="19" spans="1:9" x14ac:dyDescent="0.2">
      <c r="A19" s="101">
        <f>'4.2.a.conf'!A18</f>
        <v>42675</v>
      </c>
      <c r="D19" s="302" t="str">
        <f t="shared" si="0"/>
        <v/>
      </c>
      <c r="I19" s="297" t="str">
        <f>IF('4.2.a.conf'!C18&gt;0,('4.2.a.conf'!C18/'4.2.a.conf'!$F$11)*100,"")</f>
        <v/>
      </c>
    </row>
    <row r="20" spans="1:9" ht="13.5" thickBot="1" x14ac:dyDescent="0.25">
      <c r="A20" s="102">
        <f>'4.2.a.conf'!A19</f>
        <v>42705</v>
      </c>
      <c r="D20" s="303" t="str">
        <f t="shared" si="0"/>
        <v/>
      </c>
      <c r="I20" s="298" t="str">
        <f>IF('4.2.a.conf'!C19&gt;0,('4.2.a.conf'!C19/'4.2.a.conf'!$F$11)*100,"")</f>
        <v/>
      </c>
    </row>
    <row r="21" spans="1:9" x14ac:dyDescent="0.2">
      <c r="A21" s="100">
        <f>'4.2.a.conf'!A20</f>
        <v>42736</v>
      </c>
      <c r="D21" s="304" t="str">
        <f t="shared" si="0"/>
        <v/>
      </c>
      <c r="I21" s="299" t="str">
        <f>IF('4.2.a.conf'!C20&gt;0,('4.2.a.conf'!C20/'4.2.a.conf'!$F$11)*100,"")</f>
        <v/>
      </c>
    </row>
    <row r="22" spans="1:9" x14ac:dyDescent="0.2">
      <c r="A22" s="101">
        <f>'4.2.a.conf'!A21</f>
        <v>42767</v>
      </c>
      <c r="D22" s="302" t="str">
        <f t="shared" si="0"/>
        <v/>
      </c>
      <c r="I22" s="297" t="str">
        <f>IF('4.2.a.conf'!C21&gt;0,('4.2.a.conf'!C21/'4.2.a.conf'!$F$11)*100,"")</f>
        <v/>
      </c>
    </row>
    <row r="23" spans="1:9" x14ac:dyDescent="0.2">
      <c r="A23" s="101">
        <f>'4.2.a.conf'!A22</f>
        <v>42795</v>
      </c>
      <c r="D23" s="302" t="str">
        <f t="shared" si="0"/>
        <v/>
      </c>
      <c r="I23" s="297" t="str">
        <f>IF('4.2.a.conf'!C22&gt;0,('4.2.a.conf'!C22/'4.2.a.conf'!$F$11)*100,"")</f>
        <v/>
      </c>
    </row>
    <row r="24" spans="1:9" x14ac:dyDescent="0.2">
      <c r="A24" s="101">
        <f>'4.2.a.conf'!A23</f>
        <v>42826</v>
      </c>
      <c r="D24" s="302" t="str">
        <f t="shared" si="0"/>
        <v/>
      </c>
      <c r="I24" s="297" t="str">
        <f>IF('4.2.a.conf'!C23&gt;0,('4.2.a.conf'!C23/'4.2.a.conf'!$F$11)*100,"")</f>
        <v/>
      </c>
    </row>
    <row r="25" spans="1:9" x14ac:dyDescent="0.2">
      <c r="A25" s="101">
        <f>'4.2.a.conf'!A24</f>
        <v>42856</v>
      </c>
      <c r="D25" s="302" t="str">
        <f t="shared" si="0"/>
        <v/>
      </c>
      <c r="I25" s="297" t="str">
        <f>IF('4.2.a.conf'!C24&gt;0,('4.2.a.conf'!C24/'4.2.a.conf'!$F$11)*100,"")</f>
        <v/>
      </c>
    </row>
    <row r="26" spans="1:9" x14ac:dyDescent="0.2">
      <c r="A26" s="101">
        <f>'4.2.a.conf'!A25</f>
        <v>42887</v>
      </c>
      <c r="D26" s="302" t="str">
        <f t="shared" si="0"/>
        <v/>
      </c>
      <c r="I26" s="297" t="str">
        <f>IF('4.2.a.conf'!C25&gt;0,('4.2.a.conf'!C25/'4.2.a.conf'!$F$11)*100,"")</f>
        <v/>
      </c>
    </row>
    <row r="27" spans="1:9" x14ac:dyDescent="0.2">
      <c r="A27" s="101">
        <f>'4.2.a.conf'!A26</f>
        <v>42917</v>
      </c>
      <c r="D27" s="302" t="str">
        <f t="shared" si="0"/>
        <v/>
      </c>
      <c r="I27" s="297" t="str">
        <f>IF('4.2.a.conf'!C26&gt;0,('4.2.a.conf'!C26/'4.2.a.conf'!$F$11)*100,"")</f>
        <v/>
      </c>
    </row>
    <row r="28" spans="1:9" x14ac:dyDescent="0.2">
      <c r="A28" s="101">
        <f>'4.2.a.conf'!A27</f>
        <v>42948</v>
      </c>
      <c r="D28" s="302" t="str">
        <f t="shared" si="0"/>
        <v/>
      </c>
      <c r="I28" s="297" t="str">
        <f>IF('4.2.a.conf'!C27&gt;0,('4.2.a.conf'!C27/'4.2.a.conf'!$F$11)*100,"")</f>
        <v/>
      </c>
    </row>
    <row r="29" spans="1:9" x14ac:dyDescent="0.2">
      <c r="A29" s="101">
        <f>'4.2.a.conf'!A28</f>
        <v>42979</v>
      </c>
      <c r="D29" s="302" t="str">
        <f t="shared" si="0"/>
        <v/>
      </c>
      <c r="I29" s="297" t="str">
        <f>IF('4.2.a.conf'!C28&gt;0,('4.2.a.conf'!C28/'4.2.a.conf'!$F$11)*100,"")</f>
        <v/>
      </c>
    </row>
    <row r="30" spans="1:9" x14ac:dyDescent="0.2">
      <c r="A30" s="101">
        <f>'4.2.a.conf'!A29</f>
        <v>43009</v>
      </c>
      <c r="D30" s="302" t="str">
        <f t="shared" si="0"/>
        <v/>
      </c>
      <c r="I30" s="297" t="str">
        <f>IF('4.2.a.conf'!C29&gt;0,('4.2.a.conf'!C29/'4.2.a.conf'!$F$11)*100,"")</f>
        <v/>
      </c>
    </row>
    <row r="31" spans="1:9" x14ac:dyDescent="0.2">
      <c r="A31" s="101">
        <f>'4.2.a.conf'!A30</f>
        <v>43040</v>
      </c>
      <c r="D31" s="302" t="str">
        <f t="shared" si="0"/>
        <v/>
      </c>
      <c r="I31" s="297" t="str">
        <f>IF('4.2.a.conf'!C30&gt;0,('4.2.a.conf'!C30/'4.2.a.conf'!$F$11)*100,"")</f>
        <v/>
      </c>
    </row>
    <row r="32" spans="1:9" ht="13.5" thickBot="1" x14ac:dyDescent="0.25">
      <c r="A32" s="102">
        <f>'4.2.a.conf'!A31</f>
        <v>43070</v>
      </c>
      <c r="D32" s="305" t="str">
        <f t="shared" si="0"/>
        <v/>
      </c>
      <c r="I32" s="300" t="str">
        <f>IF('4.2.a.conf'!C31&gt;0,('4.2.a.conf'!C31/'4.2.a.conf'!$F$11)*100,"")</f>
        <v/>
      </c>
    </row>
    <row r="33" spans="1:9" x14ac:dyDescent="0.2">
      <c r="A33" s="100">
        <f>'4.2.a.conf'!A32</f>
        <v>43101</v>
      </c>
      <c r="D33" s="306" t="str">
        <f t="shared" si="0"/>
        <v/>
      </c>
      <c r="I33" s="296" t="str">
        <f>IF('4.2.a.conf'!C32&gt;0,('4.2.a.conf'!C32/'4.2.a.conf'!$F$11)*100,"")</f>
        <v/>
      </c>
    </row>
    <row r="34" spans="1:9" x14ac:dyDescent="0.2">
      <c r="A34" s="101">
        <f>'4.2.a.conf'!A33</f>
        <v>43132</v>
      </c>
      <c r="D34" s="302" t="str">
        <f t="shared" si="0"/>
        <v/>
      </c>
      <c r="I34" s="297" t="str">
        <f>IF('4.2.a.conf'!C33&gt;0,('4.2.a.conf'!C33/'4.2.a.conf'!$F$11)*100,"")</f>
        <v/>
      </c>
    </row>
    <row r="35" spans="1:9" x14ac:dyDescent="0.2">
      <c r="A35" s="101">
        <f>'4.2.a.conf'!A34</f>
        <v>43160</v>
      </c>
      <c r="D35" s="302" t="str">
        <f t="shared" si="0"/>
        <v/>
      </c>
      <c r="I35" s="297" t="str">
        <f>IF('4.2.a.conf'!C34&gt;0,('4.2.a.conf'!C34/'4.2.a.conf'!$F$11)*100,"")</f>
        <v/>
      </c>
    </row>
    <row r="36" spans="1:9" x14ac:dyDescent="0.2">
      <c r="A36" s="101">
        <f>'4.2.a.conf'!A35</f>
        <v>43191</v>
      </c>
      <c r="D36" s="302" t="str">
        <f t="shared" si="0"/>
        <v/>
      </c>
      <c r="I36" s="297" t="str">
        <f>IF('4.2.a.conf'!C35&gt;0,('4.2.a.conf'!C35/'4.2.a.conf'!$F$11)*100,"")</f>
        <v/>
      </c>
    </row>
    <row r="37" spans="1:9" x14ac:dyDescent="0.2">
      <c r="A37" s="101">
        <f>'4.2.a.conf'!A36</f>
        <v>43221</v>
      </c>
      <c r="D37" s="302" t="str">
        <f t="shared" si="0"/>
        <v/>
      </c>
      <c r="I37" s="297" t="str">
        <f>IF('4.2.a.conf'!C36&gt;0,('4.2.a.conf'!C36/'4.2.a.conf'!$F$11)*100,"")</f>
        <v/>
      </c>
    </row>
    <row r="38" spans="1:9" x14ac:dyDescent="0.2">
      <c r="A38" s="101">
        <f>'4.2.a.conf'!A37</f>
        <v>43252</v>
      </c>
      <c r="D38" s="302" t="str">
        <f t="shared" si="0"/>
        <v/>
      </c>
      <c r="I38" s="297" t="str">
        <f>IF('4.2.a.conf'!C37&gt;0,('4.2.a.conf'!C37/'4.2.a.conf'!$F$11)*100,"")</f>
        <v/>
      </c>
    </row>
    <row r="39" spans="1:9" x14ac:dyDescent="0.2">
      <c r="A39" s="101">
        <f>'4.2.a.conf'!A38</f>
        <v>43282</v>
      </c>
      <c r="D39" s="302" t="str">
        <f t="shared" si="0"/>
        <v/>
      </c>
      <c r="I39" s="297" t="str">
        <f>IF('4.2.a.conf'!C38&gt;0,('4.2.a.conf'!C38/'4.2.a.conf'!$F$11)*100,"")</f>
        <v/>
      </c>
    </row>
    <row r="40" spans="1:9" x14ac:dyDescent="0.2">
      <c r="A40" s="101">
        <f>'4.2.a.conf'!A39</f>
        <v>43313</v>
      </c>
      <c r="D40" s="302" t="str">
        <f t="shared" si="0"/>
        <v/>
      </c>
      <c r="I40" s="297" t="str">
        <f>IF('4.2.a.conf'!C39&gt;0,('4.2.a.conf'!C39/'4.2.a.conf'!$F$11)*100,"")</f>
        <v/>
      </c>
    </row>
    <row r="41" spans="1:9" x14ac:dyDescent="0.2">
      <c r="A41" s="101">
        <f>'4.2.a.conf'!A40</f>
        <v>43344</v>
      </c>
      <c r="D41" s="302" t="str">
        <f t="shared" si="0"/>
        <v/>
      </c>
      <c r="I41" s="297" t="str">
        <f>IF('4.2.a.conf'!C40&gt;0,('4.2.a.conf'!C40/'4.2.a.conf'!$F$11)*100,"")</f>
        <v/>
      </c>
    </row>
    <row r="42" spans="1:9" x14ac:dyDescent="0.2">
      <c r="A42" s="101">
        <f>'4.2.a.conf'!A41</f>
        <v>43374</v>
      </c>
      <c r="D42" s="302" t="str">
        <f t="shared" si="0"/>
        <v/>
      </c>
      <c r="I42" s="297" t="str">
        <f>IF('4.2.a.conf'!C41&gt;0,('4.2.a.conf'!C41/'4.2.a.conf'!$F$11)*100,"")</f>
        <v/>
      </c>
    </row>
    <row r="43" spans="1:9" x14ac:dyDescent="0.2">
      <c r="A43" s="101">
        <f>'4.2.a.conf'!A42</f>
        <v>43405</v>
      </c>
      <c r="D43" s="302" t="str">
        <f t="shared" si="0"/>
        <v/>
      </c>
      <c r="I43" s="297" t="str">
        <f>IF('4.2.a.conf'!C42&gt;0,('4.2.a.conf'!C42/'4.2.a.conf'!$F$11)*100,"")</f>
        <v/>
      </c>
    </row>
    <row r="44" spans="1:9" ht="13.5" thickBot="1" x14ac:dyDescent="0.25">
      <c r="A44" s="354">
        <f>'4.2.a.conf'!A43</f>
        <v>43435</v>
      </c>
      <c r="D44" s="305" t="str">
        <f t="shared" si="0"/>
        <v/>
      </c>
      <c r="I44" s="300" t="str">
        <f>IF('4.2.a.conf'!C43&gt;0,('4.2.a.conf'!C43/'4.2.a.conf'!$F$11)*100,"")</f>
        <v/>
      </c>
    </row>
    <row r="45" spans="1:9" s="53" customFormat="1" ht="13.5" thickBot="1" x14ac:dyDescent="0.25">
      <c r="A45" s="474">
        <f>'4.2.a.conf'!A44</f>
        <v>43466</v>
      </c>
      <c r="C45" s="52"/>
      <c r="D45" s="511" t="str">
        <f t="shared" si="0"/>
        <v/>
      </c>
      <c r="I45" s="499" t="str">
        <f>IF('4.2.a.conf'!C44&gt;0,('4.2.a.conf'!C44/'4.2.a.conf'!$F$11)*100,"")</f>
        <v/>
      </c>
    </row>
    <row r="46" spans="1:9" s="53" customFormat="1" hidden="1" x14ac:dyDescent="0.2">
      <c r="A46" s="493">
        <f>'4.2.a.conf'!A45</f>
        <v>43497</v>
      </c>
      <c r="C46" s="52"/>
      <c r="D46" s="304" t="str">
        <f t="shared" si="0"/>
        <v/>
      </c>
      <c r="I46" s="500" t="str">
        <f>IF('4.2.a.conf'!C45&gt;0,('4.2.a.conf'!C45/'4.2.a.conf'!$F$11)*100,"")</f>
        <v/>
      </c>
    </row>
    <row r="47" spans="1:9" s="53" customFormat="1" hidden="1" x14ac:dyDescent="0.2">
      <c r="A47" s="491">
        <f>'4.2.a.conf'!A46</f>
        <v>43525</v>
      </c>
      <c r="C47" s="52"/>
      <c r="D47" s="302" t="str">
        <f t="shared" si="0"/>
        <v/>
      </c>
      <c r="I47" s="500" t="str">
        <f>IF('4.2.a.conf'!C46&gt;0,('4.2.a.conf'!C46/'4.2.a.conf'!$F$11)*100,"")</f>
        <v/>
      </c>
    </row>
    <row r="48" spans="1:9" s="53" customFormat="1" hidden="1" x14ac:dyDescent="0.2">
      <c r="A48" s="491">
        <f>'4.2.a.conf'!A47</f>
        <v>43556</v>
      </c>
      <c r="C48" s="52"/>
      <c r="D48" s="302" t="str">
        <f t="shared" si="0"/>
        <v/>
      </c>
      <c r="I48" s="500" t="str">
        <f>IF('4.2.a.conf'!C47&gt;0,('4.2.a.conf'!C47/'4.2.a.conf'!$F$11)*100,"")</f>
        <v/>
      </c>
    </row>
    <row r="49" spans="1:9" s="53" customFormat="1" hidden="1" x14ac:dyDescent="0.2">
      <c r="A49" s="491">
        <f>'4.2.a.conf'!A48</f>
        <v>43586</v>
      </c>
      <c r="C49" s="52"/>
      <c r="D49" s="302" t="str">
        <f t="shared" si="0"/>
        <v/>
      </c>
      <c r="I49" s="500" t="str">
        <f>IF('4.2.a.conf'!C48&gt;0,('4.2.a.conf'!C48/'4.2.a.conf'!$F$11)*100,"")</f>
        <v/>
      </c>
    </row>
    <row r="50" spans="1:9" s="53" customFormat="1" hidden="1" x14ac:dyDescent="0.2">
      <c r="A50" s="491">
        <f>'4.2.a.conf'!A49</f>
        <v>43617</v>
      </c>
      <c r="C50" s="52"/>
      <c r="D50" s="302" t="str">
        <f t="shared" si="0"/>
        <v/>
      </c>
      <c r="I50" s="500" t="str">
        <f>IF('4.2.a.conf'!C49&gt;0,('4.2.a.conf'!C49/'4.2.a.conf'!$F$11)*100,"")</f>
        <v/>
      </c>
    </row>
    <row r="51" spans="1:9" s="53" customFormat="1" hidden="1" x14ac:dyDescent="0.2">
      <c r="A51" s="491">
        <f>'4.2.a.conf'!A50</f>
        <v>43647</v>
      </c>
      <c r="C51" s="52"/>
      <c r="D51" s="302" t="str">
        <f t="shared" si="0"/>
        <v/>
      </c>
      <c r="I51" s="500" t="str">
        <f>IF('4.2.a.conf'!C50&gt;0,('4.2.a.conf'!C50/'4.2.a.conf'!$F$11)*100,"")</f>
        <v/>
      </c>
    </row>
    <row r="52" spans="1:9" s="53" customFormat="1" hidden="1" x14ac:dyDescent="0.2">
      <c r="A52" s="491">
        <f>'4.2.a.conf'!A51</f>
        <v>43678</v>
      </c>
      <c r="C52" s="52"/>
      <c r="D52" s="302" t="str">
        <f t="shared" si="0"/>
        <v/>
      </c>
      <c r="I52" s="500" t="str">
        <f>IF('4.2.a.conf'!C51&gt;0,('4.2.a.conf'!C51/'4.2.a.conf'!$F$11)*100,"")</f>
        <v/>
      </c>
    </row>
    <row r="53" spans="1:9" s="53" customFormat="1" hidden="1" x14ac:dyDescent="0.2">
      <c r="A53" s="491">
        <f>'4.2.a.conf'!A52</f>
        <v>43709</v>
      </c>
      <c r="C53" s="52"/>
      <c r="D53" s="302" t="str">
        <f t="shared" si="0"/>
        <v/>
      </c>
      <c r="I53" s="500" t="str">
        <f>IF('4.2.a.conf'!C52&gt;0,('4.2.a.conf'!C52/'4.2.a.conf'!$F$11)*100,"")</f>
        <v/>
      </c>
    </row>
    <row r="54" spans="1:9" s="53" customFormat="1" hidden="1" x14ac:dyDescent="0.2">
      <c r="A54" s="491">
        <f>'4.2.a.conf'!A53</f>
        <v>43739</v>
      </c>
      <c r="C54" s="52"/>
      <c r="D54" s="302" t="str">
        <f t="shared" si="0"/>
        <v/>
      </c>
      <c r="I54" s="500" t="str">
        <f>IF('4.2.a.conf'!C53&gt;0,('4.2.a.conf'!C53/'4.2.a.conf'!$F$11)*100,"")</f>
        <v/>
      </c>
    </row>
    <row r="55" spans="1:9" s="53" customFormat="1" ht="13.5" hidden="1" thickBot="1" x14ac:dyDescent="0.25">
      <c r="A55" s="492">
        <f>'4.2.a.conf'!A54</f>
        <v>43770</v>
      </c>
      <c r="C55" s="52"/>
      <c r="D55" s="303" t="str">
        <f t="shared" si="0"/>
        <v/>
      </c>
      <c r="I55" s="500" t="str">
        <f>IF('4.2.a.conf'!C54&gt;0,('4.2.a.conf'!C54/'4.2.a.conf'!$F$11)*100,"")</f>
        <v/>
      </c>
    </row>
    <row r="56" spans="1:9" s="53" customFormat="1" ht="13.5" hidden="1" thickBot="1" x14ac:dyDescent="0.25">
      <c r="A56" s="494">
        <f>'4.2.a.conf'!A55</f>
        <v>43800</v>
      </c>
      <c r="C56" s="52"/>
      <c r="D56" s="392" t="str">
        <f t="shared" si="0"/>
        <v/>
      </c>
      <c r="I56" s="501" t="str">
        <f>IF('4.2.a.conf'!C55&gt;0,('4.2.a.conf'!C55/'4.2.a.conf'!$F$11)*100,"")</f>
        <v/>
      </c>
    </row>
    <row r="57" spans="1:9" s="53" customFormat="1" ht="13.5" thickBot="1" x14ac:dyDescent="0.25">
      <c r="A57" s="495"/>
      <c r="C57" s="52"/>
      <c r="D57" s="47"/>
    </row>
    <row r="58" spans="1:9" s="53" customFormat="1" ht="57.75" customHeight="1" thickBot="1" x14ac:dyDescent="0.25">
      <c r="A58" s="502" t="s">
        <v>7</v>
      </c>
      <c r="C58" s="503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s="53" customFormat="1" x14ac:dyDescent="0.2">
      <c r="A59" s="346">
        <f>'4.2.a.conf'!A58</f>
        <v>2016</v>
      </c>
      <c r="C59" s="52"/>
      <c r="D59" s="307" t="str">
        <f>+I59</f>
        <v/>
      </c>
      <c r="I59" s="504" t="str">
        <f>IF('4.2.a.conf'!C58&gt;0,('4.2.a.conf'!C58/'4.2.a.conf'!$F$11)*100,"")</f>
        <v/>
      </c>
    </row>
    <row r="60" spans="1:9" s="53" customFormat="1" x14ac:dyDescent="0.2">
      <c r="A60" s="59">
        <f>'4.2.a.conf'!A59</f>
        <v>2017</v>
      </c>
      <c r="C60" s="52"/>
      <c r="D60" s="308" t="str">
        <f>+I60</f>
        <v/>
      </c>
      <c r="I60" s="505" t="str">
        <f>IF('4.2.a.conf'!C59&gt;0,('4.2.a.conf'!C59/'4.2.a.conf'!$F$11)*100,"")</f>
        <v/>
      </c>
    </row>
    <row r="61" spans="1:9" s="53" customFormat="1" ht="13.5" thickBot="1" x14ac:dyDescent="0.25">
      <c r="A61" s="61">
        <f>'4.2.a.conf'!A60</f>
        <v>2018</v>
      </c>
      <c r="C61" s="52"/>
      <c r="D61" s="309" t="str">
        <f>+I61</f>
        <v/>
      </c>
      <c r="I61" s="506" t="str">
        <f>IF('4.2.a.conf'!C60&gt;0,('4.2.a.conf'!C60/'4.2.a.conf'!$F$11)*100,"")</f>
        <v/>
      </c>
    </row>
    <row r="62" spans="1:9" s="53" customFormat="1" x14ac:dyDescent="0.2">
      <c r="A62" s="467">
        <f>'4.2.a.conf'!A61</f>
        <v>43101</v>
      </c>
      <c r="C62" s="52"/>
      <c r="D62" s="507" t="str">
        <f>+I62</f>
        <v/>
      </c>
      <c r="I62" s="508" t="str">
        <f>IF('4.2.a.conf'!C61&gt;0,('4.2.a.conf'!C61/'4.2.a.conf'!$F$11)*100,"")</f>
        <v/>
      </c>
    </row>
    <row r="63" spans="1:9" s="53" customFormat="1" ht="13.5" thickBot="1" x14ac:dyDescent="0.25">
      <c r="A63" s="469">
        <f>'4.2.a.conf'!A62</f>
        <v>43466</v>
      </c>
      <c r="C63" s="52"/>
      <c r="D63" s="509" t="str">
        <f>+I63</f>
        <v/>
      </c>
      <c r="I63" s="510" t="str">
        <f>IF('4.2.a.conf'!C62&gt;0,('4.2.a.conf'!C62/'4.2.a.conf'!$F$11)*100,"")</f>
        <v/>
      </c>
    </row>
    <row r="66" spans="1:4" hidden="1" x14ac:dyDescent="0.2">
      <c r="A66" s="83" t="s">
        <v>151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88" t="s">
        <v>7</v>
      </c>
      <c r="B69" s="97"/>
      <c r="C69" s="89"/>
      <c r="D69" s="94" t="str">
        <f>+D58</f>
        <v xml:space="preserve">EXPORTACIONES US$ FOB  </v>
      </c>
    </row>
    <row r="70" spans="1:4" hidden="1" x14ac:dyDescent="0.2">
      <c r="A70" s="96">
        <v>2015</v>
      </c>
      <c r="B70" s="97"/>
      <c r="C70" s="97"/>
      <c r="D70" s="109" t="e">
        <f>+D59-SUM(D9:D20)</f>
        <v>#VALUE!</v>
      </c>
    </row>
    <row r="71" spans="1:4" hidden="1" x14ac:dyDescent="0.2">
      <c r="A71" s="98">
        <v>2016</v>
      </c>
      <c r="B71" s="97"/>
      <c r="C71" s="97"/>
      <c r="D71" s="113" t="e">
        <f>+D60-SUM(D21:D32)</f>
        <v>#VALUE!</v>
      </c>
    </row>
    <row r="72" spans="1:4" ht="13.5" hidden="1" thickBot="1" x14ac:dyDescent="0.25">
      <c r="A72" s="99">
        <v>2017</v>
      </c>
      <c r="B72" s="97"/>
      <c r="C72" s="97"/>
      <c r="D72" s="117" t="e">
        <f>+D61-SUM(D33:D44)</f>
        <v>#VALUE!</v>
      </c>
    </row>
    <row r="73" spans="1:4" hidden="1" x14ac:dyDescent="0.2">
      <c r="A73" s="96" t="s">
        <v>220</v>
      </c>
      <c r="B73" s="97"/>
      <c r="C73" s="97"/>
      <c r="D73" s="122" t="e">
        <f>+D62-(SUM(D33:INDEX(D33:D44,'[3]parámetros e instrucciones'!$E$3)))</f>
        <v>#VALUE!</v>
      </c>
    </row>
    <row r="74" spans="1:4" ht="13.5" hidden="1" thickBot="1" x14ac:dyDescent="0.25">
      <c r="A74" s="99" t="s">
        <v>221</v>
      </c>
      <c r="B74" s="97"/>
      <c r="C74" s="97"/>
      <c r="D74" s="127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ageMargins left="0.35433070866141736" right="0.35433070866141736" top="0.98425196850393704" bottom="0.98425196850393704" header="0.19685039370078741" footer="0"/>
  <pageSetup paperSize="9" scale="94" orientation="portrait" verticalDpi="300" r:id="rId1"/>
  <headerFooter alignWithMargins="0">
    <oddHeader>&amp;R2019 - Año de la Exportación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8.28515625" style="55" hidden="1" customWidth="1"/>
    <col min="4" max="4" width="31.7109375" style="64" customWidth="1"/>
    <col min="5" max="8" width="11.42578125" style="50"/>
    <col min="9" max="9" width="18.5703125" style="50" customWidth="1"/>
    <col min="10" max="16384" width="11.42578125" style="50"/>
  </cols>
  <sheetData>
    <row r="1" spans="1:9" x14ac:dyDescent="0.2">
      <c r="A1" s="631" t="s">
        <v>196</v>
      </c>
      <c r="B1" s="631"/>
      <c r="C1" s="631"/>
      <c r="D1" s="631"/>
    </row>
    <row r="2" spans="1:9" x14ac:dyDescent="0.2">
      <c r="A2" s="631" t="s">
        <v>292</v>
      </c>
      <c r="B2" s="631"/>
      <c r="C2" s="631"/>
      <c r="D2" s="631"/>
    </row>
    <row r="3" spans="1:9" x14ac:dyDescent="0.2">
      <c r="A3" s="631" t="s">
        <v>194</v>
      </c>
      <c r="B3" s="631"/>
      <c r="C3" s="631"/>
      <c r="D3" s="631"/>
    </row>
    <row r="4" spans="1:9" s="370" customFormat="1" ht="13.5" thickBot="1" x14ac:dyDescent="0.25">
      <c r="A4" s="632" t="s">
        <v>239</v>
      </c>
      <c r="B4" s="632"/>
      <c r="C4" s="632"/>
      <c r="D4" s="632"/>
      <c r="F4" s="371"/>
      <c r="G4" s="371"/>
      <c r="I4" s="372" t="s">
        <v>120</v>
      </c>
    </row>
    <row r="5" spans="1:9" ht="13.5" thickBot="1" x14ac:dyDescent="0.25">
      <c r="A5" s="631" t="s">
        <v>111</v>
      </c>
      <c r="B5" s="631"/>
      <c r="C5" s="631"/>
      <c r="D5" s="631"/>
      <c r="F5" s="635" t="s">
        <v>130</v>
      </c>
      <c r="G5" s="636"/>
      <c r="I5" s="83" t="s">
        <v>154</v>
      </c>
    </row>
    <row r="6" spans="1:9" x14ac:dyDescent="0.2">
      <c r="A6" s="448"/>
      <c r="B6" s="448"/>
      <c r="C6" s="448"/>
      <c r="D6" s="448"/>
      <c r="F6" s="350"/>
      <c r="G6" s="350"/>
      <c r="I6" s="83"/>
    </row>
    <row r="7" spans="1:9" ht="13.5" thickBot="1" x14ac:dyDescent="0.25">
      <c r="A7" s="449"/>
      <c r="C7" s="52"/>
      <c r="D7" s="54"/>
    </row>
    <row r="8" spans="1:9" ht="60" customHeight="1" thickBot="1" x14ac:dyDescent="0.25">
      <c r="A8" s="408" t="s">
        <v>112</v>
      </c>
      <c r="D8" s="411" t="s">
        <v>195</v>
      </c>
      <c r="G8" s="89"/>
      <c r="I8" s="24" t="s">
        <v>141</v>
      </c>
    </row>
    <row r="9" spans="1:9" x14ac:dyDescent="0.2">
      <c r="A9" s="100">
        <f>'4.2.a.conf'!A8</f>
        <v>42370</v>
      </c>
      <c r="D9" s="304" t="str">
        <f>+I9</f>
        <v/>
      </c>
      <c r="F9" s="89" t="s">
        <v>126</v>
      </c>
      <c r="I9" s="299" t="str">
        <f>IF('4.2.a.conf'!C8&gt;0,('4.2.a.conf'!C8/'4.2.a.conf'!$F$11)*100,"")</f>
        <v/>
      </c>
    </row>
    <row r="10" spans="1:9" x14ac:dyDescent="0.2">
      <c r="A10" s="101">
        <f>'4.2.a.conf'!A9</f>
        <v>42401</v>
      </c>
      <c r="D10" s="302" t="str">
        <f t="shared" ref="D10:D56" si="0">+I10</f>
        <v/>
      </c>
      <c r="F10" s="89" t="s">
        <v>127</v>
      </c>
      <c r="I10" s="297" t="str">
        <f>IF('4.2.a.conf'!C9&gt;0,('4.2.a.conf'!C9/'4.2.a.conf'!$F$11)*100,"")</f>
        <v/>
      </c>
    </row>
    <row r="11" spans="1:9" x14ac:dyDescent="0.2">
      <c r="A11" s="101">
        <f>'4.2.a.conf'!A10</f>
        <v>42430</v>
      </c>
      <c r="D11" s="302" t="str">
        <f t="shared" si="0"/>
        <v/>
      </c>
      <c r="F11" s="89" t="s">
        <v>128</v>
      </c>
      <c r="I11" s="297" t="str">
        <f>IF('4.2.a.conf'!C10&gt;0,('4.2.a.conf'!C10/'4.2.a.conf'!$F$11)*100,"")</f>
        <v/>
      </c>
    </row>
    <row r="12" spans="1:9" x14ac:dyDescent="0.2">
      <c r="A12" s="101">
        <f>'4.2.a.conf'!A11</f>
        <v>42461</v>
      </c>
      <c r="D12" s="302" t="str">
        <f t="shared" si="0"/>
        <v/>
      </c>
      <c r="F12" s="89" t="s">
        <v>129</v>
      </c>
      <c r="I12" s="297" t="str">
        <f>IF('4.2.a.conf'!C11&gt;0,('4.2.a.conf'!C11/'4.2.a.conf'!$F$11)*100,"")</f>
        <v/>
      </c>
    </row>
    <row r="13" spans="1:9" x14ac:dyDescent="0.2">
      <c r="A13" s="101">
        <f>'4.2.a.conf'!A12</f>
        <v>42491</v>
      </c>
      <c r="D13" s="302" t="str">
        <f t="shared" si="0"/>
        <v/>
      </c>
      <c r="I13" s="297" t="str">
        <f>IF('4.2.a.conf'!C12&gt;0,('4.2.a.conf'!C12/'4.2.a.conf'!$F$11)*100,"")</f>
        <v/>
      </c>
    </row>
    <row r="14" spans="1:9" x14ac:dyDescent="0.2">
      <c r="A14" s="101">
        <f>'4.2.a.conf'!A13</f>
        <v>42522</v>
      </c>
      <c r="D14" s="302" t="str">
        <f t="shared" si="0"/>
        <v/>
      </c>
      <c r="I14" s="297" t="str">
        <f>IF('4.2.a.conf'!C13&gt;0,('4.2.a.conf'!C13/'4.2.a.conf'!$F$11)*100,"")</f>
        <v/>
      </c>
    </row>
    <row r="15" spans="1:9" x14ac:dyDescent="0.2">
      <c r="A15" s="101">
        <f>'4.2.a.conf'!A14</f>
        <v>42552</v>
      </c>
      <c r="D15" s="302" t="str">
        <f t="shared" si="0"/>
        <v/>
      </c>
      <c r="I15" s="297" t="str">
        <f>IF('4.2.a.conf'!C14&gt;0,('4.2.a.conf'!C14/'4.2.a.conf'!$F$11)*100,"")</f>
        <v/>
      </c>
    </row>
    <row r="16" spans="1:9" x14ac:dyDescent="0.2">
      <c r="A16" s="101">
        <f>'4.2.a.conf'!A15</f>
        <v>42583</v>
      </c>
      <c r="D16" s="302" t="str">
        <f t="shared" si="0"/>
        <v/>
      </c>
      <c r="I16" s="297" t="str">
        <f>IF('4.2.a.conf'!C15&gt;0,('4.2.a.conf'!C15/'4.2.a.conf'!$F$11)*100,"")</f>
        <v/>
      </c>
    </row>
    <row r="17" spans="1:9" x14ac:dyDescent="0.2">
      <c r="A17" s="101">
        <f>'4.2.a.conf'!A16</f>
        <v>42614</v>
      </c>
      <c r="D17" s="302" t="str">
        <f t="shared" si="0"/>
        <v/>
      </c>
      <c r="I17" s="297" t="str">
        <f>IF('4.2.a.conf'!C16&gt;0,('4.2.a.conf'!C16/'4.2.a.conf'!$F$11)*100,"")</f>
        <v/>
      </c>
    </row>
    <row r="18" spans="1:9" x14ac:dyDescent="0.2">
      <c r="A18" s="101">
        <f>'4.2.a.conf'!A17</f>
        <v>42644</v>
      </c>
      <c r="D18" s="302" t="str">
        <f t="shared" si="0"/>
        <v/>
      </c>
      <c r="I18" s="297" t="str">
        <f>IF('4.2.a.conf'!C17&gt;0,('4.2.a.conf'!C17/'4.2.a.conf'!$F$11)*100,"")</f>
        <v/>
      </c>
    </row>
    <row r="19" spans="1:9" x14ac:dyDescent="0.2">
      <c r="A19" s="101">
        <f>'4.2.a.conf'!A18</f>
        <v>42675</v>
      </c>
      <c r="D19" s="302" t="str">
        <f t="shared" si="0"/>
        <v/>
      </c>
      <c r="I19" s="297" t="str">
        <f>IF('4.2.a.conf'!C18&gt;0,('4.2.a.conf'!C18/'4.2.a.conf'!$F$11)*100,"")</f>
        <v/>
      </c>
    </row>
    <row r="20" spans="1:9" ht="13.5" thickBot="1" x14ac:dyDescent="0.25">
      <c r="A20" s="102">
        <f>'4.2.a.conf'!A19</f>
        <v>42705</v>
      </c>
      <c r="D20" s="303" t="str">
        <f t="shared" si="0"/>
        <v/>
      </c>
      <c r="I20" s="298" t="str">
        <f>IF('4.2.a.conf'!C19&gt;0,('4.2.a.conf'!C19/'4.2.a.conf'!$F$11)*100,"")</f>
        <v/>
      </c>
    </row>
    <row r="21" spans="1:9" x14ac:dyDescent="0.2">
      <c r="A21" s="100">
        <f>'4.2.a.conf'!A20</f>
        <v>42736</v>
      </c>
      <c r="D21" s="304" t="str">
        <f t="shared" si="0"/>
        <v/>
      </c>
      <c r="I21" s="299" t="str">
        <f>IF('4.2.a.conf'!C20&gt;0,('4.2.a.conf'!C20/'4.2.a.conf'!$F$11)*100,"")</f>
        <v/>
      </c>
    </row>
    <row r="22" spans="1:9" x14ac:dyDescent="0.2">
      <c r="A22" s="101">
        <f>'4.2.a.conf'!A21</f>
        <v>42767</v>
      </c>
      <c r="D22" s="302" t="str">
        <f t="shared" si="0"/>
        <v/>
      </c>
      <c r="I22" s="297" t="str">
        <f>IF('4.2.a.conf'!C21&gt;0,('4.2.a.conf'!C21/'4.2.a.conf'!$F$11)*100,"")</f>
        <v/>
      </c>
    </row>
    <row r="23" spans="1:9" x14ac:dyDescent="0.2">
      <c r="A23" s="101">
        <f>'4.2.a.conf'!A22</f>
        <v>42795</v>
      </c>
      <c r="D23" s="302" t="str">
        <f t="shared" si="0"/>
        <v/>
      </c>
      <c r="I23" s="297" t="str">
        <f>IF('4.2.a.conf'!C22&gt;0,('4.2.a.conf'!C22/'4.2.a.conf'!$F$11)*100,"")</f>
        <v/>
      </c>
    </row>
    <row r="24" spans="1:9" x14ac:dyDescent="0.2">
      <c r="A24" s="101">
        <f>'4.2.a.conf'!A23</f>
        <v>42826</v>
      </c>
      <c r="D24" s="302" t="str">
        <f t="shared" si="0"/>
        <v/>
      </c>
      <c r="I24" s="297" t="str">
        <f>IF('4.2.a.conf'!C23&gt;0,('4.2.a.conf'!C23/'4.2.a.conf'!$F$11)*100,"")</f>
        <v/>
      </c>
    </row>
    <row r="25" spans="1:9" x14ac:dyDescent="0.2">
      <c r="A25" s="101">
        <f>'4.2.a.conf'!A24</f>
        <v>42856</v>
      </c>
      <c r="D25" s="302" t="str">
        <f t="shared" si="0"/>
        <v/>
      </c>
      <c r="I25" s="297" t="str">
        <f>IF('4.2.a.conf'!C24&gt;0,('4.2.a.conf'!C24/'4.2.a.conf'!$F$11)*100,"")</f>
        <v/>
      </c>
    </row>
    <row r="26" spans="1:9" x14ac:dyDescent="0.2">
      <c r="A26" s="101">
        <f>'4.2.a.conf'!A25</f>
        <v>42887</v>
      </c>
      <c r="D26" s="302" t="str">
        <f t="shared" si="0"/>
        <v/>
      </c>
      <c r="I26" s="297" t="str">
        <f>IF('4.2.a.conf'!C25&gt;0,('4.2.a.conf'!C25/'4.2.a.conf'!$F$11)*100,"")</f>
        <v/>
      </c>
    </row>
    <row r="27" spans="1:9" x14ac:dyDescent="0.2">
      <c r="A27" s="101">
        <f>'4.2.a.conf'!A26</f>
        <v>42917</v>
      </c>
      <c r="D27" s="302" t="str">
        <f t="shared" si="0"/>
        <v/>
      </c>
      <c r="I27" s="297" t="str">
        <f>IF('4.2.a.conf'!C26&gt;0,('4.2.a.conf'!C26/'4.2.a.conf'!$F$11)*100,"")</f>
        <v/>
      </c>
    </row>
    <row r="28" spans="1:9" x14ac:dyDescent="0.2">
      <c r="A28" s="101">
        <f>'4.2.a.conf'!A27</f>
        <v>42948</v>
      </c>
      <c r="D28" s="302" t="str">
        <f t="shared" si="0"/>
        <v/>
      </c>
      <c r="I28" s="297" t="str">
        <f>IF('4.2.a.conf'!C27&gt;0,('4.2.a.conf'!C27/'4.2.a.conf'!$F$11)*100,"")</f>
        <v/>
      </c>
    </row>
    <row r="29" spans="1:9" x14ac:dyDescent="0.2">
      <c r="A29" s="101">
        <f>'4.2.a.conf'!A28</f>
        <v>42979</v>
      </c>
      <c r="D29" s="302" t="str">
        <f t="shared" si="0"/>
        <v/>
      </c>
      <c r="I29" s="297" t="str">
        <f>IF('4.2.a.conf'!C28&gt;0,('4.2.a.conf'!C28/'4.2.a.conf'!$F$11)*100,"")</f>
        <v/>
      </c>
    </row>
    <row r="30" spans="1:9" x14ac:dyDescent="0.2">
      <c r="A30" s="101">
        <f>'4.2.a.conf'!A29</f>
        <v>43009</v>
      </c>
      <c r="D30" s="302" t="str">
        <f t="shared" si="0"/>
        <v/>
      </c>
      <c r="I30" s="297" t="str">
        <f>IF('4.2.a.conf'!C29&gt;0,('4.2.a.conf'!C29/'4.2.a.conf'!$F$11)*100,"")</f>
        <v/>
      </c>
    </row>
    <row r="31" spans="1:9" x14ac:dyDescent="0.2">
      <c r="A31" s="101">
        <f>'4.2.a.conf'!A30</f>
        <v>43040</v>
      </c>
      <c r="D31" s="302" t="str">
        <f t="shared" si="0"/>
        <v/>
      </c>
      <c r="I31" s="297" t="str">
        <f>IF('4.2.a.conf'!C30&gt;0,('4.2.a.conf'!C30/'4.2.a.conf'!$F$11)*100,"")</f>
        <v/>
      </c>
    </row>
    <row r="32" spans="1:9" ht="13.5" thickBot="1" x14ac:dyDescent="0.25">
      <c r="A32" s="102">
        <f>'4.2.a.conf'!A31</f>
        <v>43070</v>
      </c>
      <c r="D32" s="305" t="str">
        <f t="shared" si="0"/>
        <v/>
      </c>
      <c r="I32" s="300" t="str">
        <f>IF('4.2.a.conf'!C31&gt;0,('4.2.a.conf'!C31/'4.2.a.conf'!$F$11)*100,"")</f>
        <v/>
      </c>
    </row>
    <row r="33" spans="1:9" x14ac:dyDescent="0.2">
      <c r="A33" s="100">
        <f>'4.2.a.conf'!A32</f>
        <v>43101</v>
      </c>
      <c r="D33" s="306" t="str">
        <f t="shared" si="0"/>
        <v/>
      </c>
      <c r="I33" s="296" t="str">
        <f>IF('4.2.a.conf'!C32&gt;0,('4.2.a.conf'!C32/'4.2.a.conf'!$F$11)*100,"")</f>
        <v/>
      </c>
    </row>
    <row r="34" spans="1:9" x14ac:dyDescent="0.2">
      <c r="A34" s="101">
        <f>'4.2.a.conf'!A33</f>
        <v>43132</v>
      </c>
      <c r="D34" s="302" t="str">
        <f t="shared" si="0"/>
        <v/>
      </c>
      <c r="I34" s="297" t="str">
        <f>IF('4.2.a.conf'!C33&gt;0,('4.2.a.conf'!C33/'4.2.a.conf'!$F$11)*100,"")</f>
        <v/>
      </c>
    </row>
    <row r="35" spans="1:9" x14ac:dyDescent="0.2">
      <c r="A35" s="101">
        <f>'4.2.a.conf'!A34</f>
        <v>43160</v>
      </c>
      <c r="D35" s="302" t="str">
        <f t="shared" si="0"/>
        <v/>
      </c>
      <c r="I35" s="297" t="str">
        <f>IF('4.2.a.conf'!C34&gt;0,('4.2.a.conf'!C34/'4.2.a.conf'!$F$11)*100,"")</f>
        <v/>
      </c>
    </row>
    <row r="36" spans="1:9" x14ac:dyDescent="0.2">
      <c r="A36" s="101">
        <f>'4.2.a.conf'!A35</f>
        <v>43191</v>
      </c>
      <c r="D36" s="302" t="str">
        <f t="shared" si="0"/>
        <v/>
      </c>
      <c r="I36" s="297" t="str">
        <f>IF('4.2.a.conf'!C35&gt;0,('4.2.a.conf'!C35/'4.2.a.conf'!$F$11)*100,"")</f>
        <v/>
      </c>
    </row>
    <row r="37" spans="1:9" x14ac:dyDescent="0.2">
      <c r="A37" s="101">
        <f>'4.2.a.conf'!A36</f>
        <v>43221</v>
      </c>
      <c r="D37" s="302" t="str">
        <f t="shared" si="0"/>
        <v/>
      </c>
      <c r="I37" s="297" t="str">
        <f>IF('4.2.a.conf'!C36&gt;0,('4.2.a.conf'!C36/'4.2.a.conf'!$F$11)*100,"")</f>
        <v/>
      </c>
    </row>
    <row r="38" spans="1:9" x14ac:dyDescent="0.2">
      <c r="A38" s="101">
        <f>'4.2.a.conf'!A37</f>
        <v>43252</v>
      </c>
      <c r="D38" s="302" t="str">
        <f t="shared" si="0"/>
        <v/>
      </c>
      <c r="I38" s="297" t="str">
        <f>IF('4.2.a.conf'!C37&gt;0,('4.2.a.conf'!C37/'4.2.a.conf'!$F$11)*100,"")</f>
        <v/>
      </c>
    </row>
    <row r="39" spans="1:9" x14ac:dyDescent="0.2">
      <c r="A39" s="101">
        <f>'4.2.a.conf'!A38</f>
        <v>43282</v>
      </c>
      <c r="D39" s="302" t="str">
        <f t="shared" si="0"/>
        <v/>
      </c>
      <c r="I39" s="297" t="str">
        <f>IF('4.2.a.conf'!C38&gt;0,('4.2.a.conf'!C38/'4.2.a.conf'!$F$11)*100,"")</f>
        <v/>
      </c>
    </row>
    <row r="40" spans="1:9" x14ac:dyDescent="0.2">
      <c r="A40" s="101">
        <f>'4.2.a.conf'!A39</f>
        <v>43313</v>
      </c>
      <c r="D40" s="302" t="str">
        <f t="shared" si="0"/>
        <v/>
      </c>
      <c r="I40" s="297" t="str">
        <f>IF('4.2.a.conf'!C39&gt;0,('4.2.a.conf'!C39/'4.2.a.conf'!$F$11)*100,"")</f>
        <v/>
      </c>
    </row>
    <row r="41" spans="1:9" x14ac:dyDescent="0.2">
      <c r="A41" s="101">
        <f>'4.2.a.conf'!A40</f>
        <v>43344</v>
      </c>
      <c r="D41" s="302" t="str">
        <f t="shared" si="0"/>
        <v/>
      </c>
      <c r="I41" s="297" t="str">
        <f>IF('4.2.a.conf'!C40&gt;0,('4.2.a.conf'!C40/'4.2.a.conf'!$F$11)*100,"")</f>
        <v/>
      </c>
    </row>
    <row r="42" spans="1:9" x14ac:dyDescent="0.2">
      <c r="A42" s="101">
        <f>'4.2.a.conf'!A41</f>
        <v>43374</v>
      </c>
      <c r="D42" s="302" t="str">
        <f t="shared" si="0"/>
        <v/>
      </c>
      <c r="I42" s="297" t="str">
        <f>IF('4.2.a.conf'!C41&gt;0,('4.2.a.conf'!C41/'4.2.a.conf'!$F$11)*100,"")</f>
        <v/>
      </c>
    </row>
    <row r="43" spans="1:9" x14ac:dyDescent="0.2">
      <c r="A43" s="101">
        <f>'4.2.a.conf'!A42</f>
        <v>43405</v>
      </c>
      <c r="D43" s="302" t="str">
        <f t="shared" si="0"/>
        <v/>
      </c>
      <c r="I43" s="297" t="str">
        <f>IF('4.2.a.conf'!C42&gt;0,('4.2.a.conf'!C42/'4.2.a.conf'!$F$11)*100,"")</f>
        <v/>
      </c>
    </row>
    <row r="44" spans="1:9" ht="13.5" thickBot="1" x14ac:dyDescent="0.25">
      <c r="A44" s="354">
        <f>'4.2.a.conf'!A43</f>
        <v>43435</v>
      </c>
      <c r="D44" s="305" t="str">
        <f t="shared" si="0"/>
        <v/>
      </c>
      <c r="I44" s="300" t="str">
        <f>IF('4.2.a.conf'!C43&gt;0,('4.2.a.conf'!C43/'4.2.a.conf'!$F$11)*100,"")</f>
        <v/>
      </c>
    </row>
    <row r="45" spans="1:9" s="53" customFormat="1" ht="13.5" thickBot="1" x14ac:dyDescent="0.25">
      <c r="A45" s="474">
        <f>'4.2.a.conf'!A44</f>
        <v>43466</v>
      </c>
      <c r="C45" s="52"/>
      <c r="D45" s="511" t="str">
        <f t="shared" si="0"/>
        <v/>
      </c>
      <c r="I45" s="499" t="str">
        <f>IF('4.2.a.conf'!C44&gt;0,('4.2.a.conf'!C44/'4.2.a.conf'!$F$11)*100,"")</f>
        <v/>
      </c>
    </row>
    <row r="46" spans="1:9" s="53" customFormat="1" hidden="1" x14ac:dyDescent="0.2">
      <c r="A46" s="493">
        <f>'4.2.a.conf'!A45</f>
        <v>43497</v>
      </c>
      <c r="C46" s="52"/>
      <c r="D46" s="304" t="str">
        <f t="shared" si="0"/>
        <v/>
      </c>
      <c r="I46" s="500" t="str">
        <f>IF('4.2.a.conf'!C45&gt;0,('4.2.a.conf'!C45/'4.2.a.conf'!$F$11)*100,"")</f>
        <v/>
      </c>
    </row>
    <row r="47" spans="1:9" s="53" customFormat="1" hidden="1" x14ac:dyDescent="0.2">
      <c r="A47" s="491">
        <f>'4.2.a.conf'!A46</f>
        <v>43525</v>
      </c>
      <c r="C47" s="52"/>
      <c r="D47" s="302" t="str">
        <f t="shared" si="0"/>
        <v/>
      </c>
      <c r="I47" s="500" t="str">
        <f>IF('4.2.a.conf'!C46&gt;0,('4.2.a.conf'!C46/'4.2.a.conf'!$F$11)*100,"")</f>
        <v/>
      </c>
    </row>
    <row r="48" spans="1:9" s="53" customFormat="1" hidden="1" x14ac:dyDescent="0.2">
      <c r="A48" s="491">
        <f>'4.2.a.conf'!A47</f>
        <v>43556</v>
      </c>
      <c r="C48" s="52"/>
      <c r="D48" s="302" t="str">
        <f t="shared" si="0"/>
        <v/>
      </c>
      <c r="I48" s="500" t="str">
        <f>IF('4.2.a.conf'!C47&gt;0,('4.2.a.conf'!C47/'4.2.a.conf'!$F$11)*100,"")</f>
        <v/>
      </c>
    </row>
    <row r="49" spans="1:9" s="53" customFormat="1" hidden="1" x14ac:dyDescent="0.2">
      <c r="A49" s="491">
        <f>'4.2.a.conf'!A48</f>
        <v>43586</v>
      </c>
      <c r="C49" s="52"/>
      <c r="D49" s="302" t="str">
        <f t="shared" si="0"/>
        <v/>
      </c>
      <c r="I49" s="500" t="str">
        <f>IF('4.2.a.conf'!C48&gt;0,('4.2.a.conf'!C48/'4.2.a.conf'!$F$11)*100,"")</f>
        <v/>
      </c>
    </row>
    <row r="50" spans="1:9" s="53" customFormat="1" hidden="1" x14ac:dyDescent="0.2">
      <c r="A50" s="491">
        <f>'4.2.a.conf'!A49</f>
        <v>43617</v>
      </c>
      <c r="C50" s="52"/>
      <c r="D50" s="302" t="str">
        <f t="shared" si="0"/>
        <v/>
      </c>
      <c r="I50" s="500" t="str">
        <f>IF('4.2.a.conf'!C49&gt;0,('4.2.a.conf'!C49/'4.2.a.conf'!$F$11)*100,"")</f>
        <v/>
      </c>
    </row>
    <row r="51" spans="1:9" s="53" customFormat="1" hidden="1" x14ac:dyDescent="0.2">
      <c r="A51" s="491">
        <f>'4.2.a.conf'!A50</f>
        <v>43647</v>
      </c>
      <c r="C51" s="52"/>
      <c r="D51" s="302" t="str">
        <f t="shared" si="0"/>
        <v/>
      </c>
      <c r="I51" s="500" t="str">
        <f>IF('4.2.a.conf'!C50&gt;0,('4.2.a.conf'!C50/'4.2.a.conf'!$F$11)*100,"")</f>
        <v/>
      </c>
    </row>
    <row r="52" spans="1:9" s="53" customFormat="1" hidden="1" x14ac:dyDescent="0.2">
      <c r="A52" s="491">
        <f>'4.2.a.conf'!A51</f>
        <v>43678</v>
      </c>
      <c r="C52" s="52"/>
      <c r="D52" s="302" t="str">
        <f t="shared" si="0"/>
        <v/>
      </c>
      <c r="I52" s="500" t="str">
        <f>IF('4.2.a.conf'!C51&gt;0,('4.2.a.conf'!C51/'4.2.a.conf'!$F$11)*100,"")</f>
        <v/>
      </c>
    </row>
    <row r="53" spans="1:9" s="53" customFormat="1" hidden="1" x14ac:dyDescent="0.2">
      <c r="A53" s="491">
        <f>'4.2.a.conf'!A52</f>
        <v>43709</v>
      </c>
      <c r="C53" s="52"/>
      <c r="D53" s="302" t="str">
        <f t="shared" si="0"/>
        <v/>
      </c>
      <c r="I53" s="500" t="str">
        <f>IF('4.2.a.conf'!C52&gt;0,('4.2.a.conf'!C52/'4.2.a.conf'!$F$11)*100,"")</f>
        <v/>
      </c>
    </row>
    <row r="54" spans="1:9" s="53" customFormat="1" hidden="1" x14ac:dyDescent="0.2">
      <c r="A54" s="491">
        <f>'4.2.a.conf'!A53</f>
        <v>43739</v>
      </c>
      <c r="C54" s="52"/>
      <c r="D54" s="302" t="str">
        <f t="shared" si="0"/>
        <v/>
      </c>
      <c r="I54" s="500" t="str">
        <f>IF('4.2.a.conf'!C53&gt;0,('4.2.a.conf'!C53/'4.2.a.conf'!$F$11)*100,"")</f>
        <v/>
      </c>
    </row>
    <row r="55" spans="1:9" s="53" customFormat="1" ht="13.5" hidden="1" thickBot="1" x14ac:dyDescent="0.25">
      <c r="A55" s="492">
        <f>'4.2.a.conf'!A54</f>
        <v>43770</v>
      </c>
      <c r="C55" s="52"/>
      <c r="D55" s="303" t="str">
        <f t="shared" si="0"/>
        <v/>
      </c>
      <c r="I55" s="500" t="str">
        <f>IF('4.2.a.conf'!C54&gt;0,('4.2.a.conf'!C54/'4.2.a.conf'!$F$11)*100,"")</f>
        <v/>
      </c>
    </row>
    <row r="56" spans="1:9" s="53" customFormat="1" ht="13.5" hidden="1" thickBot="1" x14ac:dyDescent="0.25">
      <c r="A56" s="494">
        <f>'4.2.a.conf'!A55</f>
        <v>43800</v>
      </c>
      <c r="C56" s="52"/>
      <c r="D56" s="392" t="str">
        <f t="shared" si="0"/>
        <v/>
      </c>
      <c r="I56" s="501" t="str">
        <f>IF('4.2.a.conf'!C55&gt;0,('4.2.a.conf'!C55/'4.2.a.conf'!$F$11)*100,"")</f>
        <v/>
      </c>
    </row>
    <row r="57" spans="1:9" s="53" customFormat="1" ht="13.5" thickBot="1" x14ac:dyDescent="0.25">
      <c r="A57" s="495"/>
      <c r="C57" s="52"/>
      <c r="D57" s="47"/>
    </row>
    <row r="58" spans="1:9" s="53" customFormat="1" ht="57.75" customHeight="1" thickBot="1" x14ac:dyDescent="0.25">
      <c r="A58" s="502" t="s">
        <v>7</v>
      </c>
      <c r="C58" s="503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s="53" customFormat="1" x14ac:dyDescent="0.2">
      <c r="A59" s="346">
        <f>'4.2.a.conf'!A58</f>
        <v>2016</v>
      </c>
      <c r="C59" s="52"/>
      <c r="D59" s="307" t="str">
        <f>+I59</f>
        <v/>
      </c>
      <c r="I59" s="504" t="str">
        <f>IF('4.2.a.conf'!C58&gt;0,('4.2.a.conf'!C58/'4.2.a.conf'!$F$11)*100,"")</f>
        <v/>
      </c>
    </row>
    <row r="60" spans="1:9" s="53" customFormat="1" x14ac:dyDescent="0.2">
      <c r="A60" s="59">
        <f>'4.2.a.conf'!A59</f>
        <v>2017</v>
      </c>
      <c r="C60" s="52"/>
      <c r="D60" s="308" t="str">
        <f>+I60</f>
        <v/>
      </c>
      <c r="I60" s="505" t="str">
        <f>IF('4.2.a.conf'!C59&gt;0,('4.2.a.conf'!C59/'4.2.a.conf'!$F$11)*100,"")</f>
        <v/>
      </c>
    </row>
    <row r="61" spans="1:9" s="53" customFormat="1" ht="13.5" thickBot="1" x14ac:dyDescent="0.25">
      <c r="A61" s="61">
        <f>'4.2.a.conf'!A60</f>
        <v>2018</v>
      </c>
      <c r="C61" s="52"/>
      <c r="D61" s="309" t="str">
        <f>+I61</f>
        <v/>
      </c>
      <c r="I61" s="506" t="str">
        <f>IF('4.2.a.conf'!C60&gt;0,('4.2.a.conf'!C60/'4.2.a.conf'!$F$11)*100,"")</f>
        <v/>
      </c>
    </row>
    <row r="62" spans="1:9" s="53" customFormat="1" x14ac:dyDescent="0.2">
      <c r="A62" s="467">
        <f>'4.2.a.conf'!A61</f>
        <v>43101</v>
      </c>
      <c r="C62" s="52"/>
      <c r="D62" s="507" t="str">
        <f>+I62</f>
        <v/>
      </c>
      <c r="I62" s="508" t="str">
        <f>IF('4.2.a.conf'!C61&gt;0,('4.2.a.conf'!C61/'4.2.a.conf'!$F$11)*100,"")</f>
        <v/>
      </c>
    </row>
    <row r="63" spans="1:9" s="53" customFormat="1" ht="13.5" thickBot="1" x14ac:dyDescent="0.25">
      <c r="A63" s="469">
        <f>'4.2.a.conf'!A62</f>
        <v>43466</v>
      </c>
      <c r="C63" s="52"/>
      <c r="D63" s="509" t="str">
        <f>+I63</f>
        <v/>
      </c>
      <c r="I63" s="510" t="str">
        <f>IF('4.2.a.conf'!C62&gt;0,('4.2.a.conf'!C62/'4.2.a.conf'!$F$11)*100,"")</f>
        <v/>
      </c>
    </row>
    <row r="66" spans="1:4" hidden="1" x14ac:dyDescent="0.2">
      <c r="A66" s="83" t="s">
        <v>151</v>
      </c>
    </row>
    <row r="67" spans="1:4" hidden="1" x14ac:dyDescent="0.2"/>
    <row r="68" spans="1:4" ht="13.5" hidden="1" thickBot="1" x14ac:dyDescent="0.25"/>
    <row r="69" spans="1:4" ht="38.25" hidden="1" customHeight="1" thickBot="1" x14ac:dyDescent="0.25">
      <c r="A69" s="88" t="s">
        <v>7</v>
      </c>
      <c r="B69" s="97"/>
      <c r="C69" s="89"/>
      <c r="D69" s="94" t="str">
        <f>+D58</f>
        <v xml:space="preserve">EXPORTACIONES US$ FOB  </v>
      </c>
    </row>
    <row r="70" spans="1:4" hidden="1" x14ac:dyDescent="0.2">
      <c r="A70" s="96">
        <v>2015</v>
      </c>
      <c r="B70" s="97"/>
      <c r="C70" s="97"/>
      <c r="D70" s="109" t="e">
        <f>+D59-SUM(D9:D20)</f>
        <v>#VALUE!</v>
      </c>
    </row>
    <row r="71" spans="1:4" hidden="1" x14ac:dyDescent="0.2">
      <c r="A71" s="98">
        <v>2016</v>
      </c>
      <c r="B71" s="97"/>
      <c r="C71" s="97"/>
      <c r="D71" s="113" t="e">
        <f>+D60-SUM(D21:D32)</f>
        <v>#VALUE!</v>
      </c>
    </row>
    <row r="72" spans="1:4" ht="13.5" hidden="1" thickBot="1" x14ac:dyDescent="0.25">
      <c r="A72" s="99">
        <v>2017</v>
      </c>
      <c r="B72" s="97"/>
      <c r="C72" s="97"/>
      <c r="D72" s="117" t="e">
        <f>+D61-SUM(D33:D44)</f>
        <v>#VALUE!</v>
      </c>
    </row>
    <row r="73" spans="1:4" hidden="1" x14ac:dyDescent="0.2">
      <c r="A73" s="96" t="s">
        <v>220</v>
      </c>
      <c r="B73" s="97"/>
      <c r="C73" s="97"/>
      <c r="D73" s="122" t="e">
        <f>+D62-(SUM(D33:INDEX(D33:D44,'[3]parámetros e instrucciones'!$E$3)))</f>
        <v>#VALUE!</v>
      </c>
    </row>
    <row r="74" spans="1:4" ht="13.5" hidden="1" thickBot="1" x14ac:dyDescent="0.25">
      <c r="A74" s="99" t="s">
        <v>221</v>
      </c>
      <c r="B74" s="97"/>
      <c r="C74" s="97"/>
      <c r="D74" s="127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F5:G5"/>
    <mergeCell ref="A1:D1"/>
    <mergeCell ref="A2:D2"/>
    <mergeCell ref="A3:D3"/>
    <mergeCell ref="A4:D4"/>
    <mergeCell ref="A5:D5"/>
  </mergeCells>
  <pageMargins left="0.35433070866141736" right="0.35433070866141736" top="0.98425196850393704" bottom="0.98425196850393704" header="0.19685039370078741" footer="0"/>
  <pageSetup paperSize="9" scale="94" orientation="portrait" verticalDpi="300" r:id="rId1"/>
  <headerFooter alignWithMargins="0">
    <oddHeader>&amp;R2019 - Año de la Exportación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8.28515625" style="55" hidden="1" customWidth="1"/>
    <col min="4" max="4" width="31.7109375" style="64" customWidth="1"/>
    <col min="5" max="8" width="11.42578125" style="50"/>
    <col min="9" max="9" width="18.5703125" style="50" customWidth="1"/>
    <col min="10" max="16384" width="11.42578125" style="50"/>
  </cols>
  <sheetData>
    <row r="1" spans="1:9" x14ac:dyDescent="0.2">
      <c r="A1" s="631" t="s">
        <v>196</v>
      </c>
      <c r="B1" s="631"/>
      <c r="C1" s="631"/>
      <c r="D1" s="631"/>
    </row>
    <row r="2" spans="1:9" x14ac:dyDescent="0.2">
      <c r="A2" s="623" t="s">
        <v>293</v>
      </c>
      <c r="B2" s="631"/>
      <c r="C2" s="631"/>
      <c r="D2" s="631"/>
    </row>
    <row r="3" spans="1:9" x14ac:dyDescent="0.2">
      <c r="A3" s="631" t="s">
        <v>194</v>
      </c>
      <c r="B3" s="631"/>
      <c r="C3" s="631"/>
      <c r="D3" s="631"/>
    </row>
    <row r="4" spans="1:9" s="370" customFormat="1" ht="13.5" thickBot="1" x14ac:dyDescent="0.25">
      <c r="A4" s="632" t="s">
        <v>265</v>
      </c>
      <c r="B4" s="632"/>
      <c r="C4" s="632"/>
      <c r="D4" s="632"/>
      <c r="F4" s="371"/>
      <c r="G4" s="371"/>
      <c r="I4" s="372" t="s">
        <v>120</v>
      </c>
    </row>
    <row r="5" spans="1:9" ht="13.5" thickBot="1" x14ac:dyDescent="0.25">
      <c r="A5" s="631" t="s">
        <v>111</v>
      </c>
      <c r="B5" s="631"/>
      <c r="C5" s="631"/>
      <c r="D5" s="631"/>
      <c r="F5" s="635" t="s">
        <v>130</v>
      </c>
      <c r="G5" s="636"/>
      <c r="I5" s="83" t="s">
        <v>154</v>
      </c>
    </row>
    <row r="6" spans="1:9" x14ac:dyDescent="0.2">
      <c r="A6" s="595"/>
      <c r="B6" s="595"/>
      <c r="C6" s="595"/>
      <c r="D6" s="595"/>
      <c r="F6" s="350"/>
      <c r="G6" s="350"/>
      <c r="I6" s="83"/>
    </row>
    <row r="7" spans="1:9" ht="13.5" thickBot="1" x14ac:dyDescent="0.25">
      <c r="A7" s="596"/>
      <c r="C7" s="52"/>
      <c r="D7" s="54"/>
    </row>
    <row r="8" spans="1:9" ht="60" customHeight="1" thickBot="1" x14ac:dyDescent="0.25">
      <c r="A8" s="408" t="s">
        <v>112</v>
      </c>
      <c r="D8" s="411" t="s">
        <v>195</v>
      </c>
      <c r="G8" s="89"/>
      <c r="I8" s="24" t="s">
        <v>141</v>
      </c>
    </row>
    <row r="9" spans="1:9" x14ac:dyDescent="0.2">
      <c r="A9" s="100">
        <f>'4.2.a.conf'!A8</f>
        <v>42370</v>
      </c>
      <c r="D9" s="304" t="str">
        <f>+I9</f>
        <v/>
      </c>
      <c r="F9" s="89" t="s">
        <v>126</v>
      </c>
      <c r="I9" s="299" t="str">
        <f>IF('4.2.a.conf'!C8&gt;0,('4.2.a.conf'!C8/'4.2.a.conf'!$F$11)*100,"")</f>
        <v/>
      </c>
    </row>
    <row r="10" spans="1:9" x14ac:dyDescent="0.2">
      <c r="A10" s="101">
        <f>'4.2.a.conf'!A9</f>
        <v>42401</v>
      </c>
      <c r="D10" s="302" t="str">
        <f t="shared" ref="D10:D56" si="0">+I10</f>
        <v/>
      </c>
      <c r="F10" s="89" t="s">
        <v>127</v>
      </c>
      <c r="I10" s="297" t="str">
        <f>IF('4.2.a.conf'!C9&gt;0,('4.2.a.conf'!C9/'4.2.a.conf'!$F$11)*100,"")</f>
        <v/>
      </c>
    </row>
    <row r="11" spans="1:9" x14ac:dyDescent="0.2">
      <c r="A11" s="101">
        <f>'4.2.a.conf'!A10</f>
        <v>42430</v>
      </c>
      <c r="D11" s="302" t="str">
        <f t="shared" si="0"/>
        <v/>
      </c>
      <c r="F11" s="89" t="s">
        <v>128</v>
      </c>
      <c r="I11" s="297" t="str">
        <f>IF('4.2.a.conf'!C10&gt;0,('4.2.a.conf'!C10/'4.2.a.conf'!$F$11)*100,"")</f>
        <v/>
      </c>
    </row>
    <row r="12" spans="1:9" x14ac:dyDescent="0.2">
      <c r="A12" s="101">
        <f>'4.2.a.conf'!A11</f>
        <v>42461</v>
      </c>
      <c r="D12" s="302" t="str">
        <f t="shared" si="0"/>
        <v/>
      </c>
      <c r="F12" s="89" t="s">
        <v>129</v>
      </c>
      <c r="I12" s="297" t="str">
        <f>IF('4.2.a.conf'!C11&gt;0,('4.2.a.conf'!C11/'4.2.a.conf'!$F$11)*100,"")</f>
        <v/>
      </c>
    </row>
    <row r="13" spans="1:9" x14ac:dyDescent="0.2">
      <c r="A13" s="101">
        <f>'4.2.a.conf'!A12</f>
        <v>42491</v>
      </c>
      <c r="D13" s="302" t="str">
        <f t="shared" si="0"/>
        <v/>
      </c>
      <c r="I13" s="297" t="str">
        <f>IF('4.2.a.conf'!C12&gt;0,('4.2.a.conf'!C12/'4.2.a.conf'!$F$11)*100,"")</f>
        <v/>
      </c>
    </row>
    <row r="14" spans="1:9" x14ac:dyDescent="0.2">
      <c r="A14" s="101">
        <f>'4.2.a.conf'!A13</f>
        <v>42522</v>
      </c>
      <c r="D14" s="302" t="str">
        <f t="shared" si="0"/>
        <v/>
      </c>
      <c r="I14" s="297" t="str">
        <f>IF('4.2.a.conf'!C13&gt;0,('4.2.a.conf'!C13/'4.2.a.conf'!$F$11)*100,"")</f>
        <v/>
      </c>
    </row>
    <row r="15" spans="1:9" x14ac:dyDescent="0.2">
      <c r="A15" s="101">
        <f>'4.2.a.conf'!A14</f>
        <v>42552</v>
      </c>
      <c r="D15" s="302" t="str">
        <f t="shared" si="0"/>
        <v/>
      </c>
      <c r="I15" s="297" t="str">
        <f>IF('4.2.a.conf'!C14&gt;0,('4.2.a.conf'!C14/'4.2.a.conf'!$F$11)*100,"")</f>
        <v/>
      </c>
    </row>
    <row r="16" spans="1:9" x14ac:dyDescent="0.2">
      <c r="A16" s="101">
        <f>'4.2.a.conf'!A15</f>
        <v>42583</v>
      </c>
      <c r="D16" s="302" t="str">
        <f t="shared" si="0"/>
        <v/>
      </c>
      <c r="I16" s="297" t="str">
        <f>IF('4.2.a.conf'!C15&gt;0,('4.2.a.conf'!C15/'4.2.a.conf'!$F$11)*100,"")</f>
        <v/>
      </c>
    </row>
    <row r="17" spans="1:9" x14ac:dyDescent="0.2">
      <c r="A17" s="101">
        <f>'4.2.a.conf'!A16</f>
        <v>42614</v>
      </c>
      <c r="D17" s="302" t="str">
        <f t="shared" si="0"/>
        <v/>
      </c>
      <c r="I17" s="297" t="str">
        <f>IF('4.2.a.conf'!C16&gt;0,('4.2.a.conf'!C16/'4.2.a.conf'!$F$11)*100,"")</f>
        <v/>
      </c>
    </row>
    <row r="18" spans="1:9" x14ac:dyDescent="0.2">
      <c r="A18" s="101">
        <f>'4.2.a.conf'!A17</f>
        <v>42644</v>
      </c>
      <c r="D18" s="302" t="str">
        <f t="shared" si="0"/>
        <v/>
      </c>
      <c r="I18" s="297" t="str">
        <f>IF('4.2.a.conf'!C17&gt;0,('4.2.a.conf'!C17/'4.2.a.conf'!$F$11)*100,"")</f>
        <v/>
      </c>
    </row>
    <row r="19" spans="1:9" x14ac:dyDescent="0.2">
      <c r="A19" s="101">
        <f>'4.2.a.conf'!A18</f>
        <v>42675</v>
      </c>
      <c r="D19" s="302" t="str">
        <f t="shared" si="0"/>
        <v/>
      </c>
      <c r="I19" s="297" t="str">
        <f>IF('4.2.a.conf'!C18&gt;0,('4.2.a.conf'!C18/'4.2.a.conf'!$F$11)*100,"")</f>
        <v/>
      </c>
    </row>
    <row r="20" spans="1:9" ht="13.5" thickBot="1" x14ac:dyDescent="0.25">
      <c r="A20" s="102">
        <f>'4.2.a.conf'!A19</f>
        <v>42705</v>
      </c>
      <c r="D20" s="303" t="str">
        <f t="shared" si="0"/>
        <v/>
      </c>
      <c r="I20" s="298" t="str">
        <f>IF('4.2.a.conf'!C19&gt;0,('4.2.a.conf'!C19/'4.2.a.conf'!$F$11)*100,"")</f>
        <v/>
      </c>
    </row>
    <row r="21" spans="1:9" x14ac:dyDescent="0.2">
      <c r="A21" s="100">
        <f>'4.2.a.conf'!A20</f>
        <v>42736</v>
      </c>
      <c r="D21" s="304" t="str">
        <f t="shared" si="0"/>
        <v/>
      </c>
      <c r="I21" s="299" t="str">
        <f>IF('4.2.a.conf'!C20&gt;0,('4.2.a.conf'!C20/'4.2.a.conf'!$F$11)*100,"")</f>
        <v/>
      </c>
    </row>
    <row r="22" spans="1:9" x14ac:dyDescent="0.2">
      <c r="A22" s="101">
        <f>'4.2.a.conf'!A21</f>
        <v>42767</v>
      </c>
      <c r="D22" s="302" t="str">
        <f t="shared" si="0"/>
        <v/>
      </c>
      <c r="I22" s="297" t="str">
        <f>IF('4.2.a.conf'!C21&gt;0,('4.2.a.conf'!C21/'4.2.a.conf'!$F$11)*100,"")</f>
        <v/>
      </c>
    </row>
    <row r="23" spans="1:9" x14ac:dyDescent="0.2">
      <c r="A23" s="101">
        <f>'4.2.a.conf'!A22</f>
        <v>42795</v>
      </c>
      <c r="D23" s="302" t="str">
        <f t="shared" si="0"/>
        <v/>
      </c>
      <c r="I23" s="297" t="str">
        <f>IF('4.2.a.conf'!C22&gt;0,('4.2.a.conf'!C22/'4.2.a.conf'!$F$11)*100,"")</f>
        <v/>
      </c>
    </row>
    <row r="24" spans="1:9" x14ac:dyDescent="0.2">
      <c r="A24" s="101">
        <f>'4.2.a.conf'!A23</f>
        <v>42826</v>
      </c>
      <c r="D24" s="302" t="str">
        <f t="shared" si="0"/>
        <v/>
      </c>
      <c r="I24" s="297" t="str">
        <f>IF('4.2.a.conf'!C23&gt;0,('4.2.a.conf'!C23/'4.2.a.conf'!$F$11)*100,"")</f>
        <v/>
      </c>
    </row>
    <row r="25" spans="1:9" x14ac:dyDescent="0.2">
      <c r="A25" s="101">
        <f>'4.2.a.conf'!A24</f>
        <v>42856</v>
      </c>
      <c r="D25" s="302" t="str">
        <f t="shared" si="0"/>
        <v/>
      </c>
      <c r="I25" s="297" t="str">
        <f>IF('4.2.a.conf'!C24&gt;0,('4.2.a.conf'!C24/'4.2.a.conf'!$F$11)*100,"")</f>
        <v/>
      </c>
    </row>
    <row r="26" spans="1:9" x14ac:dyDescent="0.2">
      <c r="A26" s="101">
        <f>'4.2.a.conf'!A25</f>
        <v>42887</v>
      </c>
      <c r="D26" s="302" t="str">
        <f t="shared" si="0"/>
        <v/>
      </c>
      <c r="I26" s="297" t="str">
        <f>IF('4.2.a.conf'!C25&gt;0,('4.2.a.conf'!C25/'4.2.a.conf'!$F$11)*100,"")</f>
        <v/>
      </c>
    </row>
    <row r="27" spans="1:9" x14ac:dyDescent="0.2">
      <c r="A27" s="101">
        <f>'4.2.a.conf'!A26</f>
        <v>42917</v>
      </c>
      <c r="D27" s="302" t="str">
        <f t="shared" si="0"/>
        <v/>
      </c>
      <c r="I27" s="297" t="str">
        <f>IF('4.2.a.conf'!C26&gt;0,('4.2.a.conf'!C26/'4.2.a.conf'!$F$11)*100,"")</f>
        <v/>
      </c>
    </row>
    <row r="28" spans="1:9" x14ac:dyDescent="0.2">
      <c r="A28" s="101">
        <f>'4.2.a.conf'!A27</f>
        <v>42948</v>
      </c>
      <c r="D28" s="302" t="str">
        <f t="shared" si="0"/>
        <v/>
      </c>
      <c r="I28" s="297" t="str">
        <f>IF('4.2.a.conf'!C27&gt;0,('4.2.a.conf'!C27/'4.2.a.conf'!$F$11)*100,"")</f>
        <v/>
      </c>
    </row>
    <row r="29" spans="1:9" x14ac:dyDescent="0.2">
      <c r="A29" s="101">
        <f>'4.2.a.conf'!A28</f>
        <v>42979</v>
      </c>
      <c r="D29" s="302" t="str">
        <f t="shared" si="0"/>
        <v/>
      </c>
      <c r="I29" s="297" t="str">
        <f>IF('4.2.a.conf'!C28&gt;0,('4.2.a.conf'!C28/'4.2.a.conf'!$F$11)*100,"")</f>
        <v/>
      </c>
    </row>
    <row r="30" spans="1:9" x14ac:dyDescent="0.2">
      <c r="A30" s="101">
        <f>'4.2.a.conf'!A29</f>
        <v>43009</v>
      </c>
      <c r="D30" s="302" t="str">
        <f t="shared" si="0"/>
        <v/>
      </c>
      <c r="I30" s="297" t="str">
        <f>IF('4.2.a.conf'!C29&gt;0,('4.2.a.conf'!C29/'4.2.a.conf'!$F$11)*100,"")</f>
        <v/>
      </c>
    </row>
    <row r="31" spans="1:9" x14ac:dyDescent="0.2">
      <c r="A31" s="101">
        <f>'4.2.a.conf'!A30</f>
        <v>43040</v>
      </c>
      <c r="D31" s="302" t="str">
        <f t="shared" si="0"/>
        <v/>
      </c>
      <c r="I31" s="297" t="str">
        <f>IF('4.2.a.conf'!C30&gt;0,('4.2.a.conf'!C30/'4.2.a.conf'!$F$11)*100,"")</f>
        <v/>
      </c>
    </row>
    <row r="32" spans="1:9" ht="13.5" thickBot="1" x14ac:dyDescent="0.25">
      <c r="A32" s="102">
        <f>'4.2.a.conf'!A31</f>
        <v>43070</v>
      </c>
      <c r="D32" s="305" t="str">
        <f t="shared" si="0"/>
        <v/>
      </c>
      <c r="I32" s="300" t="str">
        <f>IF('4.2.a.conf'!C31&gt;0,('4.2.a.conf'!C31/'4.2.a.conf'!$F$11)*100,"")</f>
        <v/>
      </c>
    </row>
    <row r="33" spans="1:9" x14ac:dyDescent="0.2">
      <c r="A33" s="100">
        <f>'4.2.a.conf'!A32</f>
        <v>43101</v>
      </c>
      <c r="D33" s="306" t="str">
        <f t="shared" si="0"/>
        <v/>
      </c>
      <c r="I33" s="296" t="str">
        <f>IF('4.2.a.conf'!C32&gt;0,('4.2.a.conf'!C32/'4.2.a.conf'!$F$11)*100,"")</f>
        <v/>
      </c>
    </row>
    <row r="34" spans="1:9" x14ac:dyDescent="0.2">
      <c r="A34" s="101">
        <f>'4.2.a.conf'!A33</f>
        <v>43132</v>
      </c>
      <c r="D34" s="302" t="str">
        <f t="shared" si="0"/>
        <v/>
      </c>
      <c r="I34" s="297" t="str">
        <f>IF('4.2.a.conf'!C33&gt;0,('4.2.a.conf'!C33/'4.2.a.conf'!$F$11)*100,"")</f>
        <v/>
      </c>
    </row>
    <row r="35" spans="1:9" x14ac:dyDescent="0.2">
      <c r="A35" s="101">
        <f>'4.2.a.conf'!A34</f>
        <v>43160</v>
      </c>
      <c r="D35" s="302" t="str">
        <f t="shared" si="0"/>
        <v/>
      </c>
      <c r="I35" s="297" t="str">
        <f>IF('4.2.a.conf'!C34&gt;0,('4.2.a.conf'!C34/'4.2.a.conf'!$F$11)*100,"")</f>
        <v/>
      </c>
    </row>
    <row r="36" spans="1:9" x14ac:dyDescent="0.2">
      <c r="A36" s="101">
        <f>'4.2.a.conf'!A35</f>
        <v>43191</v>
      </c>
      <c r="D36" s="302" t="str">
        <f t="shared" si="0"/>
        <v/>
      </c>
      <c r="I36" s="297" t="str">
        <f>IF('4.2.a.conf'!C35&gt;0,('4.2.a.conf'!C35/'4.2.a.conf'!$F$11)*100,"")</f>
        <v/>
      </c>
    </row>
    <row r="37" spans="1:9" x14ac:dyDescent="0.2">
      <c r="A37" s="101">
        <f>'4.2.a.conf'!A36</f>
        <v>43221</v>
      </c>
      <c r="D37" s="302" t="str">
        <f t="shared" si="0"/>
        <v/>
      </c>
      <c r="I37" s="297" t="str">
        <f>IF('4.2.a.conf'!C36&gt;0,('4.2.a.conf'!C36/'4.2.a.conf'!$F$11)*100,"")</f>
        <v/>
      </c>
    </row>
    <row r="38" spans="1:9" x14ac:dyDescent="0.2">
      <c r="A38" s="101">
        <f>'4.2.a.conf'!A37</f>
        <v>43252</v>
      </c>
      <c r="D38" s="302" t="str">
        <f t="shared" si="0"/>
        <v/>
      </c>
      <c r="I38" s="297" t="str">
        <f>IF('4.2.a.conf'!C37&gt;0,('4.2.a.conf'!C37/'4.2.a.conf'!$F$11)*100,"")</f>
        <v/>
      </c>
    </row>
    <row r="39" spans="1:9" x14ac:dyDescent="0.2">
      <c r="A39" s="101">
        <f>'4.2.a.conf'!A38</f>
        <v>43282</v>
      </c>
      <c r="D39" s="302" t="str">
        <f t="shared" si="0"/>
        <v/>
      </c>
      <c r="I39" s="297" t="str">
        <f>IF('4.2.a.conf'!C38&gt;0,('4.2.a.conf'!C38/'4.2.a.conf'!$F$11)*100,"")</f>
        <v/>
      </c>
    </row>
    <row r="40" spans="1:9" x14ac:dyDescent="0.2">
      <c r="A40" s="101">
        <f>'4.2.a.conf'!A39</f>
        <v>43313</v>
      </c>
      <c r="D40" s="302" t="str">
        <f t="shared" si="0"/>
        <v/>
      </c>
      <c r="I40" s="297" t="str">
        <f>IF('4.2.a.conf'!C39&gt;0,('4.2.a.conf'!C39/'4.2.a.conf'!$F$11)*100,"")</f>
        <v/>
      </c>
    </row>
    <row r="41" spans="1:9" x14ac:dyDescent="0.2">
      <c r="A41" s="101">
        <f>'4.2.a.conf'!A40</f>
        <v>43344</v>
      </c>
      <c r="D41" s="302" t="str">
        <f t="shared" si="0"/>
        <v/>
      </c>
      <c r="I41" s="297" t="str">
        <f>IF('4.2.a.conf'!C40&gt;0,('4.2.a.conf'!C40/'4.2.a.conf'!$F$11)*100,"")</f>
        <v/>
      </c>
    </row>
    <row r="42" spans="1:9" x14ac:dyDescent="0.2">
      <c r="A42" s="101">
        <f>'4.2.a.conf'!A41</f>
        <v>43374</v>
      </c>
      <c r="D42" s="302" t="str">
        <f t="shared" si="0"/>
        <v/>
      </c>
      <c r="I42" s="297" t="str">
        <f>IF('4.2.a.conf'!C41&gt;0,('4.2.a.conf'!C41/'4.2.a.conf'!$F$11)*100,"")</f>
        <v/>
      </c>
    </row>
    <row r="43" spans="1:9" x14ac:dyDescent="0.2">
      <c r="A43" s="101">
        <f>'4.2.a.conf'!A42</f>
        <v>43405</v>
      </c>
      <c r="D43" s="302" t="str">
        <f t="shared" si="0"/>
        <v/>
      </c>
      <c r="I43" s="297" t="str">
        <f>IF('4.2.a.conf'!C42&gt;0,('4.2.a.conf'!C42/'4.2.a.conf'!$F$11)*100,"")</f>
        <v/>
      </c>
    </row>
    <row r="44" spans="1:9" ht="13.5" thickBot="1" x14ac:dyDescent="0.25">
      <c r="A44" s="354">
        <f>'4.2.a.conf'!A43</f>
        <v>43435</v>
      </c>
      <c r="D44" s="305" t="str">
        <f t="shared" si="0"/>
        <v/>
      </c>
      <c r="I44" s="300" t="str">
        <f>IF('4.2.a.conf'!C43&gt;0,('4.2.a.conf'!C43/'4.2.a.conf'!$F$11)*100,"")</f>
        <v/>
      </c>
    </row>
    <row r="45" spans="1:9" s="53" customFormat="1" ht="13.5" thickBot="1" x14ac:dyDescent="0.25">
      <c r="A45" s="474">
        <f>'4.2.a.conf'!A44</f>
        <v>43466</v>
      </c>
      <c r="C45" s="52"/>
      <c r="D45" s="511" t="str">
        <f t="shared" si="0"/>
        <v/>
      </c>
      <c r="I45" s="499" t="str">
        <f>IF('4.2.a.conf'!C44&gt;0,('4.2.a.conf'!C44/'4.2.a.conf'!$F$11)*100,"")</f>
        <v/>
      </c>
    </row>
    <row r="46" spans="1:9" s="53" customFormat="1" hidden="1" x14ac:dyDescent="0.2">
      <c r="A46" s="493">
        <f>'4.2.a.conf'!A45</f>
        <v>43497</v>
      </c>
      <c r="C46" s="52"/>
      <c r="D46" s="304" t="str">
        <f t="shared" si="0"/>
        <v/>
      </c>
      <c r="I46" s="500" t="str">
        <f>IF('4.2.a.conf'!C45&gt;0,('4.2.a.conf'!C45/'4.2.a.conf'!$F$11)*100,"")</f>
        <v/>
      </c>
    </row>
    <row r="47" spans="1:9" s="53" customFormat="1" hidden="1" x14ac:dyDescent="0.2">
      <c r="A47" s="491">
        <f>'4.2.a.conf'!A46</f>
        <v>43525</v>
      </c>
      <c r="C47" s="52"/>
      <c r="D47" s="302" t="str">
        <f t="shared" si="0"/>
        <v/>
      </c>
      <c r="I47" s="500" t="str">
        <f>IF('4.2.a.conf'!C46&gt;0,('4.2.a.conf'!C46/'4.2.a.conf'!$F$11)*100,"")</f>
        <v/>
      </c>
    </row>
    <row r="48" spans="1:9" s="53" customFormat="1" hidden="1" x14ac:dyDescent="0.2">
      <c r="A48" s="491">
        <f>'4.2.a.conf'!A47</f>
        <v>43556</v>
      </c>
      <c r="C48" s="52"/>
      <c r="D48" s="302" t="str">
        <f t="shared" si="0"/>
        <v/>
      </c>
      <c r="I48" s="500" t="str">
        <f>IF('4.2.a.conf'!C47&gt;0,('4.2.a.conf'!C47/'4.2.a.conf'!$F$11)*100,"")</f>
        <v/>
      </c>
    </row>
    <row r="49" spans="1:9" s="53" customFormat="1" hidden="1" x14ac:dyDescent="0.2">
      <c r="A49" s="491">
        <f>'4.2.a.conf'!A48</f>
        <v>43586</v>
      </c>
      <c r="C49" s="52"/>
      <c r="D49" s="302" t="str">
        <f t="shared" si="0"/>
        <v/>
      </c>
      <c r="I49" s="500" t="str">
        <f>IF('4.2.a.conf'!C48&gt;0,('4.2.a.conf'!C48/'4.2.a.conf'!$F$11)*100,"")</f>
        <v/>
      </c>
    </row>
    <row r="50" spans="1:9" s="53" customFormat="1" hidden="1" x14ac:dyDescent="0.2">
      <c r="A50" s="491">
        <f>'4.2.a.conf'!A49</f>
        <v>43617</v>
      </c>
      <c r="C50" s="52"/>
      <c r="D50" s="302" t="str">
        <f t="shared" si="0"/>
        <v/>
      </c>
      <c r="I50" s="500" t="str">
        <f>IF('4.2.a.conf'!C49&gt;0,('4.2.a.conf'!C49/'4.2.a.conf'!$F$11)*100,"")</f>
        <v/>
      </c>
    </row>
    <row r="51" spans="1:9" s="53" customFormat="1" hidden="1" x14ac:dyDescent="0.2">
      <c r="A51" s="491">
        <f>'4.2.a.conf'!A50</f>
        <v>43647</v>
      </c>
      <c r="C51" s="52"/>
      <c r="D51" s="302" t="str">
        <f t="shared" si="0"/>
        <v/>
      </c>
      <c r="I51" s="500" t="str">
        <f>IF('4.2.a.conf'!C50&gt;0,('4.2.a.conf'!C50/'4.2.a.conf'!$F$11)*100,"")</f>
        <v/>
      </c>
    </row>
    <row r="52" spans="1:9" s="53" customFormat="1" hidden="1" x14ac:dyDescent="0.2">
      <c r="A52" s="491">
        <f>'4.2.a.conf'!A51</f>
        <v>43678</v>
      </c>
      <c r="C52" s="52"/>
      <c r="D52" s="302" t="str">
        <f t="shared" si="0"/>
        <v/>
      </c>
      <c r="I52" s="500" t="str">
        <f>IF('4.2.a.conf'!C51&gt;0,('4.2.a.conf'!C51/'4.2.a.conf'!$F$11)*100,"")</f>
        <v/>
      </c>
    </row>
    <row r="53" spans="1:9" s="53" customFormat="1" hidden="1" x14ac:dyDescent="0.2">
      <c r="A53" s="491">
        <f>'4.2.a.conf'!A52</f>
        <v>43709</v>
      </c>
      <c r="C53" s="52"/>
      <c r="D53" s="302" t="str">
        <f t="shared" si="0"/>
        <v/>
      </c>
      <c r="I53" s="500" t="str">
        <f>IF('4.2.a.conf'!C52&gt;0,('4.2.a.conf'!C52/'4.2.a.conf'!$F$11)*100,"")</f>
        <v/>
      </c>
    </row>
    <row r="54" spans="1:9" s="53" customFormat="1" hidden="1" x14ac:dyDescent="0.2">
      <c r="A54" s="491">
        <f>'4.2.a.conf'!A53</f>
        <v>43739</v>
      </c>
      <c r="C54" s="52"/>
      <c r="D54" s="302" t="str">
        <f t="shared" si="0"/>
        <v/>
      </c>
      <c r="I54" s="500" t="str">
        <f>IF('4.2.a.conf'!C53&gt;0,('4.2.a.conf'!C53/'4.2.a.conf'!$F$11)*100,"")</f>
        <v/>
      </c>
    </row>
    <row r="55" spans="1:9" s="53" customFormat="1" ht="13.5" hidden="1" thickBot="1" x14ac:dyDescent="0.25">
      <c r="A55" s="492">
        <f>'4.2.a.conf'!A54</f>
        <v>43770</v>
      </c>
      <c r="C55" s="52"/>
      <c r="D55" s="303" t="str">
        <f t="shared" si="0"/>
        <v/>
      </c>
      <c r="I55" s="500" t="str">
        <f>IF('4.2.a.conf'!C54&gt;0,('4.2.a.conf'!C54/'4.2.a.conf'!$F$11)*100,"")</f>
        <v/>
      </c>
    </row>
    <row r="56" spans="1:9" s="53" customFormat="1" ht="13.5" hidden="1" thickBot="1" x14ac:dyDescent="0.25">
      <c r="A56" s="494">
        <f>'4.2.a.conf'!A55</f>
        <v>43800</v>
      </c>
      <c r="C56" s="52"/>
      <c r="D56" s="392" t="str">
        <f t="shared" si="0"/>
        <v/>
      </c>
      <c r="I56" s="501" t="str">
        <f>IF('4.2.a.conf'!C55&gt;0,('4.2.a.conf'!C55/'4.2.a.conf'!$F$11)*100,"")</f>
        <v/>
      </c>
    </row>
    <row r="57" spans="1:9" s="53" customFormat="1" ht="13.5" thickBot="1" x14ac:dyDescent="0.25">
      <c r="A57" s="495"/>
      <c r="C57" s="52"/>
      <c r="D57" s="47"/>
    </row>
    <row r="58" spans="1:9" s="53" customFormat="1" ht="57.75" customHeight="1" thickBot="1" x14ac:dyDescent="0.25">
      <c r="A58" s="502" t="s">
        <v>7</v>
      </c>
      <c r="C58" s="503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s="53" customFormat="1" x14ac:dyDescent="0.2">
      <c r="A59" s="346">
        <f>'4.2.a.conf'!A58</f>
        <v>2016</v>
      </c>
      <c r="C59" s="52"/>
      <c r="D59" s="307" t="str">
        <f>+I59</f>
        <v/>
      </c>
      <c r="I59" s="504" t="str">
        <f>IF('4.2.a.conf'!C58&gt;0,('4.2.a.conf'!C58/'4.2.a.conf'!$F$11)*100,"")</f>
        <v/>
      </c>
    </row>
    <row r="60" spans="1:9" s="53" customFormat="1" x14ac:dyDescent="0.2">
      <c r="A60" s="59">
        <f>'4.2.a.conf'!A59</f>
        <v>2017</v>
      </c>
      <c r="C60" s="52"/>
      <c r="D60" s="308" t="str">
        <f>+I60</f>
        <v/>
      </c>
      <c r="I60" s="505" t="str">
        <f>IF('4.2.a.conf'!C59&gt;0,('4.2.a.conf'!C59/'4.2.a.conf'!$F$11)*100,"")</f>
        <v/>
      </c>
    </row>
    <row r="61" spans="1:9" s="53" customFormat="1" ht="13.5" thickBot="1" x14ac:dyDescent="0.25">
      <c r="A61" s="61">
        <f>'4.2.a.conf'!A60</f>
        <v>2018</v>
      </c>
      <c r="C61" s="52"/>
      <c r="D61" s="309" t="str">
        <f>+I61</f>
        <v/>
      </c>
      <c r="I61" s="506" t="str">
        <f>IF('4.2.a.conf'!C60&gt;0,('4.2.a.conf'!C60/'4.2.a.conf'!$F$11)*100,"")</f>
        <v/>
      </c>
    </row>
    <row r="62" spans="1:9" s="53" customFormat="1" x14ac:dyDescent="0.2">
      <c r="A62" s="467">
        <f>'4.2.a.conf'!A61</f>
        <v>43101</v>
      </c>
      <c r="C62" s="52"/>
      <c r="D62" s="507" t="str">
        <f>+I62</f>
        <v/>
      </c>
      <c r="I62" s="508" t="str">
        <f>IF('4.2.a.conf'!C61&gt;0,('4.2.a.conf'!C61/'4.2.a.conf'!$F$11)*100,"")</f>
        <v/>
      </c>
    </row>
    <row r="63" spans="1:9" s="53" customFormat="1" ht="13.5" thickBot="1" x14ac:dyDescent="0.25">
      <c r="A63" s="469">
        <f>'4.2.a.conf'!A62</f>
        <v>43466</v>
      </c>
      <c r="C63" s="52"/>
      <c r="D63" s="509" t="str">
        <f>+I63</f>
        <v/>
      </c>
      <c r="I63" s="510" t="str">
        <f>IF('4.2.a.conf'!C62&gt;0,('4.2.a.conf'!C62/'4.2.a.conf'!$F$11)*100,"")</f>
        <v/>
      </c>
    </row>
    <row r="66" spans="1:4" hidden="1" x14ac:dyDescent="0.2">
      <c r="A66" s="83" t="s">
        <v>151</v>
      </c>
    </row>
    <row r="67" spans="1:4" hidden="1" x14ac:dyDescent="0.2"/>
    <row r="68" spans="1:4" hidden="1" x14ac:dyDescent="0.2"/>
    <row r="69" spans="1:4" ht="38.25" hidden="1" customHeight="1" thickBot="1" x14ac:dyDescent="0.25">
      <c r="A69" s="88" t="s">
        <v>7</v>
      </c>
      <c r="B69" s="97"/>
      <c r="C69" s="89"/>
      <c r="D69" s="94" t="str">
        <f>+D58</f>
        <v xml:space="preserve">EXPORTACIONES US$ FOB  </v>
      </c>
    </row>
    <row r="70" spans="1:4" hidden="1" x14ac:dyDescent="0.2">
      <c r="A70" s="96">
        <v>2015</v>
      </c>
      <c r="B70" s="97"/>
      <c r="C70" s="97"/>
      <c r="D70" s="109" t="e">
        <f>+D59-SUM(D9:D20)</f>
        <v>#VALUE!</v>
      </c>
    </row>
    <row r="71" spans="1:4" hidden="1" x14ac:dyDescent="0.2">
      <c r="A71" s="98">
        <v>2016</v>
      </c>
      <c r="B71" s="97"/>
      <c r="C71" s="97"/>
      <c r="D71" s="113" t="e">
        <f>+D60-SUM(D21:D32)</f>
        <v>#VALUE!</v>
      </c>
    </row>
    <row r="72" spans="1:4" ht="13.5" hidden="1" thickBot="1" x14ac:dyDescent="0.25">
      <c r="A72" s="99">
        <v>2017</v>
      </c>
      <c r="B72" s="97"/>
      <c r="C72" s="97"/>
      <c r="D72" s="117" t="e">
        <f>+D61-SUM(D33:D44)</f>
        <v>#VALUE!</v>
      </c>
    </row>
    <row r="73" spans="1:4" hidden="1" x14ac:dyDescent="0.2">
      <c r="A73" s="96" t="s">
        <v>220</v>
      </c>
      <c r="B73" s="97"/>
      <c r="C73" s="97"/>
      <c r="D73" s="122" t="e">
        <f>+D62-(SUM(D33:INDEX(D33:D44,'[3]parámetros e instrucciones'!$E$3)))</f>
        <v>#VALUE!</v>
      </c>
    </row>
    <row r="74" spans="1:4" ht="13.5" hidden="1" thickBot="1" x14ac:dyDescent="0.25">
      <c r="A74" s="99" t="s">
        <v>221</v>
      </c>
      <c r="B74" s="97"/>
      <c r="C74" s="97"/>
      <c r="D74" s="127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F5:G5"/>
    <mergeCell ref="A1:D1"/>
    <mergeCell ref="A2:D2"/>
    <mergeCell ref="A3:D3"/>
    <mergeCell ref="A4:D4"/>
    <mergeCell ref="A5:D5"/>
  </mergeCells>
  <pageMargins left="0.35433070866141736" right="0.35433070866141736" top="0.98425196850393704" bottom="0.98425196850393704" header="0.19685039370078741" footer="0"/>
  <pageSetup paperSize="9" scale="94" orientation="portrait" verticalDpi="300" r:id="rId1"/>
  <headerFooter alignWithMargins="0">
    <oddHeader>&amp;R2019 - Año de la Exportación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D21"/>
  <sheetViews>
    <sheetView showGridLines="0" workbookViewId="0">
      <selection activeCell="A10" sqref="A10:H10"/>
    </sheetView>
  </sheetViews>
  <sheetFormatPr baseColWidth="10" defaultRowHeight="12.75" x14ac:dyDescent="0.2"/>
  <cols>
    <col min="1" max="1" width="20.5703125" style="50" customWidth="1"/>
    <col min="2" max="3" width="21.140625" style="50" customWidth="1"/>
    <col min="4" max="4" width="26.140625" style="50" customWidth="1"/>
    <col min="5" max="16384" width="11.42578125" style="50"/>
  </cols>
  <sheetData>
    <row r="1" spans="1:4" s="171" customFormat="1" x14ac:dyDescent="0.2">
      <c r="A1" s="150" t="s">
        <v>135</v>
      </c>
      <c r="B1" s="150"/>
    </row>
    <row r="2" spans="1:4" s="171" customFormat="1" x14ac:dyDescent="0.2">
      <c r="A2" s="150" t="s">
        <v>104</v>
      </c>
      <c r="B2" s="150"/>
    </row>
    <row r="3" spans="1:4" s="370" customFormat="1" x14ac:dyDescent="0.2">
      <c r="A3" s="367" t="str">
        <f>+'1.modelos'!A3</f>
        <v>R22</v>
      </c>
      <c r="B3" s="365"/>
    </row>
    <row r="4" spans="1:4" ht="13.5" thickBot="1" x14ac:dyDescent="0.25">
      <c r="A4" s="50" t="s">
        <v>241</v>
      </c>
    </row>
    <row r="5" spans="1:4" ht="13.5" thickBot="1" x14ac:dyDescent="0.25">
      <c r="A5" s="401" t="s">
        <v>9</v>
      </c>
      <c r="B5" s="412" t="s">
        <v>237</v>
      </c>
      <c r="C5" s="412" t="s">
        <v>239</v>
      </c>
      <c r="D5" s="412" t="s">
        <v>269</v>
      </c>
    </row>
    <row r="6" spans="1:4" x14ac:dyDescent="0.2">
      <c r="A6" s="355">
        <f>'3.1.vol.'!C59</f>
        <v>2016</v>
      </c>
      <c r="B6" s="172"/>
      <c r="C6" s="172"/>
      <c r="D6" s="172"/>
    </row>
    <row r="7" spans="1:4" x14ac:dyDescent="0.2">
      <c r="A7" s="167">
        <f>'3.1.vol.'!C60</f>
        <v>2017</v>
      </c>
      <c r="B7" s="173"/>
      <c r="C7" s="173"/>
      <c r="D7" s="173"/>
    </row>
    <row r="8" spans="1:4" ht="13.5" thickBot="1" x14ac:dyDescent="0.25">
      <c r="A8" s="174">
        <f>'3.1.vol.'!C61</f>
        <v>2018</v>
      </c>
      <c r="B8" s="175"/>
      <c r="C8" s="175"/>
      <c r="D8" s="175"/>
    </row>
    <row r="9" spans="1:4" x14ac:dyDescent="0.2">
      <c r="A9" s="467">
        <f>'3.1.vol.'!C62</f>
        <v>43101</v>
      </c>
      <c r="B9" s="172"/>
      <c r="C9" s="172"/>
      <c r="D9" s="172"/>
    </row>
    <row r="10" spans="1:4" ht="13.5" thickBot="1" x14ac:dyDescent="0.25">
      <c r="A10" s="469">
        <f>'3.1.vol.'!C63</f>
        <v>43466</v>
      </c>
      <c r="B10" s="176"/>
      <c r="C10" s="176"/>
      <c r="D10" s="176"/>
    </row>
    <row r="11" spans="1:4" x14ac:dyDescent="0.2">
      <c r="A11" s="170"/>
    </row>
    <row r="15" spans="1:4" ht="13.5" hidden="1" thickBot="1" x14ac:dyDescent="0.25">
      <c r="A15" s="89" t="s">
        <v>120</v>
      </c>
    </row>
    <row r="16" spans="1:4" ht="13.5" hidden="1" thickBot="1" x14ac:dyDescent="0.25">
      <c r="A16" s="88" t="s">
        <v>7</v>
      </c>
      <c r="B16" s="88" t="s">
        <v>137</v>
      </c>
      <c r="C16" s="88" t="s">
        <v>137</v>
      </c>
    </row>
    <row r="17" spans="1:3" hidden="1" x14ac:dyDescent="0.2">
      <c r="A17" s="96">
        <v>2015</v>
      </c>
      <c r="B17" s="133" t="str">
        <f>IF('3.1.vol.'!E59&gt;'5capprod'!B6,"ERROR","OK")</f>
        <v>OK</v>
      </c>
      <c r="C17" s="462" t="str">
        <f>IF('3.1.vol.'!F59&gt;'5capprod'!C6,"ERROR","OK")</f>
        <v>OK</v>
      </c>
    </row>
    <row r="18" spans="1:3" hidden="1" x14ac:dyDescent="0.2">
      <c r="A18" s="98">
        <v>2016</v>
      </c>
      <c r="B18" s="134" t="str">
        <f>IF('3.1.vol.'!E60&gt;'5capprod'!B7,"ERROR","OK")</f>
        <v>OK</v>
      </c>
      <c r="C18" s="463" t="str">
        <f>IF('3.1.vol.'!F60&gt;'5capprod'!C7,"ERROR","OK")</f>
        <v>OK</v>
      </c>
    </row>
    <row r="19" spans="1:3" ht="13.5" hidden="1" thickBot="1" x14ac:dyDescent="0.25">
      <c r="A19" s="99">
        <v>2017</v>
      </c>
      <c r="B19" s="135" t="str">
        <f>IF('3.1.vol.'!E61&gt;'5capprod'!B8,"ERROR","OK")</f>
        <v>OK</v>
      </c>
      <c r="C19" s="464" t="str">
        <f>IF('3.1.vol.'!F61&gt;'5capprod'!C8,"ERROR","OK")</f>
        <v>OK</v>
      </c>
    </row>
    <row r="20" spans="1:3" hidden="1" x14ac:dyDescent="0.2">
      <c r="A20" s="96" t="s">
        <v>219</v>
      </c>
      <c r="B20" s="133" t="str">
        <f>IF('3.1.vol.'!E62&gt;'5capprod'!B9,"ERROR","OK")</f>
        <v>OK</v>
      </c>
      <c r="C20" s="462" t="str">
        <f>IF('3.1.vol.'!F62&gt;'5capprod'!C9,"ERROR","OK")</f>
        <v>OK</v>
      </c>
    </row>
    <row r="21" spans="1:3" ht="13.5" hidden="1" thickBot="1" x14ac:dyDescent="0.25">
      <c r="A21" s="99" t="s">
        <v>218</v>
      </c>
      <c r="B21" s="135" t="str">
        <f>IF('3.1.vol.'!E63&gt;'5capprod'!B10,"ERROR","OK")</f>
        <v>OK</v>
      </c>
      <c r="C21" s="464" t="str">
        <f>IF('3.1.vol.'!F63&gt;'5capprod'!C10,"ERROR","OK")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landscape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9:C10"/>
  <sheetViews>
    <sheetView showGridLines="0" workbookViewId="0">
      <selection activeCell="A10" sqref="A10:H10"/>
    </sheetView>
  </sheetViews>
  <sheetFormatPr baseColWidth="10" defaultRowHeight="12.75" x14ac:dyDescent="0.2"/>
  <cols>
    <col min="1" max="2" width="11.42578125" style="50"/>
    <col min="3" max="3" width="58.42578125" style="50" customWidth="1"/>
    <col min="4" max="16384" width="11.42578125" style="50"/>
  </cols>
  <sheetData>
    <row r="9" spans="3:3" ht="13.5" thickBot="1" x14ac:dyDescent="0.25"/>
    <row r="10" spans="3:3" ht="36" thickBot="1" x14ac:dyDescent="0.55000000000000004">
      <c r="C10" s="149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1.42578125" style="50"/>
    <col min="2" max="2" width="14.7109375" style="50" customWidth="1"/>
    <col min="3" max="5" width="11.42578125" style="50"/>
    <col min="6" max="6" width="13.7109375" style="50" customWidth="1"/>
    <col min="7" max="7" width="11.7109375" style="50" customWidth="1"/>
    <col min="8" max="16384" width="11.42578125" style="50"/>
  </cols>
  <sheetData>
    <row r="2" spans="1:6" x14ac:dyDescent="0.2">
      <c r="A2" s="281" t="s">
        <v>22</v>
      </c>
    </row>
    <row r="4" spans="1:6" x14ac:dyDescent="0.2">
      <c r="A4" s="282" t="s">
        <v>23</v>
      </c>
    </row>
    <row r="5" spans="1:6" x14ac:dyDescent="0.2">
      <c r="A5" s="50" t="s">
        <v>24</v>
      </c>
    </row>
    <row r="6" spans="1:6" x14ac:dyDescent="0.2">
      <c r="A6" s="50" t="s">
        <v>25</v>
      </c>
    </row>
    <row r="8" spans="1:6" x14ac:dyDescent="0.2">
      <c r="A8" s="50" t="s">
        <v>213</v>
      </c>
    </row>
    <row r="9" spans="1:6" x14ac:dyDescent="0.2">
      <c r="A9" s="50" t="s">
        <v>26</v>
      </c>
    </row>
    <row r="11" spans="1:6" x14ac:dyDescent="0.2">
      <c r="A11" s="50" t="s">
        <v>27</v>
      </c>
    </row>
    <row r="12" spans="1:6" x14ac:dyDescent="0.2">
      <c r="A12" s="50" t="s">
        <v>28</v>
      </c>
    </row>
    <row r="14" spans="1:6" ht="13.5" thickBot="1" x14ac:dyDescent="0.25">
      <c r="C14" s="283" t="s">
        <v>29</v>
      </c>
      <c r="D14" s="151"/>
    </row>
    <row r="15" spans="1:6" x14ac:dyDescent="0.2">
      <c r="A15" s="284" t="s">
        <v>30</v>
      </c>
      <c r="B15" s="285" t="s">
        <v>31</v>
      </c>
      <c r="C15" s="285" t="s">
        <v>32</v>
      </c>
      <c r="D15" s="285" t="s">
        <v>33</v>
      </c>
      <c r="E15" s="286" t="s">
        <v>34</v>
      </c>
      <c r="F15" s="287" t="s">
        <v>10</v>
      </c>
    </row>
    <row r="16" spans="1:6" ht="13.5" thickBot="1" x14ac:dyDescent="0.25">
      <c r="A16" s="214">
        <v>2010</v>
      </c>
      <c r="B16" s="215">
        <v>384</v>
      </c>
      <c r="C16" s="215">
        <v>430</v>
      </c>
      <c r="D16" s="215">
        <v>96</v>
      </c>
      <c r="E16" s="288">
        <v>50</v>
      </c>
      <c r="F16" s="187">
        <f>SUM(B16:E16)</f>
        <v>960</v>
      </c>
    </row>
    <row r="18" spans="1:5" x14ac:dyDescent="0.2">
      <c r="A18" s="50" t="s">
        <v>35</v>
      </c>
    </row>
    <row r="20" spans="1:5" ht="13.5" thickBot="1" x14ac:dyDescent="0.25">
      <c r="A20" s="50" t="s">
        <v>214</v>
      </c>
    </row>
    <row r="21" spans="1:5" x14ac:dyDescent="0.2">
      <c r="A21" s="289" t="s">
        <v>36</v>
      </c>
      <c r="B21" s="290" t="s">
        <v>31</v>
      </c>
      <c r="C21" s="290" t="s">
        <v>32</v>
      </c>
      <c r="D21" s="290" t="s">
        <v>33</v>
      </c>
      <c r="E21" s="291" t="s">
        <v>34</v>
      </c>
    </row>
    <row r="22" spans="1:5" ht="13.5" thickBot="1" x14ac:dyDescent="0.25">
      <c r="A22" s="292" t="s">
        <v>210</v>
      </c>
      <c r="B22" s="293">
        <f>+B16/$F$16</f>
        <v>0.4</v>
      </c>
      <c r="C22" s="293">
        <f>+C16/$F$16</f>
        <v>0.44791666666666669</v>
      </c>
      <c r="D22" s="293">
        <f>+D16/$F$16</f>
        <v>0.1</v>
      </c>
      <c r="E22" s="294">
        <f>+E16/$F$16</f>
        <v>5.2083333333333336E-2</v>
      </c>
    </row>
    <row r="24" spans="1:5" x14ac:dyDescent="0.2">
      <c r="A24" s="50" t="s">
        <v>37</v>
      </c>
    </row>
    <row r="26" spans="1:5" x14ac:dyDescent="0.2">
      <c r="A26" s="50" t="s">
        <v>38</v>
      </c>
    </row>
    <row r="27" spans="1:5" x14ac:dyDescent="0.2">
      <c r="A27" s="50" t="s">
        <v>39</v>
      </c>
    </row>
    <row r="28" spans="1:5" x14ac:dyDescent="0.2">
      <c r="A28" s="50" t="s">
        <v>40</v>
      </c>
    </row>
    <row r="29" spans="1:5" x14ac:dyDescent="0.2">
      <c r="A29" s="50" t="s">
        <v>41</v>
      </c>
    </row>
    <row r="31" spans="1:5" x14ac:dyDescent="0.2">
      <c r="A31" s="50" t="s">
        <v>42</v>
      </c>
    </row>
    <row r="32" spans="1:5" x14ac:dyDescent="0.2">
      <c r="A32" s="50" t="s">
        <v>43</v>
      </c>
    </row>
    <row r="34" spans="1:1" x14ac:dyDescent="0.2">
      <c r="A34" s="50" t="s">
        <v>211</v>
      </c>
    </row>
    <row r="35" spans="1:1" x14ac:dyDescent="0.2">
      <c r="A35" s="50" t="s">
        <v>212</v>
      </c>
    </row>
    <row r="36" spans="1:1" x14ac:dyDescent="0.2">
      <c r="A36" s="50" t="s">
        <v>44</v>
      </c>
    </row>
    <row r="38" spans="1:1" x14ac:dyDescent="0.2">
      <c r="A38" s="50" t="s">
        <v>45</v>
      </c>
    </row>
    <row r="39" spans="1:1" x14ac:dyDescent="0.2">
      <c r="A39" s="50" t="s">
        <v>46</v>
      </c>
    </row>
    <row r="40" spans="1:1" x14ac:dyDescent="0.2">
      <c r="A40" s="50" t="s">
        <v>47</v>
      </c>
    </row>
    <row r="41" spans="1:1" x14ac:dyDescent="0.2">
      <c r="A41" s="50" t="s">
        <v>48</v>
      </c>
    </row>
    <row r="50" spans="1:4" x14ac:dyDescent="0.2">
      <c r="A50" s="194"/>
      <c r="B50" s="295"/>
      <c r="C50" s="295"/>
      <c r="D50" s="295"/>
    </row>
    <row r="51" spans="1:4" x14ac:dyDescent="0.2">
      <c r="A51" s="194"/>
      <c r="B51" s="295"/>
      <c r="C51" s="295"/>
      <c r="D51" s="295"/>
    </row>
  </sheetData>
  <phoneticPr fontId="0" type="noConversion"/>
  <printOptions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L11"/>
  <sheetViews>
    <sheetView showGridLines="0" zoomScale="75" workbookViewId="0">
      <selection activeCell="I17" sqref="I17"/>
    </sheetView>
  </sheetViews>
  <sheetFormatPr baseColWidth="10" defaultRowHeight="12.75" x14ac:dyDescent="0.2"/>
  <cols>
    <col min="1" max="1" width="6.85546875" style="50" customWidth="1"/>
    <col min="2" max="4" width="15.7109375" style="50" customWidth="1"/>
    <col min="5" max="12" width="22.42578125" style="50" customWidth="1"/>
    <col min="13" max="16384" width="11.42578125" style="50"/>
  </cols>
  <sheetData>
    <row r="1" spans="2:12" x14ac:dyDescent="0.2">
      <c r="B1" s="623" t="s">
        <v>133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2:12" x14ac:dyDescent="0.2">
      <c r="B2" s="623" t="s">
        <v>132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12" ht="13.5" thickBot="1" x14ac:dyDescent="0.25">
      <c r="B3" s="150"/>
      <c r="C3" s="150"/>
      <c r="D3" s="150"/>
      <c r="E3" s="276"/>
      <c r="F3" s="276"/>
      <c r="G3" s="276"/>
      <c r="H3" s="276"/>
      <c r="I3" s="276"/>
      <c r="J3" s="276"/>
    </row>
    <row r="4" spans="2:12" ht="14.25" customHeight="1" thickBot="1" x14ac:dyDescent="0.25">
      <c r="B4" s="637" t="s">
        <v>9</v>
      </c>
      <c r="C4" s="640" t="s">
        <v>131</v>
      </c>
      <c r="D4" s="641"/>
      <c r="E4" s="641"/>
      <c r="F4" s="641"/>
      <c r="G4" s="642"/>
      <c r="H4" s="640" t="s">
        <v>200</v>
      </c>
      <c r="I4" s="641"/>
      <c r="J4" s="641"/>
      <c r="K4" s="641"/>
      <c r="L4" s="642"/>
    </row>
    <row r="5" spans="2:12" ht="15.75" customHeight="1" thickBot="1" x14ac:dyDescent="0.25">
      <c r="B5" s="638"/>
      <c r="C5" s="640" t="s">
        <v>134</v>
      </c>
      <c r="D5" s="641"/>
      <c r="E5" s="641"/>
      <c r="F5" s="641"/>
      <c r="G5" s="642"/>
      <c r="H5" s="640" t="s">
        <v>134</v>
      </c>
      <c r="I5" s="641"/>
      <c r="J5" s="641"/>
      <c r="K5" s="641"/>
      <c r="L5" s="642"/>
    </row>
    <row r="6" spans="2:12" ht="31.5" customHeight="1" thickBot="1" x14ac:dyDescent="0.25">
      <c r="B6" s="639"/>
      <c r="C6" s="413" t="s">
        <v>237</v>
      </c>
      <c r="D6" s="604" t="s">
        <v>239</v>
      </c>
      <c r="E6" s="605" t="s">
        <v>265</v>
      </c>
      <c r="F6" s="597" t="s">
        <v>226</v>
      </c>
      <c r="G6" s="597" t="s">
        <v>227</v>
      </c>
      <c r="H6" s="413" t="s">
        <v>237</v>
      </c>
      <c r="I6" s="604" t="s">
        <v>239</v>
      </c>
      <c r="J6" s="605" t="s">
        <v>265</v>
      </c>
      <c r="K6" s="414" t="s">
        <v>226</v>
      </c>
      <c r="L6" s="414" t="s">
        <v>227</v>
      </c>
    </row>
    <row r="7" spans="2:12" x14ac:dyDescent="0.2">
      <c r="B7" s="355">
        <f>'3.1.vol.'!C59</f>
        <v>2016</v>
      </c>
      <c r="C7" s="277"/>
      <c r="D7" s="277"/>
      <c r="E7" s="277"/>
      <c r="F7" s="327"/>
      <c r="G7" s="278"/>
      <c r="H7" s="601"/>
      <c r="I7" s="601"/>
      <c r="J7" s="277"/>
      <c r="K7" s="327"/>
      <c r="L7" s="278"/>
    </row>
    <row r="8" spans="2:12" x14ac:dyDescent="0.2">
      <c r="B8" s="167">
        <f>'3.1.vol.'!C60</f>
        <v>2017</v>
      </c>
      <c r="C8" s="279"/>
      <c r="D8" s="279"/>
      <c r="E8" s="279"/>
      <c r="F8" s="326"/>
      <c r="G8" s="155"/>
      <c r="H8" s="602"/>
      <c r="I8" s="602"/>
      <c r="J8" s="279"/>
      <c r="K8" s="326"/>
      <c r="L8" s="155"/>
    </row>
    <row r="9" spans="2:12" ht="13.5" thickBot="1" x14ac:dyDescent="0.25">
      <c r="B9" s="174">
        <f>'3.1.vol.'!C61</f>
        <v>2018</v>
      </c>
      <c r="C9" s="280"/>
      <c r="D9" s="280"/>
      <c r="E9" s="280"/>
      <c r="F9" s="328"/>
      <c r="G9" s="156"/>
      <c r="H9" s="603"/>
      <c r="I9" s="603"/>
      <c r="J9" s="280"/>
      <c r="K9" s="328"/>
      <c r="L9" s="156"/>
    </row>
    <row r="10" spans="2:12" x14ac:dyDescent="0.2">
      <c r="B10" s="467">
        <f>'3.1.vol.'!C62</f>
        <v>43101</v>
      </c>
      <c r="C10" s="277"/>
      <c r="D10" s="277"/>
      <c r="E10" s="277"/>
      <c r="F10" s="327"/>
      <c r="G10" s="278"/>
      <c r="H10" s="601"/>
      <c r="I10" s="601"/>
      <c r="J10" s="277"/>
      <c r="K10" s="327"/>
      <c r="L10" s="278"/>
    </row>
    <row r="11" spans="2:12" ht="13.5" thickBot="1" x14ac:dyDescent="0.25">
      <c r="B11" s="469">
        <f>'3.1.vol.'!C63</f>
        <v>43466</v>
      </c>
      <c r="C11" s="280"/>
      <c r="D11" s="280"/>
      <c r="E11" s="280"/>
      <c r="F11" s="328"/>
      <c r="G11" s="156"/>
      <c r="H11" s="603"/>
      <c r="I11" s="603"/>
      <c r="J11" s="280"/>
      <c r="K11" s="328"/>
      <c r="L11" s="156"/>
    </row>
  </sheetData>
  <mergeCells count="7">
    <mergeCell ref="B1:L1"/>
    <mergeCell ref="B2:L2"/>
    <mergeCell ref="B4:B6"/>
    <mergeCell ref="C4:G4"/>
    <mergeCell ref="C5:G5"/>
    <mergeCell ref="H4:L4"/>
    <mergeCell ref="H5:L5"/>
  </mergeCells>
  <phoneticPr fontId="0" type="noConversion"/>
  <pageMargins left="0.35433070866141736" right="0.35433070866141736" top="0.98425196850393704" bottom="0.98425196850393704" header="0.19685039370078741" footer="0"/>
  <pageSetup paperSize="9" scale="63" orientation="landscape" verticalDpi="300" r:id="rId1"/>
  <headerFooter alignWithMargins="0">
    <oddHeader>&amp;R2019 - Año de la Exportación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0" customWidth="1"/>
    <col min="2" max="3" width="13.85546875" style="50" customWidth="1"/>
    <col min="4" max="5" width="13.85546875" style="53" customWidth="1"/>
    <col min="6" max="16384" width="11.42578125" style="50"/>
  </cols>
  <sheetData>
    <row r="1" spans="1:5" x14ac:dyDescent="0.2">
      <c r="A1" s="643" t="s">
        <v>247</v>
      </c>
      <c r="B1" s="643"/>
      <c r="C1" s="643"/>
      <c r="D1" s="49"/>
    </row>
    <row r="2" spans="1:5" s="53" customFormat="1" x14ac:dyDescent="0.2">
      <c r="A2" s="644" t="s">
        <v>185</v>
      </c>
      <c r="B2" s="644"/>
      <c r="C2" s="644"/>
      <c r="D2" s="49"/>
    </row>
    <row r="3" spans="1:5" s="53" customFormat="1" x14ac:dyDescent="0.2">
      <c r="A3" s="645" t="s">
        <v>237</v>
      </c>
      <c r="B3" s="645"/>
      <c r="C3" s="645"/>
      <c r="D3" s="49"/>
    </row>
    <row r="4" spans="1:5" s="53" customFormat="1" x14ac:dyDescent="0.2">
      <c r="A4" s="362" t="s">
        <v>209</v>
      </c>
      <c r="B4" s="363"/>
      <c r="C4" s="363"/>
      <c r="D4" s="49"/>
    </row>
    <row r="5" spans="1:5" s="52" customFormat="1" x14ac:dyDescent="0.2">
      <c r="A5" s="325" t="s">
        <v>169</v>
      </c>
      <c r="B5" s="325"/>
      <c r="C5" s="325"/>
      <c r="D5" s="49"/>
    </row>
    <row r="6" spans="1:5" ht="22.5" customHeight="1" thickBot="1" x14ac:dyDescent="0.25"/>
    <row r="7" spans="1:5" ht="24.75" customHeight="1" thickBot="1" x14ac:dyDescent="0.25">
      <c r="A7" s="646" t="s">
        <v>51</v>
      </c>
      <c r="B7" s="415">
        <v>2016</v>
      </c>
      <c r="C7" s="415">
        <v>2017</v>
      </c>
      <c r="D7" s="415">
        <v>2018</v>
      </c>
      <c r="E7" s="520">
        <v>43466</v>
      </c>
    </row>
    <row r="8" spans="1:5" ht="25.5" customHeight="1" x14ac:dyDescent="0.2">
      <c r="A8" s="647"/>
      <c r="B8" s="646" t="s">
        <v>161</v>
      </c>
      <c r="C8" s="646" t="s">
        <v>161</v>
      </c>
      <c r="D8" s="646" t="s">
        <v>161</v>
      </c>
      <c r="E8" s="649" t="s">
        <v>161</v>
      </c>
    </row>
    <row r="9" spans="1:5" ht="28.5" customHeight="1" thickBot="1" x14ac:dyDescent="0.25">
      <c r="A9" s="647"/>
      <c r="B9" s="647"/>
      <c r="C9" s="647"/>
      <c r="D9" s="647"/>
      <c r="E9" s="650"/>
    </row>
    <row r="10" spans="1:5" x14ac:dyDescent="0.2">
      <c r="A10" s="318" t="s">
        <v>158</v>
      </c>
      <c r="B10" s="180"/>
      <c r="C10" s="180"/>
      <c r="D10" s="180"/>
      <c r="E10" s="512"/>
    </row>
    <row r="11" spans="1:5" x14ac:dyDescent="0.2">
      <c r="A11" s="319" t="s">
        <v>157</v>
      </c>
      <c r="B11" s="184"/>
      <c r="C11" s="184"/>
      <c r="D11" s="184"/>
      <c r="E11" s="513"/>
    </row>
    <row r="12" spans="1:5" x14ac:dyDescent="0.2">
      <c r="A12" s="319" t="s">
        <v>178</v>
      </c>
      <c r="B12" s="184"/>
      <c r="C12" s="184"/>
      <c r="D12" s="184"/>
      <c r="E12" s="513"/>
    </row>
    <row r="13" spans="1:5" x14ac:dyDescent="0.2">
      <c r="A13" s="319" t="s">
        <v>179</v>
      </c>
      <c r="B13" s="184"/>
      <c r="C13" s="184"/>
      <c r="D13" s="184"/>
      <c r="E13" s="513"/>
    </row>
    <row r="14" spans="1:5" x14ac:dyDescent="0.2">
      <c r="A14" s="319" t="s">
        <v>180</v>
      </c>
      <c r="B14" s="184"/>
      <c r="C14" s="184"/>
      <c r="D14" s="184"/>
      <c r="E14" s="513"/>
    </row>
    <row r="15" spans="1:5" x14ac:dyDescent="0.2">
      <c r="A15" s="319" t="s">
        <v>181</v>
      </c>
      <c r="B15" s="184"/>
      <c r="C15" s="184"/>
      <c r="D15" s="184"/>
      <c r="E15" s="513"/>
    </row>
    <row r="16" spans="1:5" ht="13.5" thickBot="1" x14ac:dyDescent="0.25">
      <c r="A16" s="320" t="s">
        <v>182</v>
      </c>
      <c r="B16" s="192"/>
      <c r="C16" s="192"/>
      <c r="D16" s="192"/>
      <c r="E16" s="514"/>
    </row>
    <row r="17" spans="1:5" ht="13.5" thickBot="1" x14ac:dyDescent="0.25">
      <c r="A17" s="164" t="s">
        <v>109</v>
      </c>
      <c r="B17" s="353"/>
      <c r="C17" s="353"/>
      <c r="D17" s="353"/>
      <c r="E17" s="515"/>
    </row>
    <row r="18" spans="1:5" ht="13.5" thickBot="1" x14ac:dyDescent="0.25">
      <c r="A18" s="68"/>
      <c r="B18" s="195"/>
      <c r="C18" s="195"/>
      <c r="D18" s="195"/>
      <c r="E18" s="516"/>
    </row>
    <row r="19" spans="1:5" ht="13.5" thickBot="1" x14ac:dyDescent="0.25">
      <c r="A19" s="345" t="s">
        <v>192</v>
      </c>
      <c r="B19" s="353"/>
      <c r="C19" s="353"/>
      <c r="D19" s="353"/>
      <c r="E19" s="515"/>
    </row>
    <row r="20" spans="1:5" x14ac:dyDescent="0.2">
      <c r="A20" s="68"/>
      <c r="B20" s="194"/>
      <c r="D20" s="216"/>
      <c r="E20" s="216"/>
    </row>
    <row r="21" spans="1:5" ht="27.75" customHeight="1" x14ac:dyDescent="0.2">
      <c r="A21" s="648" t="s">
        <v>166</v>
      </c>
      <c r="B21" s="648"/>
      <c r="C21" s="648"/>
      <c r="D21" s="648"/>
      <c r="E21" s="648"/>
    </row>
    <row r="22" spans="1:5" ht="24" customHeight="1" x14ac:dyDescent="0.2">
      <c r="A22" s="663" t="s">
        <v>183</v>
      </c>
      <c r="B22" s="664"/>
      <c r="C22" s="664"/>
      <c r="D22" s="664"/>
      <c r="E22" s="664"/>
    </row>
    <row r="23" spans="1:5" ht="12.75" customHeight="1" x14ac:dyDescent="0.2">
      <c r="A23" s="57"/>
    </row>
    <row r="24" spans="1:5" ht="12.75" customHeight="1" thickBot="1" x14ac:dyDescent="0.25">
      <c r="A24" s="57"/>
    </row>
    <row r="25" spans="1:5" ht="12.75" customHeight="1" thickBot="1" x14ac:dyDescent="0.25">
      <c r="A25" s="401" t="s">
        <v>51</v>
      </c>
      <c r="B25" s="640" t="s">
        <v>184</v>
      </c>
      <c r="C25" s="641"/>
      <c r="D25" s="641"/>
      <c r="E25" s="642"/>
    </row>
    <row r="26" spans="1:5" ht="12.75" customHeight="1" x14ac:dyDescent="0.2">
      <c r="A26" s="651"/>
      <c r="B26" s="654"/>
      <c r="C26" s="655"/>
      <c r="D26" s="655"/>
      <c r="E26" s="656"/>
    </row>
    <row r="27" spans="1:5" ht="12.75" customHeight="1" x14ac:dyDescent="0.2">
      <c r="A27" s="652"/>
      <c r="B27" s="657"/>
      <c r="C27" s="658"/>
      <c r="D27" s="658"/>
      <c r="E27" s="659"/>
    </row>
    <row r="28" spans="1:5" ht="12.75" customHeight="1" x14ac:dyDescent="0.2">
      <c r="A28" s="652"/>
      <c r="B28" s="657"/>
      <c r="C28" s="658"/>
      <c r="D28" s="658"/>
      <c r="E28" s="659"/>
    </row>
    <row r="29" spans="1:5" ht="12.75" customHeight="1" thickBot="1" x14ac:dyDescent="0.25">
      <c r="A29" s="653"/>
      <c r="B29" s="660"/>
      <c r="C29" s="661"/>
      <c r="D29" s="661"/>
      <c r="E29" s="662"/>
    </row>
    <row r="30" spans="1:5" ht="12.75" customHeight="1" x14ac:dyDescent="0.2">
      <c r="A30" s="651"/>
      <c r="B30" s="654"/>
      <c r="C30" s="655"/>
      <c r="D30" s="655"/>
      <c r="E30" s="656"/>
    </row>
    <row r="31" spans="1:5" ht="12.75" customHeight="1" x14ac:dyDescent="0.2">
      <c r="A31" s="652"/>
      <c r="B31" s="657"/>
      <c r="C31" s="658"/>
      <c r="D31" s="658"/>
      <c r="E31" s="659"/>
    </row>
    <row r="32" spans="1:5" ht="12.75" customHeight="1" x14ac:dyDescent="0.2">
      <c r="A32" s="652"/>
      <c r="B32" s="657"/>
      <c r="C32" s="658"/>
      <c r="D32" s="658"/>
      <c r="E32" s="659"/>
    </row>
    <row r="33" spans="1:5" ht="12.75" customHeight="1" thickBot="1" x14ac:dyDescent="0.25">
      <c r="A33" s="653"/>
      <c r="B33" s="660"/>
      <c r="C33" s="661"/>
      <c r="D33" s="661"/>
      <c r="E33" s="662"/>
    </row>
    <row r="34" spans="1:5" ht="12.75" customHeight="1" x14ac:dyDescent="0.2">
      <c r="A34" s="651"/>
      <c r="B34" s="654"/>
      <c r="C34" s="655"/>
      <c r="D34" s="655"/>
      <c r="E34" s="656"/>
    </row>
    <row r="35" spans="1:5" ht="12.75" customHeight="1" x14ac:dyDescent="0.2">
      <c r="A35" s="652"/>
      <c r="B35" s="657"/>
      <c r="C35" s="658"/>
      <c r="D35" s="658"/>
      <c r="E35" s="659"/>
    </row>
    <row r="36" spans="1:5" ht="12.75" customHeight="1" x14ac:dyDescent="0.2">
      <c r="A36" s="652"/>
      <c r="B36" s="657"/>
      <c r="C36" s="658"/>
      <c r="D36" s="658"/>
      <c r="E36" s="659"/>
    </row>
    <row r="37" spans="1:5" ht="12.75" customHeight="1" thickBot="1" x14ac:dyDescent="0.25">
      <c r="A37" s="653"/>
      <c r="B37" s="660"/>
      <c r="C37" s="661"/>
      <c r="D37" s="661"/>
      <c r="E37" s="662"/>
    </row>
    <row r="38" spans="1:5" ht="12.75" customHeight="1" x14ac:dyDescent="0.2">
      <c r="A38" s="651"/>
      <c r="B38" s="654"/>
      <c r="C38" s="655"/>
      <c r="D38" s="655"/>
      <c r="E38" s="656"/>
    </row>
    <row r="39" spans="1:5" ht="12.75" customHeight="1" x14ac:dyDescent="0.2">
      <c r="A39" s="652"/>
      <c r="B39" s="657"/>
      <c r="C39" s="658"/>
      <c r="D39" s="658"/>
      <c r="E39" s="659"/>
    </row>
    <row r="40" spans="1:5" ht="12.75" customHeight="1" x14ac:dyDescent="0.2">
      <c r="A40" s="652"/>
      <c r="B40" s="657"/>
      <c r="C40" s="658"/>
      <c r="D40" s="658"/>
      <c r="E40" s="659"/>
    </row>
    <row r="41" spans="1:5" ht="12.75" customHeight="1" thickBot="1" x14ac:dyDescent="0.25">
      <c r="A41" s="653"/>
      <c r="B41" s="660"/>
      <c r="C41" s="661"/>
      <c r="D41" s="661"/>
      <c r="E41" s="662"/>
    </row>
    <row r="42" spans="1:5" ht="12.75" customHeight="1" x14ac:dyDescent="0.2">
      <c r="A42" s="651"/>
      <c r="B42" s="654"/>
      <c r="C42" s="655"/>
      <c r="D42" s="655"/>
      <c r="E42" s="656"/>
    </row>
    <row r="43" spans="1:5" ht="12.75" customHeight="1" x14ac:dyDescent="0.2">
      <c r="A43" s="652"/>
      <c r="B43" s="657"/>
      <c r="C43" s="658"/>
      <c r="D43" s="658"/>
      <c r="E43" s="659"/>
    </row>
    <row r="44" spans="1:5" ht="12.75" customHeight="1" x14ac:dyDescent="0.2">
      <c r="A44" s="652"/>
      <c r="B44" s="657"/>
      <c r="C44" s="658"/>
      <c r="D44" s="658"/>
      <c r="E44" s="659"/>
    </row>
    <row r="45" spans="1:5" ht="12.75" customHeight="1" thickBot="1" x14ac:dyDescent="0.25">
      <c r="A45" s="653"/>
      <c r="B45" s="660"/>
      <c r="C45" s="661"/>
      <c r="D45" s="661"/>
      <c r="E45" s="662"/>
    </row>
    <row r="46" spans="1:5" ht="12.75" customHeight="1" x14ac:dyDescent="0.2">
      <c r="A46" s="57"/>
    </row>
    <row r="47" spans="1:5" ht="12.75" customHeight="1" x14ac:dyDescent="0.2">
      <c r="A47" s="57"/>
    </row>
    <row r="49" spans="1:5" x14ac:dyDescent="0.2">
      <c r="A49" s="89"/>
    </row>
    <row r="50" spans="1:5" ht="13.5" hidden="1" thickBot="1" x14ac:dyDescent="0.25">
      <c r="B50" s="324">
        <f>+B7</f>
        <v>2016</v>
      </c>
      <c r="D50" s="324">
        <f>+B50</f>
        <v>2016</v>
      </c>
      <c r="E50" s="517">
        <f>+C7</f>
        <v>2017</v>
      </c>
    </row>
    <row r="51" spans="1:5" ht="13.5" hidden="1" thickBot="1" x14ac:dyDescent="0.25">
      <c r="B51" s="158" t="s">
        <v>167</v>
      </c>
      <c r="C51" s="316"/>
      <c r="D51" s="158" t="s">
        <v>168</v>
      </c>
      <c r="E51" s="518" t="s">
        <v>167</v>
      </c>
    </row>
    <row r="52" spans="1:5" ht="13.5" hidden="1" thickBot="1" x14ac:dyDescent="0.25">
      <c r="A52" s="89" t="s">
        <v>165</v>
      </c>
      <c r="B52" s="322">
        <f>+B17-SUM(B10:B16)</f>
        <v>0</v>
      </c>
      <c r="D52" s="321" t="e">
        <f>+#REF!-SUM(#REF!)</f>
        <v>#REF!</v>
      </c>
      <c r="E52" s="519">
        <f>+C17-SUM(C10:C16)</f>
        <v>0</v>
      </c>
    </row>
    <row r="53" spans="1:5" x14ac:dyDescent="0.2">
      <c r="A53" s="89"/>
    </row>
    <row r="54" spans="1:5" x14ac:dyDescent="0.2">
      <c r="A54" s="89"/>
    </row>
    <row r="55" spans="1:5" x14ac:dyDescent="0.2">
      <c r="A55" s="89"/>
    </row>
    <row r="56" spans="1:5" x14ac:dyDescent="0.2">
      <c r="A56" s="89"/>
    </row>
  </sheetData>
  <mergeCells count="36"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21:E21"/>
    <mergeCell ref="D8:D9"/>
    <mergeCell ref="E8:E9"/>
    <mergeCell ref="A26:A29"/>
    <mergeCell ref="B25:E25"/>
    <mergeCell ref="B26:E26"/>
    <mergeCell ref="B27:E27"/>
    <mergeCell ref="B28:E28"/>
    <mergeCell ref="B29:E29"/>
    <mergeCell ref="A22:E22"/>
    <mergeCell ref="A1:C1"/>
    <mergeCell ref="A2:C2"/>
    <mergeCell ref="A3:C3"/>
    <mergeCell ref="A7:A9"/>
    <mergeCell ref="B8:B9"/>
    <mergeCell ref="C8:C9"/>
  </mergeCells>
  <phoneticPr fontId="17" type="noConversion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E7" sqref="E7"/>
    </sheetView>
  </sheetViews>
  <sheetFormatPr baseColWidth="10" defaultRowHeight="12.75" x14ac:dyDescent="0.2"/>
  <cols>
    <col min="1" max="1" width="35.28515625" style="50" customWidth="1"/>
    <col min="2" max="2" width="14.140625" style="50" customWidth="1"/>
    <col min="3" max="4" width="14.140625" style="53" customWidth="1"/>
    <col min="5" max="5" width="14.140625" style="50" customWidth="1"/>
    <col min="6" max="16384" width="11.42578125" style="50"/>
  </cols>
  <sheetData>
    <row r="1" spans="1:5" x14ac:dyDescent="0.2">
      <c r="A1" s="643" t="s">
        <v>162</v>
      </c>
      <c r="B1" s="643"/>
      <c r="C1" s="356" t="s">
        <v>201</v>
      </c>
    </row>
    <row r="2" spans="1:5" s="53" customFormat="1" x14ac:dyDescent="0.2">
      <c r="A2" s="644" t="s">
        <v>177</v>
      </c>
      <c r="B2" s="644"/>
    </row>
    <row r="3" spans="1:5" s="53" customFormat="1" x14ac:dyDescent="0.2">
      <c r="A3" s="665" t="s">
        <v>215</v>
      </c>
      <c r="B3" s="645"/>
    </row>
    <row r="4" spans="1:5" s="53" customFormat="1" x14ac:dyDescent="0.2">
      <c r="A4" s="362" t="s">
        <v>209</v>
      </c>
      <c r="B4" s="363"/>
    </row>
    <row r="5" spans="1:5" s="52" customFormat="1" x14ac:dyDescent="0.2">
      <c r="A5" s="325" t="s">
        <v>169</v>
      </c>
      <c r="B5" s="325"/>
    </row>
    <row r="6" spans="1:5" ht="22.5" customHeight="1" thickBot="1" x14ac:dyDescent="0.25"/>
    <row r="7" spans="1:5" ht="24.75" customHeight="1" thickBot="1" x14ac:dyDescent="0.25">
      <c r="A7" s="666" t="s">
        <v>51</v>
      </c>
      <c r="B7" s="361">
        <f>'7.1.costos totales '!B7</f>
        <v>2016</v>
      </c>
      <c r="C7" s="361">
        <f>'7.1.costos totales '!C7</f>
        <v>2017</v>
      </c>
      <c r="D7" s="361">
        <f>'7.1.costos totales '!D7</f>
        <v>2018</v>
      </c>
      <c r="E7" s="383">
        <f>'7.1.costos totales '!E7</f>
        <v>43466</v>
      </c>
    </row>
    <row r="8" spans="1:5" ht="25.5" customHeight="1" x14ac:dyDescent="0.2">
      <c r="A8" s="667"/>
      <c r="B8" s="666" t="s">
        <v>161</v>
      </c>
      <c r="C8" s="666" t="s">
        <v>161</v>
      </c>
      <c r="D8" s="666" t="s">
        <v>161</v>
      </c>
      <c r="E8" s="666" t="s">
        <v>161</v>
      </c>
    </row>
    <row r="9" spans="1:5" ht="28.5" customHeight="1" thickBot="1" x14ac:dyDescent="0.25">
      <c r="A9" s="667"/>
      <c r="B9" s="667"/>
      <c r="C9" s="667"/>
      <c r="D9" s="667"/>
      <c r="E9" s="667"/>
    </row>
    <row r="10" spans="1:5" x14ac:dyDescent="0.2">
      <c r="A10" s="318" t="s">
        <v>158</v>
      </c>
      <c r="B10" s="181"/>
      <c r="C10" s="181"/>
      <c r="D10" s="181"/>
      <c r="E10" s="181"/>
    </row>
    <row r="11" spans="1:5" x14ac:dyDescent="0.2">
      <c r="A11" s="319" t="s">
        <v>157</v>
      </c>
      <c r="B11" s="160"/>
      <c r="C11" s="160"/>
      <c r="D11" s="160"/>
      <c r="E11" s="160"/>
    </row>
    <row r="12" spans="1:5" x14ac:dyDescent="0.2">
      <c r="A12" s="319" t="s">
        <v>159</v>
      </c>
      <c r="B12" s="160"/>
      <c r="C12" s="160"/>
      <c r="D12" s="160"/>
      <c r="E12" s="160"/>
    </row>
    <row r="13" spans="1:5" x14ac:dyDescent="0.2">
      <c r="A13" s="319" t="s">
        <v>164</v>
      </c>
      <c r="B13" s="160"/>
      <c r="C13" s="160"/>
      <c r="D13" s="160"/>
      <c r="E13" s="160"/>
    </row>
    <row r="14" spans="1:5" x14ac:dyDescent="0.2">
      <c r="A14" s="319" t="s">
        <v>100</v>
      </c>
      <c r="B14" s="160"/>
      <c r="C14" s="160"/>
      <c r="D14" s="160"/>
      <c r="E14" s="160"/>
    </row>
    <row r="15" spans="1:5" x14ac:dyDescent="0.2">
      <c r="A15" s="319" t="s">
        <v>163</v>
      </c>
      <c r="B15" s="160"/>
      <c r="C15" s="160"/>
      <c r="D15" s="160"/>
      <c r="E15" s="160"/>
    </row>
    <row r="16" spans="1:5" ht="13.5" thickBot="1" x14ac:dyDescent="0.25">
      <c r="A16" s="320" t="s">
        <v>160</v>
      </c>
      <c r="B16" s="186"/>
      <c r="C16" s="186"/>
      <c r="D16" s="186"/>
      <c r="E16" s="186"/>
    </row>
    <row r="17" spans="1:5" ht="13.5" thickBot="1" x14ac:dyDescent="0.25">
      <c r="A17" s="164" t="s">
        <v>109</v>
      </c>
      <c r="B17" s="317"/>
      <c r="C17" s="317"/>
      <c r="D17" s="317"/>
      <c r="E17" s="317"/>
    </row>
    <row r="18" spans="1:5" ht="13.5" customHeight="1" thickBot="1" x14ac:dyDescent="0.25">
      <c r="A18" s="68"/>
      <c r="B18" s="194"/>
      <c r="C18" s="194"/>
      <c r="D18" s="194"/>
      <c r="E18" s="194"/>
    </row>
    <row r="19" spans="1:5" ht="13.5" customHeight="1" thickBot="1" x14ac:dyDescent="0.25">
      <c r="A19" s="345" t="s">
        <v>192</v>
      </c>
      <c r="B19" s="317"/>
      <c r="C19" s="317"/>
      <c r="D19" s="317"/>
      <c r="E19" s="317"/>
    </row>
    <row r="20" spans="1:5" ht="13.5" customHeight="1" x14ac:dyDescent="0.2">
      <c r="A20" s="68"/>
      <c r="B20" s="194"/>
      <c r="C20" s="194"/>
      <c r="D20" s="194"/>
      <c r="E20" s="194"/>
    </row>
    <row r="21" spans="1:5" ht="25.5" customHeight="1" x14ac:dyDescent="0.2">
      <c r="A21" s="648" t="s">
        <v>166</v>
      </c>
      <c r="B21" s="648"/>
      <c r="C21" s="648"/>
      <c r="D21" s="648"/>
      <c r="E21" s="648"/>
    </row>
    <row r="22" spans="1:5" ht="12.75" customHeight="1" x14ac:dyDescent="0.2"/>
    <row r="24" spans="1:5" ht="13.5" thickBot="1" x14ac:dyDescent="0.25">
      <c r="A24" s="89"/>
    </row>
    <row r="25" spans="1:5" ht="13.5" thickBot="1" x14ac:dyDescent="0.25">
      <c r="B25" s="324">
        <f>+B7</f>
        <v>2016</v>
      </c>
      <c r="C25" s="324">
        <f>+C7</f>
        <v>2017</v>
      </c>
      <c r="D25" s="324">
        <f>+D7</f>
        <v>2018</v>
      </c>
      <c r="E25" s="324">
        <f>+E7</f>
        <v>43466</v>
      </c>
    </row>
    <row r="26" spans="1:5" ht="13.5" thickBot="1" x14ac:dyDescent="0.25">
      <c r="B26" s="158" t="s">
        <v>167</v>
      </c>
      <c r="C26" s="158" t="s">
        <v>167</v>
      </c>
      <c r="D26" s="158" t="s">
        <v>167</v>
      </c>
      <c r="E26" s="158" t="s">
        <v>167</v>
      </c>
    </row>
    <row r="27" spans="1:5" ht="13.5" thickBot="1" x14ac:dyDescent="0.25">
      <c r="A27" s="89" t="s">
        <v>165</v>
      </c>
      <c r="B27" s="322">
        <f>+B17-SUM(B10:B16)</f>
        <v>0</v>
      </c>
      <c r="C27" s="321">
        <f>+C17-SUM(C10:C16)</f>
        <v>0</v>
      </c>
      <c r="D27" s="323">
        <f>+D17-SUM(D10:D16)</f>
        <v>0</v>
      </c>
      <c r="E27" s="322">
        <f>+E17-SUM(E10:E16)</f>
        <v>0</v>
      </c>
    </row>
    <row r="28" spans="1:5" x14ac:dyDescent="0.2">
      <c r="A28" s="89"/>
    </row>
    <row r="29" spans="1:5" x14ac:dyDescent="0.2">
      <c r="A29" s="89"/>
    </row>
    <row r="30" spans="1:5" x14ac:dyDescent="0.2">
      <c r="A30" s="89"/>
    </row>
    <row r="31" spans="1:5" x14ac:dyDescent="0.2">
      <c r="A31" s="89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" workbookViewId="0">
      <selection activeCell="A10" sqref="A10:H10"/>
    </sheetView>
  </sheetViews>
  <sheetFormatPr baseColWidth="10" defaultRowHeight="12.75" x14ac:dyDescent="0.2"/>
  <cols>
    <col min="1" max="1" width="38.28515625" style="50" customWidth="1"/>
    <col min="2" max="3" width="13.85546875" style="50" customWidth="1"/>
    <col min="4" max="5" width="13.85546875" style="53" customWidth="1"/>
    <col min="6" max="16384" width="11.42578125" style="50"/>
  </cols>
  <sheetData>
    <row r="1" spans="1:5" x14ac:dyDescent="0.2">
      <c r="A1" s="643" t="s">
        <v>248</v>
      </c>
      <c r="B1" s="643"/>
      <c r="C1" s="643"/>
      <c r="D1" s="49"/>
    </row>
    <row r="2" spans="1:5" s="53" customFormat="1" x14ac:dyDescent="0.2">
      <c r="A2" s="644" t="s">
        <v>185</v>
      </c>
      <c r="B2" s="644"/>
      <c r="C2" s="644"/>
      <c r="D2" s="49"/>
    </row>
    <row r="3" spans="1:5" s="53" customFormat="1" x14ac:dyDescent="0.2">
      <c r="A3" s="665" t="s">
        <v>239</v>
      </c>
      <c r="B3" s="645"/>
      <c r="C3" s="645"/>
      <c r="D3" s="49"/>
    </row>
    <row r="4" spans="1:5" s="53" customFormat="1" x14ac:dyDescent="0.2">
      <c r="A4" s="362" t="s">
        <v>209</v>
      </c>
      <c r="B4" s="363"/>
      <c r="C4" s="363"/>
      <c r="D4" s="49"/>
    </row>
    <row r="5" spans="1:5" s="52" customFormat="1" x14ac:dyDescent="0.2">
      <c r="A5" s="325" t="s">
        <v>169</v>
      </c>
      <c r="B5" s="325"/>
      <c r="C5" s="325"/>
      <c r="D5" s="49"/>
    </row>
    <row r="6" spans="1:5" ht="22.5" customHeight="1" thickBot="1" x14ac:dyDescent="0.25"/>
    <row r="7" spans="1:5" ht="24.75" customHeight="1" thickBot="1" x14ac:dyDescent="0.25">
      <c r="A7" s="646" t="s">
        <v>51</v>
      </c>
      <c r="B7" s="415">
        <v>2016</v>
      </c>
      <c r="C7" s="415">
        <v>2017</v>
      </c>
      <c r="D7" s="415">
        <v>2018</v>
      </c>
      <c r="E7" s="520">
        <f>+'7.1.costos totales '!E7</f>
        <v>43466</v>
      </c>
    </row>
    <row r="8" spans="1:5" ht="25.5" customHeight="1" x14ac:dyDescent="0.2">
      <c r="A8" s="647"/>
      <c r="B8" s="646" t="s">
        <v>161</v>
      </c>
      <c r="C8" s="646" t="s">
        <v>161</v>
      </c>
      <c r="D8" s="646" t="s">
        <v>161</v>
      </c>
      <c r="E8" s="649" t="s">
        <v>161</v>
      </c>
    </row>
    <row r="9" spans="1:5" ht="28.5" customHeight="1" thickBot="1" x14ac:dyDescent="0.25">
      <c r="A9" s="647"/>
      <c r="B9" s="647"/>
      <c r="C9" s="647"/>
      <c r="D9" s="647"/>
      <c r="E9" s="650"/>
    </row>
    <row r="10" spans="1:5" x14ac:dyDescent="0.2">
      <c r="A10" s="318" t="s">
        <v>158</v>
      </c>
      <c r="B10" s="180"/>
      <c r="C10" s="180"/>
      <c r="D10" s="180"/>
      <c r="E10" s="512"/>
    </row>
    <row r="11" spans="1:5" x14ac:dyDescent="0.2">
      <c r="A11" s="319" t="s">
        <v>157</v>
      </c>
      <c r="B11" s="184"/>
      <c r="C11" s="184"/>
      <c r="D11" s="184"/>
      <c r="E11" s="513"/>
    </row>
    <row r="12" spans="1:5" x14ac:dyDescent="0.2">
      <c r="A12" s="319" t="s">
        <v>178</v>
      </c>
      <c r="B12" s="184"/>
      <c r="C12" s="184"/>
      <c r="D12" s="184"/>
      <c r="E12" s="513"/>
    </row>
    <row r="13" spans="1:5" x14ac:dyDescent="0.2">
      <c r="A13" s="319" t="s">
        <v>179</v>
      </c>
      <c r="B13" s="184"/>
      <c r="C13" s="184"/>
      <c r="D13" s="184"/>
      <c r="E13" s="513"/>
    </row>
    <row r="14" spans="1:5" x14ac:dyDescent="0.2">
      <c r="A14" s="319" t="s">
        <v>180</v>
      </c>
      <c r="B14" s="184"/>
      <c r="C14" s="184"/>
      <c r="D14" s="184"/>
      <c r="E14" s="513"/>
    </row>
    <row r="15" spans="1:5" x14ac:dyDescent="0.2">
      <c r="A15" s="319" t="s">
        <v>181</v>
      </c>
      <c r="B15" s="184"/>
      <c r="C15" s="184"/>
      <c r="D15" s="184"/>
      <c r="E15" s="513"/>
    </row>
    <row r="16" spans="1:5" ht="13.5" thickBot="1" x14ac:dyDescent="0.25">
      <c r="A16" s="320" t="s">
        <v>182</v>
      </c>
      <c r="B16" s="192"/>
      <c r="C16" s="192"/>
      <c r="D16" s="192"/>
      <c r="E16" s="514"/>
    </row>
    <row r="17" spans="1:5" ht="13.5" thickBot="1" x14ac:dyDescent="0.25">
      <c r="A17" s="164" t="s">
        <v>109</v>
      </c>
      <c r="B17" s="353"/>
      <c r="C17" s="353"/>
      <c r="D17" s="353"/>
      <c r="E17" s="515"/>
    </row>
    <row r="18" spans="1:5" ht="13.5" thickBot="1" x14ac:dyDescent="0.25">
      <c r="A18" s="68"/>
      <c r="B18" s="452"/>
      <c r="C18" s="452"/>
      <c r="D18" s="452"/>
      <c r="E18" s="516"/>
    </row>
    <row r="19" spans="1:5" ht="13.5" thickBot="1" x14ac:dyDescent="0.25">
      <c r="A19" s="345" t="s">
        <v>192</v>
      </c>
      <c r="B19" s="353"/>
      <c r="C19" s="353"/>
      <c r="D19" s="353"/>
      <c r="E19" s="515"/>
    </row>
    <row r="20" spans="1:5" x14ac:dyDescent="0.2">
      <c r="A20" s="68"/>
      <c r="B20" s="194"/>
      <c r="D20" s="216"/>
      <c r="E20" s="216"/>
    </row>
    <row r="21" spans="1:5" ht="27.75" customHeight="1" x14ac:dyDescent="0.2">
      <c r="A21" s="648" t="s">
        <v>166</v>
      </c>
      <c r="B21" s="648"/>
      <c r="C21" s="648"/>
      <c r="D21" s="648"/>
      <c r="E21" s="648"/>
    </row>
    <row r="22" spans="1:5" ht="27.75" customHeight="1" x14ac:dyDescent="0.2">
      <c r="A22" s="663" t="s">
        <v>183</v>
      </c>
      <c r="B22" s="664"/>
      <c r="C22" s="664"/>
      <c r="D22" s="664"/>
      <c r="E22" s="664"/>
    </row>
    <row r="23" spans="1:5" ht="12.75" customHeight="1" x14ac:dyDescent="0.2">
      <c r="A23" s="57"/>
    </row>
    <row r="24" spans="1:5" ht="12.75" customHeight="1" thickBot="1" x14ac:dyDescent="0.25">
      <c r="A24" s="57"/>
    </row>
    <row r="25" spans="1:5" ht="12.75" customHeight="1" thickBot="1" x14ac:dyDescent="0.25">
      <c r="A25" s="401" t="s">
        <v>51</v>
      </c>
      <c r="B25" s="640" t="s">
        <v>184</v>
      </c>
      <c r="C25" s="641"/>
      <c r="D25" s="641"/>
      <c r="E25" s="642"/>
    </row>
    <row r="26" spans="1:5" ht="12.75" customHeight="1" x14ac:dyDescent="0.2">
      <c r="A26" s="651"/>
      <c r="B26" s="654"/>
      <c r="C26" s="655"/>
      <c r="D26" s="655"/>
      <c r="E26" s="656"/>
    </row>
    <row r="27" spans="1:5" ht="12.75" customHeight="1" x14ac:dyDescent="0.2">
      <c r="A27" s="652"/>
      <c r="B27" s="657"/>
      <c r="C27" s="658"/>
      <c r="D27" s="658"/>
      <c r="E27" s="659"/>
    </row>
    <row r="28" spans="1:5" ht="12.75" customHeight="1" x14ac:dyDescent="0.2">
      <c r="A28" s="652"/>
      <c r="B28" s="657"/>
      <c r="C28" s="658"/>
      <c r="D28" s="658"/>
      <c r="E28" s="659"/>
    </row>
    <row r="29" spans="1:5" ht="12.75" customHeight="1" thickBot="1" x14ac:dyDescent="0.25">
      <c r="A29" s="653"/>
      <c r="B29" s="660"/>
      <c r="C29" s="661"/>
      <c r="D29" s="661"/>
      <c r="E29" s="662"/>
    </row>
    <row r="30" spans="1:5" ht="12.75" customHeight="1" x14ac:dyDescent="0.2">
      <c r="A30" s="651"/>
      <c r="B30" s="654"/>
      <c r="C30" s="655"/>
      <c r="D30" s="655"/>
      <c r="E30" s="656"/>
    </row>
    <row r="31" spans="1:5" ht="12.75" customHeight="1" x14ac:dyDescent="0.2">
      <c r="A31" s="652"/>
      <c r="B31" s="657"/>
      <c r="C31" s="658"/>
      <c r="D31" s="658"/>
      <c r="E31" s="659"/>
    </row>
    <row r="32" spans="1:5" ht="12.75" customHeight="1" x14ac:dyDescent="0.2">
      <c r="A32" s="652"/>
      <c r="B32" s="657"/>
      <c r="C32" s="658"/>
      <c r="D32" s="658"/>
      <c r="E32" s="659"/>
    </row>
    <row r="33" spans="1:5" ht="12.75" customHeight="1" thickBot="1" x14ac:dyDescent="0.25">
      <c r="A33" s="653"/>
      <c r="B33" s="660"/>
      <c r="C33" s="661"/>
      <c r="D33" s="661"/>
      <c r="E33" s="662"/>
    </row>
    <row r="34" spans="1:5" ht="12.75" customHeight="1" x14ac:dyDescent="0.2">
      <c r="A34" s="651"/>
      <c r="B34" s="654"/>
      <c r="C34" s="655"/>
      <c r="D34" s="655"/>
      <c r="E34" s="656"/>
    </row>
    <row r="35" spans="1:5" ht="12.75" customHeight="1" x14ac:dyDescent="0.2">
      <c r="A35" s="652"/>
      <c r="B35" s="657"/>
      <c r="C35" s="658"/>
      <c r="D35" s="658"/>
      <c r="E35" s="659"/>
    </row>
    <row r="36" spans="1:5" ht="12.75" customHeight="1" x14ac:dyDescent="0.2">
      <c r="A36" s="652"/>
      <c r="B36" s="657"/>
      <c r="C36" s="658"/>
      <c r="D36" s="658"/>
      <c r="E36" s="659"/>
    </row>
    <row r="37" spans="1:5" ht="12.75" customHeight="1" thickBot="1" x14ac:dyDescent="0.25">
      <c r="A37" s="653"/>
      <c r="B37" s="660"/>
      <c r="C37" s="661"/>
      <c r="D37" s="661"/>
      <c r="E37" s="662"/>
    </row>
    <row r="38" spans="1:5" ht="12.75" customHeight="1" x14ac:dyDescent="0.2">
      <c r="A38" s="651"/>
      <c r="B38" s="654"/>
      <c r="C38" s="655"/>
      <c r="D38" s="655"/>
      <c r="E38" s="656"/>
    </row>
    <row r="39" spans="1:5" ht="12.75" customHeight="1" x14ac:dyDescent="0.2">
      <c r="A39" s="652"/>
      <c r="B39" s="657"/>
      <c r="C39" s="658"/>
      <c r="D39" s="658"/>
      <c r="E39" s="659"/>
    </row>
    <row r="40" spans="1:5" ht="12.75" customHeight="1" x14ac:dyDescent="0.2">
      <c r="A40" s="652"/>
      <c r="B40" s="657"/>
      <c r="C40" s="658"/>
      <c r="D40" s="658"/>
      <c r="E40" s="659"/>
    </row>
    <row r="41" spans="1:5" ht="12.75" customHeight="1" thickBot="1" x14ac:dyDescent="0.25">
      <c r="A41" s="653"/>
      <c r="B41" s="660"/>
      <c r="C41" s="661"/>
      <c r="D41" s="661"/>
      <c r="E41" s="662"/>
    </row>
    <row r="42" spans="1:5" ht="12.75" customHeight="1" x14ac:dyDescent="0.2">
      <c r="A42" s="651"/>
      <c r="B42" s="654"/>
      <c r="C42" s="655"/>
      <c r="D42" s="655"/>
      <c r="E42" s="656"/>
    </row>
    <row r="43" spans="1:5" ht="12.75" customHeight="1" x14ac:dyDescent="0.2">
      <c r="A43" s="652"/>
      <c r="B43" s="657"/>
      <c r="C43" s="658"/>
      <c r="D43" s="658"/>
      <c r="E43" s="659"/>
    </row>
    <row r="44" spans="1:5" ht="12.75" customHeight="1" x14ac:dyDescent="0.2">
      <c r="A44" s="652"/>
      <c r="B44" s="657"/>
      <c r="C44" s="658"/>
      <c r="D44" s="658"/>
      <c r="E44" s="659"/>
    </row>
    <row r="45" spans="1:5" ht="12.75" customHeight="1" thickBot="1" x14ac:dyDescent="0.25">
      <c r="A45" s="653"/>
      <c r="B45" s="660"/>
      <c r="C45" s="661"/>
      <c r="D45" s="661"/>
      <c r="E45" s="662"/>
    </row>
    <row r="46" spans="1:5" ht="12.75" customHeight="1" x14ac:dyDescent="0.2">
      <c r="A46" s="57"/>
    </row>
    <row r="47" spans="1:5" ht="12.75" customHeight="1" x14ac:dyDescent="0.2">
      <c r="A47" s="57"/>
    </row>
    <row r="49" spans="1:5" x14ac:dyDescent="0.2">
      <c r="A49" s="89"/>
    </row>
    <row r="50" spans="1:5" ht="13.5" hidden="1" thickBot="1" x14ac:dyDescent="0.25">
      <c r="B50" s="324">
        <f>+B7</f>
        <v>2016</v>
      </c>
      <c r="D50" s="324">
        <f>+B50</f>
        <v>2016</v>
      </c>
      <c r="E50" s="517">
        <f>+C7</f>
        <v>2017</v>
      </c>
    </row>
    <row r="51" spans="1:5" ht="13.5" hidden="1" thickBot="1" x14ac:dyDescent="0.25">
      <c r="B51" s="158" t="s">
        <v>167</v>
      </c>
      <c r="C51" s="448"/>
      <c r="D51" s="158" t="s">
        <v>168</v>
      </c>
      <c r="E51" s="518" t="s">
        <v>167</v>
      </c>
    </row>
    <row r="52" spans="1:5" ht="13.5" hidden="1" thickBot="1" x14ac:dyDescent="0.25">
      <c r="A52" s="89" t="s">
        <v>165</v>
      </c>
      <c r="B52" s="322">
        <f>+B17-SUM(B10:B16)</f>
        <v>0</v>
      </c>
      <c r="D52" s="321" t="e">
        <f>+#REF!-SUM(#REF!)</f>
        <v>#REF!</v>
      </c>
      <c r="E52" s="519">
        <f>+C17-SUM(C10:C16)</f>
        <v>0</v>
      </c>
    </row>
    <row r="53" spans="1:5" x14ac:dyDescent="0.2">
      <c r="A53" s="89"/>
    </row>
    <row r="54" spans="1:5" x14ac:dyDescent="0.2">
      <c r="A54" s="89"/>
    </row>
    <row r="55" spans="1:5" x14ac:dyDescent="0.2">
      <c r="A55" s="89"/>
    </row>
    <row r="56" spans="1:5" x14ac:dyDescent="0.2">
      <c r="A56" s="89"/>
    </row>
  </sheetData>
  <mergeCells count="36">
    <mergeCell ref="A1:C1"/>
    <mergeCell ref="A2:C2"/>
    <mergeCell ref="A3:C3"/>
    <mergeCell ref="A7:A9"/>
    <mergeCell ref="B8:B9"/>
    <mergeCell ref="C8:C9"/>
    <mergeCell ref="D8:D9"/>
    <mergeCell ref="E8:E9"/>
    <mergeCell ref="A21:E21"/>
    <mergeCell ref="B25:E25"/>
    <mergeCell ref="A26:A29"/>
    <mergeCell ref="B26:E26"/>
    <mergeCell ref="B27:E27"/>
    <mergeCell ref="B28:E28"/>
    <mergeCell ref="B29:E29"/>
    <mergeCell ref="A22:E22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42:A45"/>
    <mergeCell ref="B42:E42"/>
    <mergeCell ref="B43:E43"/>
    <mergeCell ref="B44:E44"/>
    <mergeCell ref="B45:E45"/>
    <mergeCell ref="A38:A41"/>
    <mergeCell ref="B38:E38"/>
    <mergeCell ref="B39:E39"/>
    <mergeCell ref="B40:E40"/>
    <mergeCell ref="B41:E41"/>
  </mergeCells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0" customWidth="1"/>
    <col min="2" max="3" width="13.85546875" style="50" customWidth="1"/>
    <col min="4" max="5" width="13.85546875" style="53" customWidth="1"/>
    <col min="6" max="16384" width="11.42578125" style="50"/>
  </cols>
  <sheetData>
    <row r="1" spans="1:5" x14ac:dyDescent="0.2">
      <c r="A1" s="643" t="s">
        <v>270</v>
      </c>
      <c r="B1" s="643"/>
      <c r="C1" s="643"/>
      <c r="D1" s="49"/>
    </row>
    <row r="2" spans="1:5" s="53" customFormat="1" x14ac:dyDescent="0.2">
      <c r="A2" s="644" t="s">
        <v>185</v>
      </c>
      <c r="B2" s="644"/>
      <c r="C2" s="644"/>
      <c r="D2" s="49"/>
    </row>
    <row r="3" spans="1:5" s="53" customFormat="1" x14ac:dyDescent="0.2">
      <c r="A3" s="665" t="s">
        <v>269</v>
      </c>
      <c r="B3" s="645"/>
      <c r="C3" s="645"/>
      <c r="D3" s="49"/>
    </row>
    <row r="4" spans="1:5" s="53" customFormat="1" x14ac:dyDescent="0.2">
      <c r="A4" s="362" t="s">
        <v>209</v>
      </c>
      <c r="B4" s="363"/>
      <c r="C4" s="363"/>
      <c r="D4" s="49"/>
    </row>
    <row r="5" spans="1:5" s="52" customFormat="1" x14ac:dyDescent="0.2">
      <c r="A5" s="325" t="s">
        <v>169</v>
      </c>
      <c r="B5" s="325"/>
      <c r="C5" s="325"/>
      <c r="D5" s="49"/>
    </row>
    <row r="6" spans="1:5" ht="22.5" customHeight="1" thickBot="1" x14ac:dyDescent="0.25"/>
    <row r="7" spans="1:5" ht="24.75" customHeight="1" thickBot="1" x14ac:dyDescent="0.25">
      <c r="A7" s="646" t="s">
        <v>51</v>
      </c>
      <c r="B7" s="415">
        <v>2016</v>
      </c>
      <c r="C7" s="415">
        <v>2017</v>
      </c>
      <c r="D7" s="415">
        <v>2018</v>
      </c>
      <c r="E7" s="520">
        <f>+'7.1.costos totales '!E7</f>
        <v>43466</v>
      </c>
    </row>
    <row r="8" spans="1:5" ht="25.5" customHeight="1" x14ac:dyDescent="0.2">
      <c r="A8" s="647"/>
      <c r="B8" s="646" t="s">
        <v>161</v>
      </c>
      <c r="C8" s="646" t="s">
        <v>161</v>
      </c>
      <c r="D8" s="646" t="s">
        <v>161</v>
      </c>
      <c r="E8" s="649" t="s">
        <v>161</v>
      </c>
    </row>
    <row r="9" spans="1:5" ht="28.5" customHeight="1" thickBot="1" x14ac:dyDescent="0.25">
      <c r="A9" s="647"/>
      <c r="B9" s="647"/>
      <c r="C9" s="647"/>
      <c r="D9" s="647"/>
      <c r="E9" s="650"/>
    </row>
    <row r="10" spans="1:5" x14ac:dyDescent="0.2">
      <c r="A10" s="318" t="s">
        <v>158</v>
      </c>
      <c r="B10" s="180"/>
      <c r="C10" s="180"/>
      <c r="D10" s="180"/>
      <c r="E10" s="512"/>
    </row>
    <row r="11" spans="1:5" x14ac:dyDescent="0.2">
      <c r="A11" s="319" t="s">
        <v>157</v>
      </c>
      <c r="B11" s="184"/>
      <c r="C11" s="184"/>
      <c r="D11" s="184"/>
      <c r="E11" s="513"/>
    </row>
    <row r="12" spans="1:5" x14ac:dyDescent="0.2">
      <c r="A12" s="319" t="s">
        <v>178</v>
      </c>
      <c r="B12" s="184"/>
      <c r="C12" s="184"/>
      <c r="D12" s="184"/>
      <c r="E12" s="513"/>
    </row>
    <row r="13" spans="1:5" x14ac:dyDescent="0.2">
      <c r="A13" s="319" t="s">
        <v>179</v>
      </c>
      <c r="B13" s="184"/>
      <c r="C13" s="184"/>
      <c r="D13" s="184"/>
      <c r="E13" s="513"/>
    </row>
    <row r="14" spans="1:5" x14ac:dyDescent="0.2">
      <c r="A14" s="319" t="s">
        <v>180</v>
      </c>
      <c r="B14" s="184"/>
      <c r="C14" s="184"/>
      <c r="D14" s="184"/>
      <c r="E14" s="513"/>
    </row>
    <row r="15" spans="1:5" x14ac:dyDescent="0.2">
      <c r="A15" s="319" t="s">
        <v>181</v>
      </c>
      <c r="B15" s="184"/>
      <c r="C15" s="184"/>
      <c r="D15" s="184"/>
      <c r="E15" s="513"/>
    </row>
    <row r="16" spans="1:5" ht="13.5" thickBot="1" x14ac:dyDescent="0.25">
      <c r="A16" s="320" t="s">
        <v>182</v>
      </c>
      <c r="B16" s="192"/>
      <c r="C16" s="192"/>
      <c r="D16" s="192"/>
      <c r="E16" s="514"/>
    </row>
    <row r="17" spans="1:5" ht="13.5" thickBot="1" x14ac:dyDescent="0.25">
      <c r="A17" s="164" t="s">
        <v>109</v>
      </c>
      <c r="B17" s="353"/>
      <c r="C17" s="353"/>
      <c r="D17" s="353"/>
      <c r="E17" s="515"/>
    </row>
    <row r="18" spans="1:5" ht="13.5" thickBot="1" x14ac:dyDescent="0.25">
      <c r="A18" s="68"/>
      <c r="B18" s="600"/>
      <c r="C18" s="600"/>
      <c r="D18" s="600"/>
      <c r="E18" s="516"/>
    </row>
    <row r="19" spans="1:5" ht="13.5" thickBot="1" x14ac:dyDescent="0.25">
      <c r="A19" s="345" t="s">
        <v>192</v>
      </c>
      <c r="B19" s="353"/>
      <c r="C19" s="353"/>
      <c r="D19" s="353"/>
      <c r="E19" s="515"/>
    </row>
    <row r="20" spans="1:5" x14ac:dyDescent="0.2">
      <c r="A20" s="68"/>
      <c r="B20" s="194"/>
      <c r="D20" s="216"/>
      <c r="E20" s="216"/>
    </row>
    <row r="21" spans="1:5" ht="27.75" customHeight="1" x14ac:dyDescent="0.2">
      <c r="A21" s="648" t="s">
        <v>166</v>
      </c>
      <c r="B21" s="648"/>
      <c r="C21" s="648"/>
      <c r="D21" s="648"/>
      <c r="E21" s="648"/>
    </row>
    <row r="22" spans="1:5" ht="25.5" customHeight="1" x14ac:dyDescent="0.2">
      <c r="A22" s="663" t="s">
        <v>183</v>
      </c>
      <c r="B22" s="664"/>
      <c r="C22" s="664"/>
      <c r="D22" s="664"/>
      <c r="E22" s="664"/>
    </row>
    <row r="23" spans="1:5" ht="12.75" customHeight="1" x14ac:dyDescent="0.2">
      <c r="A23" s="57"/>
    </row>
    <row r="24" spans="1:5" ht="12.75" customHeight="1" thickBot="1" x14ac:dyDescent="0.25">
      <c r="A24" s="57"/>
    </row>
    <row r="25" spans="1:5" ht="12.75" customHeight="1" thickBot="1" x14ac:dyDescent="0.25">
      <c r="A25" s="401" t="s">
        <v>51</v>
      </c>
      <c r="B25" s="640" t="s">
        <v>184</v>
      </c>
      <c r="C25" s="641"/>
      <c r="D25" s="641"/>
      <c r="E25" s="642"/>
    </row>
    <row r="26" spans="1:5" ht="12.75" customHeight="1" x14ac:dyDescent="0.2">
      <c r="A26" s="651"/>
      <c r="B26" s="654"/>
      <c r="C26" s="655"/>
      <c r="D26" s="655"/>
      <c r="E26" s="656"/>
    </row>
    <row r="27" spans="1:5" ht="12.75" customHeight="1" x14ac:dyDescent="0.2">
      <c r="A27" s="652"/>
      <c r="B27" s="657"/>
      <c r="C27" s="658"/>
      <c r="D27" s="658"/>
      <c r="E27" s="659"/>
    </row>
    <row r="28" spans="1:5" ht="12.75" customHeight="1" x14ac:dyDescent="0.2">
      <c r="A28" s="652"/>
      <c r="B28" s="657"/>
      <c r="C28" s="658"/>
      <c r="D28" s="658"/>
      <c r="E28" s="659"/>
    </row>
    <row r="29" spans="1:5" ht="12.75" customHeight="1" thickBot="1" x14ac:dyDescent="0.25">
      <c r="A29" s="653"/>
      <c r="B29" s="660"/>
      <c r="C29" s="661"/>
      <c r="D29" s="661"/>
      <c r="E29" s="662"/>
    </row>
    <row r="30" spans="1:5" ht="12.75" customHeight="1" x14ac:dyDescent="0.2">
      <c r="A30" s="651"/>
      <c r="B30" s="654"/>
      <c r="C30" s="655"/>
      <c r="D30" s="655"/>
      <c r="E30" s="656"/>
    </row>
    <row r="31" spans="1:5" ht="12.75" customHeight="1" x14ac:dyDescent="0.2">
      <c r="A31" s="652"/>
      <c r="B31" s="657"/>
      <c r="C31" s="658"/>
      <c r="D31" s="658"/>
      <c r="E31" s="659"/>
    </row>
    <row r="32" spans="1:5" ht="12.75" customHeight="1" x14ac:dyDescent="0.2">
      <c r="A32" s="652"/>
      <c r="B32" s="657"/>
      <c r="C32" s="658"/>
      <c r="D32" s="658"/>
      <c r="E32" s="659"/>
    </row>
    <row r="33" spans="1:5" ht="12.75" customHeight="1" thickBot="1" x14ac:dyDescent="0.25">
      <c r="A33" s="653"/>
      <c r="B33" s="660"/>
      <c r="C33" s="661"/>
      <c r="D33" s="661"/>
      <c r="E33" s="662"/>
    </row>
    <row r="34" spans="1:5" ht="12.75" customHeight="1" x14ac:dyDescent="0.2">
      <c r="A34" s="651"/>
      <c r="B34" s="654"/>
      <c r="C34" s="655"/>
      <c r="D34" s="655"/>
      <c r="E34" s="656"/>
    </row>
    <row r="35" spans="1:5" ht="12.75" customHeight="1" x14ac:dyDescent="0.2">
      <c r="A35" s="652"/>
      <c r="B35" s="657"/>
      <c r="C35" s="658"/>
      <c r="D35" s="658"/>
      <c r="E35" s="659"/>
    </row>
    <row r="36" spans="1:5" ht="12.75" customHeight="1" x14ac:dyDescent="0.2">
      <c r="A36" s="652"/>
      <c r="B36" s="657"/>
      <c r="C36" s="658"/>
      <c r="D36" s="658"/>
      <c r="E36" s="659"/>
    </row>
    <row r="37" spans="1:5" ht="12.75" customHeight="1" thickBot="1" x14ac:dyDescent="0.25">
      <c r="A37" s="653"/>
      <c r="B37" s="660"/>
      <c r="C37" s="661"/>
      <c r="D37" s="661"/>
      <c r="E37" s="662"/>
    </row>
    <row r="38" spans="1:5" ht="12.75" customHeight="1" x14ac:dyDescent="0.2">
      <c r="A38" s="651"/>
      <c r="B38" s="654"/>
      <c r="C38" s="655"/>
      <c r="D38" s="655"/>
      <c r="E38" s="656"/>
    </row>
    <row r="39" spans="1:5" ht="12.75" customHeight="1" x14ac:dyDescent="0.2">
      <c r="A39" s="652"/>
      <c r="B39" s="657"/>
      <c r="C39" s="658"/>
      <c r="D39" s="658"/>
      <c r="E39" s="659"/>
    </row>
    <row r="40" spans="1:5" ht="12.75" customHeight="1" x14ac:dyDescent="0.2">
      <c r="A40" s="652"/>
      <c r="B40" s="657"/>
      <c r="C40" s="658"/>
      <c r="D40" s="658"/>
      <c r="E40" s="659"/>
    </row>
    <row r="41" spans="1:5" ht="12.75" customHeight="1" thickBot="1" x14ac:dyDescent="0.25">
      <c r="A41" s="653"/>
      <c r="B41" s="660"/>
      <c r="C41" s="661"/>
      <c r="D41" s="661"/>
      <c r="E41" s="662"/>
    </row>
    <row r="42" spans="1:5" ht="12.75" customHeight="1" x14ac:dyDescent="0.2">
      <c r="A42" s="651"/>
      <c r="B42" s="654"/>
      <c r="C42" s="655"/>
      <c r="D42" s="655"/>
      <c r="E42" s="656"/>
    </row>
    <row r="43" spans="1:5" ht="12.75" customHeight="1" x14ac:dyDescent="0.2">
      <c r="A43" s="652"/>
      <c r="B43" s="657"/>
      <c r="C43" s="658"/>
      <c r="D43" s="658"/>
      <c r="E43" s="659"/>
    </row>
    <row r="44" spans="1:5" ht="12.75" customHeight="1" x14ac:dyDescent="0.2">
      <c r="A44" s="652"/>
      <c r="B44" s="657"/>
      <c r="C44" s="658"/>
      <c r="D44" s="658"/>
      <c r="E44" s="659"/>
    </row>
    <row r="45" spans="1:5" ht="12.75" customHeight="1" thickBot="1" x14ac:dyDescent="0.25">
      <c r="A45" s="653"/>
      <c r="B45" s="660"/>
      <c r="C45" s="661"/>
      <c r="D45" s="661"/>
      <c r="E45" s="662"/>
    </row>
    <row r="46" spans="1:5" ht="12.75" customHeight="1" x14ac:dyDescent="0.2">
      <c r="A46" s="57"/>
    </row>
    <row r="47" spans="1:5" ht="12.75" customHeight="1" x14ac:dyDescent="0.2">
      <c r="A47" s="57"/>
    </row>
    <row r="49" spans="1:5" x14ac:dyDescent="0.2">
      <c r="A49" s="89"/>
    </row>
    <row r="50" spans="1:5" ht="13.5" hidden="1" thickBot="1" x14ac:dyDescent="0.25">
      <c r="B50" s="324">
        <f>+B7</f>
        <v>2016</v>
      </c>
      <c r="D50" s="324">
        <f>+B50</f>
        <v>2016</v>
      </c>
      <c r="E50" s="517">
        <f>+C7</f>
        <v>2017</v>
      </c>
    </row>
    <row r="51" spans="1:5" ht="13.5" hidden="1" thickBot="1" x14ac:dyDescent="0.25">
      <c r="B51" s="158" t="s">
        <v>167</v>
      </c>
      <c r="C51" s="595"/>
      <c r="D51" s="158" t="s">
        <v>168</v>
      </c>
      <c r="E51" s="518" t="s">
        <v>167</v>
      </c>
    </row>
    <row r="52" spans="1:5" ht="13.5" hidden="1" thickBot="1" x14ac:dyDescent="0.25">
      <c r="A52" s="89" t="s">
        <v>165</v>
      </c>
      <c r="B52" s="322">
        <f>+B17-SUM(B10:B16)</f>
        <v>0</v>
      </c>
      <c r="D52" s="321" t="e">
        <f>+#REF!-SUM(#REF!)</f>
        <v>#REF!</v>
      </c>
      <c r="E52" s="519">
        <f>+C17-SUM(C10:C16)</f>
        <v>0</v>
      </c>
    </row>
    <row r="53" spans="1:5" x14ac:dyDescent="0.2">
      <c r="A53" s="89"/>
    </row>
    <row r="54" spans="1:5" x14ac:dyDescent="0.2">
      <c r="A54" s="89"/>
    </row>
    <row r="55" spans="1:5" x14ac:dyDescent="0.2">
      <c r="A55" s="89"/>
    </row>
    <row r="56" spans="1:5" x14ac:dyDescent="0.2">
      <c r="A56" s="89"/>
    </row>
  </sheetData>
  <mergeCells count="36">
    <mergeCell ref="A1:C1"/>
    <mergeCell ref="A2:C2"/>
    <mergeCell ref="A3:C3"/>
    <mergeCell ref="A7:A9"/>
    <mergeCell ref="B8:B9"/>
    <mergeCell ref="C8:C9"/>
    <mergeCell ref="D8:D9"/>
    <mergeCell ref="E8:E9"/>
    <mergeCell ref="A21:E21"/>
    <mergeCell ref="B25:E25"/>
    <mergeCell ref="A26:A29"/>
    <mergeCell ref="B26:E26"/>
    <mergeCell ref="B27:E27"/>
    <mergeCell ref="B28:E28"/>
    <mergeCell ref="B29:E29"/>
    <mergeCell ref="A22:E22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42:A45"/>
    <mergeCell ref="B42:E42"/>
    <mergeCell ref="B43:E43"/>
    <mergeCell ref="B44:E44"/>
    <mergeCell ref="B45:E45"/>
    <mergeCell ref="A38:A41"/>
    <mergeCell ref="B38:E38"/>
    <mergeCell ref="B39:E39"/>
    <mergeCell ref="B40:E40"/>
    <mergeCell ref="B41:E41"/>
  </mergeCells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5"/>
  <sheetViews>
    <sheetView showGridLines="0" zoomScaleNormal="100" workbookViewId="0">
      <selection activeCell="A10" sqref="A10:H10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4" style="236" customWidth="1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521" customWidth="1"/>
    <col min="9" max="9" width="11.42578125" style="521"/>
    <col min="10" max="10" width="1.5703125" style="236" customWidth="1"/>
    <col min="11" max="11" width="11.42578125" style="50"/>
    <col min="12" max="16384" width="11.42578125" style="236"/>
  </cols>
  <sheetData>
    <row r="2" spans="1:9" x14ac:dyDescent="0.2">
      <c r="A2" s="235" t="s">
        <v>251</v>
      </c>
    </row>
    <row r="3" spans="1:9" x14ac:dyDescent="0.2">
      <c r="A3" s="235" t="s">
        <v>136</v>
      </c>
    </row>
    <row r="4" spans="1:9" x14ac:dyDescent="0.2">
      <c r="A4" s="606" t="s">
        <v>271</v>
      </c>
    </row>
    <row r="5" spans="1:9" s="238" customFormat="1" x14ac:dyDescent="0.2">
      <c r="A5" s="375" t="s">
        <v>249</v>
      </c>
      <c r="B5" s="237"/>
      <c r="C5" s="237"/>
      <c r="H5" s="237"/>
      <c r="I5" s="237"/>
    </row>
    <row r="6" spans="1:9" s="238" customFormat="1" x14ac:dyDescent="0.2">
      <c r="A6" s="239"/>
      <c r="B6" s="237"/>
      <c r="C6" s="237"/>
      <c r="H6" s="237"/>
      <c r="I6" s="237"/>
    </row>
    <row r="7" spans="1:9" s="238" customFormat="1" x14ac:dyDescent="0.2">
      <c r="A7" s="668"/>
      <c r="B7" s="668"/>
      <c r="C7" s="668"/>
      <c r="D7" s="668"/>
      <c r="E7" s="668"/>
      <c r="F7" s="668"/>
      <c r="G7" s="668"/>
      <c r="H7" s="668"/>
      <c r="I7" s="668"/>
    </row>
    <row r="8" spans="1:9" s="238" customFormat="1" x14ac:dyDescent="0.2">
      <c r="A8" s="668"/>
      <c r="B8" s="668"/>
      <c r="C8" s="668"/>
      <c r="D8" s="668"/>
      <c r="E8" s="668"/>
      <c r="F8" s="668"/>
      <c r="G8" s="668"/>
      <c r="H8" s="668"/>
      <c r="I8" s="668"/>
    </row>
    <row r="9" spans="1:9" s="238" customFormat="1" x14ac:dyDescent="0.2">
      <c r="A9" s="239"/>
      <c r="B9" s="237"/>
      <c r="C9" s="237"/>
      <c r="H9" s="237"/>
      <c r="I9" s="237"/>
    </row>
    <row r="10" spans="1:9" s="238" customFormat="1" ht="13.5" thickBot="1" x14ac:dyDescent="0.25">
      <c r="A10" s="239"/>
      <c r="B10" s="237"/>
      <c r="C10" s="237"/>
      <c r="H10" s="237"/>
      <c r="I10" s="237"/>
    </row>
    <row r="11" spans="1:9" ht="13.5" thickBot="1" x14ac:dyDescent="0.25">
      <c r="B11" s="674" t="s">
        <v>216</v>
      </c>
      <c r="C11" s="675"/>
      <c r="D11" s="674" t="s">
        <v>217</v>
      </c>
      <c r="E11" s="675"/>
      <c r="F11" s="674" t="s">
        <v>250</v>
      </c>
      <c r="G11" s="675"/>
      <c r="H11" s="676">
        <v>43466</v>
      </c>
      <c r="I11" s="675"/>
    </row>
    <row r="12" spans="1:9" x14ac:dyDescent="0.2">
      <c r="A12" s="420" t="s">
        <v>51</v>
      </c>
      <c r="B12" s="416" t="s">
        <v>52</v>
      </c>
      <c r="C12" s="416" t="s">
        <v>53</v>
      </c>
      <c r="D12" s="416" t="s">
        <v>52</v>
      </c>
      <c r="E12" s="416" t="s">
        <v>53</v>
      </c>
      <c r="F12" s="416" t="s">
        <v>52</v>
      </c>
      <c r="G12" s="416" t="s">
        <v>53</v>
      </c>
      <c r="H12" s="522" t="s">
        <v>52</v>
      </c>
      <c r="I12" s="522" t="s">
        <v>53</v>
      </c>
    </row>
    <row r="13" spans="1:9" ht="13.5" thickBot="1" x14ac:dyDescent="0.25">
      <c r="A13" s="419"/>
      <c r="B13" s="417" t="s">
        <v>228</v>
      </c>
      <c r="C13" s="418" t="s">
        <v>54</v>
      </c>
      <c r="D13" s="417" t="s">
        <v>228</v>
      </c>
      <c r="E13" s="418" t="s">
        <v>54</v>
      </c>
      <c r="F13" s="417" t="s">
        <v>228</v>
      </c>
      <c r="G13" s="418" t="s">
        <v>54</v>
      </c>
      <c r="H13" s="523" t="s">
        <v>228</v>
      </c>
      <c r="I13" s="523" t="s">
        <v>54</v>
      </c>
    </row>
    <row r="14" spans="1:9" ht="13.5" thickBot="1" x14ac:dyDescent="0.25">
      <c r="A14" s="240"/>
    </row>
    <row r="15" spans="1:9" x14ac:dyDescent="0.2">
      <c r="A15" s="241" t="s">
        <v>55</v>
      </c>
      <c r="B15" s="242"/>
      <c r="C15" s="243"/>
      <c r="D15" s="242"/>
      <c r="E15" s="243"/>
      <c r="F15" s="242"/>
      <c r="G15" s="243"/>
      <c r="H15" s="524"/>
      <c r="I15" s="525"/>
    </row>
    <row r="16" spans="1:9" x14ac:dyDescent="0.2">
      <c r="A16" s="245" t="s">
        <v>206</v>
      </c>
      <c r="B16" s="246"/>
      <c r="C16" s="247"/>
      <c r="D16" s="246"/>
      <c r="E16" s="247"/>
      <c r="F16" s="246"/>
      <c r="G16" s="247"/>
      <c r="H16" s="526"/>
      <c r="I16" s="527"/>
    </row>
    <row r="17" spans="1:9" x14ac:dyDescent="0.2">
      <c r="A17" s="245" t="s">
        <v>205</v>
      </c>
      <c r="B17" s="246"/>
      <c r="C17" s="247"/>
      <c r="D17" s="246"/>
      <c r="E17" s="247"/>
      <c r="F17" s="246"/>
      <c r="G17" s="247"/>
      <c r="H17" s="526"/>
      <c r="I17" s="527"/>
    </row>
    <row r="18" spans="1:9" x14ac:dyDescent="0.2">
      <c r="A18" s="245" t="s">
        <v>203</v>
      </c>
      <c r="B18" s="246"/>
      <c r="C18" s="247"/>
      <c r="D18" s="246"/>
      <c r="E18" s="247"/>
      <c r="F18" s="246"/>
      <c r="G18" s="247"/>
      <c r="H18" s="526"/>
      <c r="I18" s="527"/>
    </row>
    <row r="19" spans="1:9" x14ac:dyDescent="0.2">
      <c r="A19" s="245" t="s">
        <v>204</v>
      </c>
      <c r="B19" s="246"/>
      <c r="C19" s="247"/>
      <c r="D19" s="246"/>
      <c r="E19" s="247"/>
      <c r="F19" s="246"/>
      <c r="G19" s="247"/>
      <c r="H19" s="526"/>
      <c r="I19" s="527"/>
    </row>
    <row r="20" spans="1:9" ht="13.5" thickBot="1" x14ac:dyDescent="0.25">
      <c r="A20" s="249"/>
      <c r="B20" s="250"/>
      <c r="C20" s="162"/>
      <c r="D20" s="250"/>
      <c r="E20" s="162"/>
      <c r="F20" s="250"/>
      <c r="G20" s="162"/>
      <c r="H20" s="528"/>
      <c r="I20" s="529"/>
    </row>
    <row r="21" spans="1:9" ht="13.5" thickBot="1" x14ac:dyDescent="0.25">
      <c r="A21" s="240"/>
      <c r="B21" s="252"/>
      <c r="C21" s="253"/>
      <c r="D21" s="252"/>
      <c r="E21" s="253"/>
      <c r="F21" s="252"/>
      <c r="G21" s="253"/>
      <c r="H21" s="530"/>
      <c r="I21" s="531"/>
    </row>
    <row r="22" spans="1:9" x14ac:dyDescent="0.2">
      <c r="A22" s="241" t="s">
        <v>56</v>
      </c>
      <c r="B22" s="242"/>
      <c r="C22" s="243"/>
      <c r="D22" s="242"/>
      <c r="E22" s="243"/>
      <c r="F22" s="242"/>
      <c r="G22" s="243"/>
      <c r="H22" s="524"/>
      <c r="I22" s="525"/>
    </row>
    <row r="23" spans="1:9" x14ac:dyDescent="0.2">
      <c r="A23" s="245" t="s">
        <v>206</v>
      </c>
      <c r="B23" s="246"/>
      <c r="C23" s="247"/>
      <c r="D23" s="246"/>
      <c r="E23" s="247"/>
      <c r="F23" s="246"/>
      <c r="G23" s="247"/>
      <c r="H23" s="526"/>
      <c r="I23" s="527"/>
    </row>
    <row r="24" spans="1:9" x14ac:dyDescent="0.2">
      <c r="A24" s="245" t="s">
        <v>205</v>
      </c>
      <c r="B24" s="246"/>
      <c r="C24" s="247"/>
      <c r="D24" s="246"/>
      <c r="E24" s="247"/>
      <c r="F24" s="246"/>
      <c r="G24" s="247"/>
      <c r="H24" s="526"/>
      <c r="I24" s="527"/>
    </row>
    <row r="25" spans="1:9" x14ac:dyDescent="0.2">
      <c r="A25" s="245" t="s">
        <v>203</v>
      </c>
      <c r="B25" s="246"/>
      <c r="C25" s="247"/>
      <c r="D25" s="246"/>
      <c r="E25" s="247"/>
      <c r="F25" s="246"/>
      <c r="G25" s="247"/>
      <c r="H25" s="526"/>
      <c r="I25" s="527"/>
    </row>
    <row r="26" spans="1:9" x14ac:dyDescent="0.2">
      <c r="A26" s="245" t="s">
        <v>204</v>
      </c>
      <c r="B26" s="246"/>
      <c r="C26" s="247"/>
      <c r="D26" s="246"/>
      <c r="E26" s="247"/>
      <c r="F26" s="246"/>
      <c r="G26" s="247"/>
      <c r="H26" s="526"/>
      <c r="I26" s="527"/>
    </row>
    <row r="27" spans="1:9" ht="13.5" thickBot="1" x14ac:dyDescent="0.25">
      <c r="A27" s="249"/>
      <c r="B27" s="250"/>
      <c r="C27" s="162"/>
      <c r="D27" s="250"/>
      <c r="E27" s="162"/>
      <c r="F27" s="250"/>
      <c r="G27" s="162"/>
      <c r="H27" s="528"/>
      <c r="I27" s="529"/>
    </row>
    <row r="28" spans="1:9" ht="13.5" thickBot="1" x14ac:dyDescent="0.25">
      <c r="A28" s="240"/>
      <c r="B28" s="252"/>
      <c r="C28" s="253"/>
      <c r="D28" s="252"/>
      <c r="E28" s="253"/>
      <c r="F28" s="252"/>
      <c r="G28" s="253"/>
      <c r="H28" s="530"/>
      <c r="I28" s="531"/>
    </row>
    <row r="29" spans="1:9" ht="13.5" thickBot="1" x14ac:dyDescent="0.25">
      <c r="A29" s="254" t="s">
        <v>57</v>
      </c>
      <c r="B29" s="255"/>
      <c r="C29" s="256"/>
      <c r="D29" s="255"/>
      <c r="E29" s="256"/>
      <c r="F29" s="255"/>
      <c r="G29" s="256"/>
      <c r="H29" s="532"/>
      <c r="I29" s="533"/>
    </row>
    <row r="30" spans="1:9" ht="13.5" thickBot="1" x14ac:dyDescent="0.25">
      <c r="A30" s="240"/>
      <c r="B30" s="252"/>
      <c r="C30" s="253"/>
      <c r="D30" s="252"/>
      <c r="E30" s="253"/>
      <c r="F30" s="252"/>
      <c r="G30" s="253"/>
      <c r="H30" s="530"/>
      <c r="I30" s="531"/>
    </row>
    <row r="31" spans="1:9" x14ac:dyDescent="0.2">
      <c r="A31" s="241" t="s">
        <v>58</v>
      </c>
      <c r="B31" s="257"/>
      <c r="C31" s="243"/>
      <c r="D31" s="257"/>
      <c r="E31" s="243"/>
      <c r="F31" s="257"/>
      <c r="G31" s="243"/>
      <c r="H31" s="534"/>
      <c r="I31" s="525"/>
    </row>
    <row r="32" spans="1:9" x14ac:dyDescent="0.2">
      <c r="A32" s="258" t="s">
        <v>59</v>
      </c>
      <c r="B32" s="259"/>
      <c r="C32" s="247"/>
      <c r="D32" s="259"/>
      <c r="E32" s="247"/>
      <c r="F32" s="259"/>
      <c r="G32" s="247"/>
      <c r="H32" s="535"/>
      <c r="I32" s="527"/>
    </row>
    <row r="33" spans="1:9" x14ac:dyDescent="0.2">
      <c r="A33" s="258" t="s">
        <v>60</v>
      </c>
      <c r="B33" s="259"/>
      <c r="C33" s="247"/>
      <c r="D33" s="259"/>
      <c r="E33" s="247"/>
      <c r="F33" s="259"/>
      <c r="G33" s="247"/>
      <c r="H33" s="535"/>
      <c r="I33" s="527"/>
    </row>
    <row r="34" spans="1:9" x14ac:dyDescent="0.2">
      <c r="A34" s="258" t="s">
        <v>61</v>
      </c>
      <c r="B34" s="259"/>
      <c r="C34" s="247"/>
      <c r="D34" s="259"/>
      <c r="E34" s="247"/>
      <c r="F34" s="259"/>
      <c r="G34" s="247"/>
      <c r="H34" s="535"/>
      <c r="I34" s="527"/>
    </row>
    <row r="35" spans="1:9" ht="13.5" thickBot="1" x14ac:dyDescent="0.25">
      <c r="A35" s="249" t="s">
        <v>62</v>
      </c>
      <c r="B35" s="260"/>
      <c r="C35" s="162"/>
      <c r="D35" s="260"/>
      <c r="E35" s="162"/>
      <c r="F35" s="260"/>
      <c r="G35" s="162"/>
      <c r="H35" s="536"/>
      <c r="I35" s="529"/>
    </row>
    <row r="36" spans="1:9" ht="13.5" thickBot="1" x14ac:dyDescent="0.25">
      <c r="A36" s="235"/>
      <c r="B36" s="252"/>
      <c r="C36" s="261"/>
      <c r="D36" s="252"/>
      <c r="E36" s="261"/>
      <c r="F36" s="252"/>
      <c r="G36" s="261"/>
      <c r="H36" s="530"/>
      <c r="I36" s="537"/>
    </row>
    <row r="37" spans="1:9" x14ac:dyDescent="0.2">
      <c r="A37" s="241" t="s">
        <v>63</v>
      </c>
      <c r="B37" s="257"/>
      <c r="C37" s="243"/>
      <c r="D37" s="257"/>
      <c r="E37" s="243"/>
      <c r="F37" s="257"/>
      <c r="G37" s="243"/>
      <c r="H37" s="534"/>
      <c r="I37" s="525"/>
    </row>
    <row r="38" spans="1:9" x14ac:dyDescent="0.2">
      <c r="A38" s="245" t="s">
        <v>64</v>
      </c>
      <c r="B38" s="259"/>
      <c r="C38" s="247"/>
      <c r="D38" s="259"/>
      <c r="E38" s="247"/>
      <c r="F38" s="259"/>
      <c r="G38" s="247"/>
      <c r="H38" s="535"/>
      <c r="I38" s="527"/>
    </row>
    <row r="39" spans="1:9" x14ac:dyDescent="0.2">
      <c r="A39" s="262" t="s">
        <v>100</v>
      </c>
      <c r="B39" s="263"/>
      <c r="C39" s="264"/>
      <c r="D39" s="263"/>
      <c r="E39" s="264"/>
      <c r="F39" s="263"/>
      <c r="G39" s="264"/>
      <c r="H39" s="538"/>
      <c r="I39" s="539"/>
    </row>
    <row r="40" spans="1:9" ht="13.5" thickBot="1" x14ac:dyDescent="0.25">
      <c r="A40" s="249" t="s">
        <v>86</v>
      </c>
      <c r="B40" s="260"/>
      <c r="C40" s="162"/>
      <c r="D40" s="260"/>
      <c r="E40" s="162"/>
      <c r="F40" s="260"/>
      <c r="G40" s="162"/>
      <c r="H40" s="536"/>
      <c r="I40" s="529"/>
    </row>
    <row r="41" spans="1:9" ht="13.5" thickBot="1" x14ac:dyDescent="0.25">
      <c r="A41" s="240"/>
      <c r="B41" s="252"/>
      <c r="C41" s="253"/>
      <c r="D41" s="252"/>
      <c r="E41" s="253"/>
      <c r="F41" s="252"/>
      <c r="G41" s="253"/>
      <c r="H41" s="530"/>
      <c r="I41" s="531"/>
    </row>
    <row r="42" spans="1:9" x14ac:dyDescent="0.2">
      <c r="A42" s="241" t="s">
        <v>65</v>
      </c>
      <c r="B42" s="242"/>
      <c r="C42" s="243"/>
      <c r="D42" s="242"/>
      <c r="E42" s="243"/>
      <c r="F42" s="242"/>
      <c r="G42" s="243"/>
      <c r="H42" s="524"/>
      <c r="I42" s="525"/>
    </row>
    <row r="43" spans="1:9" x14ac:dyDescent="0.2">
      <c r="A43" s="258" t="s">
        <v>66</v>
      </c>
      <c r="B43" s="246"/>
      <c r="C43" s="247"/>
      <c r="D43" s="246"/>
      <c r="E43" s="247"/>
      <c r="F43" s="246"/>
      <c r="G43" s="247"/>
      <c r="H43" s="526"/>
      <c r="I43" s="527"/>
    </row>
    <row r="44" spans="1:9" x14ac:dyDescent="0.2">
      <c r="A44" s="258" t="s">
        <v>67</v>
      </c>
      <c r="B44" s="246"/>
      <c r="C44" s="247"/>
      <c r="D44" s="246"/>
      <c r="E44" s="247"/>
      <c r="F44" s="246"/>
      <c r="G44" s="247"/>
      <c r="H44" s="526"/>
      <c r="I44" s="527"/>
    </row>
    <row r="45" spans="1:9" x14ac:dyDescent="0.2">
      <c r="A45" s="258" t="s">
        <v>68</v>
      </c>
      <c r="B45" s="246"/>
      <c r="C45" s="247"/>
      <c r="D45" s="246"/>
      <c r="E45" s="247"/>
      <c r="F45" s="246"/>
      <c r="G45" s="247"/>
      <c r="H45" s="526"/>
      <c r="I45" s="527"/>
    </row>
    <row r="46" spans="1:9" x14ac:dyDescent="0.2">
      <c r="A46" s="245" t="s">
        <v>69</v>
      </c>
      <c r="B46" s="265"/>
      <c r="C46" s="264"/>
      <c r="D46" s="265"/>
      <c r="E46" s="264"/>
      <c r="F46" s="265"/>
      <c r="G46" s="264"/>
      <c r="H46" s="540"/>
      <c r="I46" s="539"/>
    </row>
    <row r="47" spans="1:9" x14ac:dyDescent="0.2">
      <c r="A47" s="266"/>
      <c r="B47" s="265"/>
      <c r="C47" s="264"/>
      <c r="D47" s="265"/>
      <c r="E47" s="264"/>
      <c r="F47" s="265"/>
      <c r="G47" s="264"/>
      <c r="H47" s="540"/>
      <c r="I47" s="539"/>
    </row>
    <row r="48" spans="1:9" ht="13.5" thickBot="1" x14ac:dyDescent="0.25">
      <c r="A48" s="267"/>
      <c r="B48" s="250"/>
      <c r="C48" s="162"/>
      <c r="D48" s="250"/>
      <c r="E48" s="162"/>
      <c r="F48" s="250"/>
      <c r="G48" s="162"/>
      <c r="H48" s="528"/>
      <c r="I48" s="529"/>
    </row>
    <row r="49" spans="1:9" ht="13.5" thickBot="1" x14ac:dyDescent="0.25">
      <c r="A49" s="240"/>
      <c r="B49" s="252"/>
      <c r="C49" s="261"/>
      <c r="D49" s="252"/>
      <c r="E49" s="261"/>
      <c r="F49" s="252"/>
      <c r="G49" s="261"/>
      <c r="H49" s="530"/>
      <c r="I49" s="537"/>
    </row>
    <row r="50" spans="1:9" x14ac:dyDescent="0.2">
      <c r="A50" s="241" t="s">
        <v>70</v>
      </c>
      <c r="B50" s="242"/>
      <c r="C50" s="243"/>
      <c r="D50" s="242"/>
      <c r="E50" s="243"/>
      <c r="F50" s="242"/>
      <c r="G50" s="243"/>
      <c r="H50" s="524"/>
      <c r="I50" s="525"/>
    </row>
    <row r="51" spans="1:9" x14ac:dyDescent="0.2">
      <c r="A51" s="258" t="s">
        <v>101</v>
      </c>
      <c r="B51" s="246"/>
      <c r="C51" s="247"/>
      <c r="D51" s="246"/>
      <c r="E51" s="247"/>
      <c r="F51" s="246"/>
      <c r="G51" s="247"/>
      <c r="H51" s="526"/>
      <c r="I51" s="527"/>
    </row>
    <row r="52" spans="1:9" x14ac:dyDescent="0.2">
      <c r="A52" s="258" t="s">
        <v>71</v>
      </c>
      <c r="B52" s="246"/>
      <c r="C52" s="247"/>
      <c r="D52" s="246"/>
      <c r="E52" s="247"/>
      <c r="F52" s="246"/>
      <c r="G52" s="247"/>
      <c r="H52" s="526"/>
      <c r="I52" s="527"/>
    </row>
    <row r="53" spans="1:9" x14ac:dyDescent="0.2">
      <c r="A53" s="258" t="s">
        <v>102</v>
      </c>
      <c r="B53" s="246"/>
      <c r="C53" s="247"/>
      <c r="D53" s="246"/>
      <c r="E53" s="247"/>
      <c r="F53" s="246"/>
      <c r="G53" s="247"/>
      <c r="H53" s="526"/>
      <c r="I53" s="527"/>
    </row>
    <row r="54" spans="1:9" ht="13.5" thickBot="1" x14ac:dyDescent="0.25">
      <c r="A54" s="249" t="s">
        <v>72</v>
      </c>
      <c r="B54" s="250"/>
      <c r="C54" s="162"/>
      <c r="D54" s="250"/>
      <c r="E54" s="162"/>
      <c r="F54" s="250"/>
      <c r="G54" s="162"/>
      <c r="H54" s="528"/>
      <c r="I54" s="529"/>
    </row>
    <row r="55" spans="1:9" ht="13.5" thickBot="1" x14ac:dyDescent="0.25">
      <c r="A55" s="240"/>
      <c r="B55" s="252"/>
      <c r="C55" s="253"/>
      <c r="D55" s="252"/>
      <c r="E55" s="253"/>
      <c r="F55" s="252"/>
      <c r="G55" s="253"/>
      <c r="H55" s="530"/>
      <c r="I55" s="531"/>
    </row>
    <row r="56" spans="1:9" ht="13.5" thickBot="1" x14ac:dyDescent="0.25">
      <c r="A56" s="254" t="s">
        <v>73</v>
      </c>
      <c r="B56" s="255"/>
      <c r="C56" s="256">
        <v>1</v>
      </c>
      <c r="D56" s="255"/>
      <c r="E56" s="256">
        <v>1</v>
      </c>
      <c r="F56" s="255"/>
      <c r="G56" s="256">
        <v>1</v>
      </c>
      <c r="H56" s="532"/>
      <c r="I56" s="533">
        <v>1</v>
      </c>
    </row>
    <row r="57" spans="1:9" ht="13.5" thickBot="1" x14ac:dyDescent="0.25">
      <c r="A57" s="240"/>
    </row>
    <row r="58" spans="1:9" ht="13.5" thickBot="1" x14ac:dyDescent="0.25">
      <c r="A58" s="345" t="s">
        <v>192</v>
      </c>
      <c r="B58" s="317"/>
      <c r="C58" s="317"/>
      <c r="D58" s="317"/>
      <c r="E58" s="317"/>
      <c r="F58" s="317"/>
      <c r="G58" s="317"/>
      <c r="H58" s="541"/>
      <c r="I58" s="541"/>
    </row>
    <row r="59" spans="1:9" ht="13.5" thickBot="1" x14ac:dyDescent="0.25">
      <c r="A59" s="240"/>
    </row>
    <row r="60" spans="1:9" ht="13.5" thickBot="1" x14ac:dyDescent="0.25">
      <c r="A60" s="254" t="s">
        <v>87</v>
      </c>
      <c r="B60" s="252"/>
      <c r="C60" s="261"/>
      <c r="D60" s="252"/>
      <c r="E60" s="261"/>
      <c r="F60" s="252"/>
      <c r="G60" s="261"/>
      <c r="H60" s="530"/>
      <c r="I60" s="537"/>
    </row>
    <row r="61" spans="1:9" x14ac:dyDescent="0.2">
      <c r="A61" s="398" t="s">
        <v>96</v>
      </c>
      <c r="B61" s="268"/>
      <c r="C61" s="269"/>
      <c r="D61" s="269"/>
      <c r="E61" s="269"/>
      <c r="F61" s="269"/>
      <c r="G61" s="269"/>
      <c r="H61" s="542"/>
      <c r="I61" s="543"/>
    </row>
    <row r="62" spans="1:9" x14ac:dyDescent="0.2">
      <c r="A62" s="399" t="s">
        <v>97</v>
      </c>
      <c r="B62" s="270"/>
      <c r="C62" s="271"/>
      <c r="D62" s="271"/>
      <c r="E62" s="271"/>
      <c r="F62" s="271"/>
      <c r="G62" s="271"/>
      <c r="H62" s="544"/>
      <c r="I62" s="545"/>
    </row>
    <row r="63" spans="1:9" ht="13.5" thickBot="1" x14ac:dyDescent="0.25">
      <c r="A63" s="400" t="s">
        <v>98</v>
      </c>
      <c r="B63" s="272"/>
      <c r="C63" s="273"/>
      <c r="D63" s="273"/>
      <c r="E63" s="273"/>
      <c r="F63" s="273"/>
      <c r="G63" s="273"/>
      <c r="H63" s="546"/>
      <c r="I63" s="547"/>
    </row>
    <row r="64" spans="1:9" hidden="1" x14ac:dyDescent="0.2">
      <c r="A64" s="274"/>
      <c r="B64" s="50"/>
      <c r="C64" s="275"/>
      <c r="D64" s="275"/>
      <c r="E64" s="275"/>
      <c r="F64" s="275"/>
      <c r="G64" s="275"/>
      <c r="H64" s="548"/>
      <c r="I64" s="548"/>
    </row>
    <row r="65" spans="1:11" s="397" customFormat="1" hidden="1" x14ac:dyDescent="0.2">
      <c r="A65" s="395"/>
      <c r="B65" s="396"/>
      <c r="C65" s="396"/>
      <c r="D65" s="396"/>
      <c r="E65" s="396"/>
      <c r="F65" s="396"/>
      <c r="G65" s="396"/>
      <c r="H65" s="548"/>
      <c r="I65" s="548"/>
      <c r="K65" s="370"/>
    </row>
    <row r="66" spans="1:11" hidden="1" x14ac:dyDescent="0.2"/>
    <row r="67" spans="1:11" ht="14.25" x14ac:dyDescent="0.2">
      <c r="A67" s="357" t="s">
        <v>235</v>
      </c>
    </row>
    <row r="68" spans="1:11" ht="14.25" x14ac:dyDescent="0.2">
      <c r="A68" s="357" t="s">
        <v>234</v>
      </c>
    </row>
    <row r="69" spans="1:11" ht="29.25" customHeight="1" x14ac:dyDescent="0.25">
      <c r="A69" s="672" t="s">
        <v>225</v>
      </c>
      <c r="B69" s="673"/>
      <c r="C69" s="673"/>
      <c r="D69" s="673"/>
      <c r="E69" s="673"/>
      <c r="F69" s="673"/>
      <c r="G69" s="673"/>
      <c r="H69" s="673"/>
      <c r="I69" s="673"/>
      <c r="J69" s="673"/>
    </row>
    <row r="70" spans="1:11" ht="9.75" customHeight="1" thickBot="1" x14ac:dyDescent="0.25">
      <c r="A70" s="358"/>
      <c r="B70" s="360"/>
      <c r="C70" s="360"/>
      <c r="D70" s="360"/>
      <c r="E70" s="360"/>
      <c r="F70" s="360"/>
      <c r="G70" s="360"/>
      <c r="H70" s="549"/>
      <c r="I70" s="549"/>
      <c r="J70" s="359"/>
    </row>
    <row r="71" spans="1:11" ht="29.25" customHeight="1" thickBot="1" x14ac:dyDescent="0.25">
      <c r="A71" s="669" t="s">
        <v>207</v>
      </c>
      <c r="B71" s="670"/>
      <c r="C71" s="670"/>
      <c r="D71" s="670"/>
      <c r="E71" s="670"/>
      <c r="F71" s="670"/>
      <c r="G71" s="670"/>
      <c r="H71" s="670"/>
      <c r="I71" s="671"/>
      <c r="J71" s="359"/>
    </row>
    <row r="73" spans="1:11" ht="13.5" hidden="1" thickBot="1" x14ac:dyDescent="0.25">
      <c r="A73" s="83" t="s">
        <v>148</v>
      </c>
    </row>
    <row r="74" spans="1:11" ht="13.5" hidden="1" thickBot="1" x14ac:dyDescent="0.25">
      <c r="A74" s="88" t="s">
        <v>7</v>
      </c>
      <c r="B74" s="88" t="str">
        <f>+B11</f>
        <v>promedio 2016</v>
      </c>
      <c r="D74" s="88" t="str">
        <f>+D11</f>
        <v>promedio 2017</v>
      </c>
      <c r="F74" s="88" t="str">
        <f>+F11</f>
        <v>promedio 2018</v>
      </c>
      <c r="H74" s="105">
        <f>+H11</f>
        <v>43466</v>
      </c>
    </row>
    <row r="75" spans="1:11" ht="13.5" hidden="1" thickBot="1" x14ac:dyDescent="0.25">
      <c r="A75" s="104" t="s">
        <v>140</v>
      </c>
      <c r="B75" s="137">
        <f>+B56-SUM(B50:B54,B42:B48,B37:B40,B31:B35,B29,B22:B27,B15:B20)</f>
        <v>0</v>
      </c>
      <c r="C75" s="136"/>
      <c r="D75" s="137">
        <f>+D56-SUM(D50:D54,D42:D48,D37:D40,D31:D35,D29,D22:D27,D15:D20)</f>
        <v>0</v>
      </c>
      <c r="E75" s="136"/>
      <c r="F75" s="137">
        <f>+F56-SUM(F50:F54,F42:F48,F37:F40,F31:F35,F29,F22:F27,F15:F20)</f>
        <v>0</v>
      </c>
      <c r="G75" s="136"/>
      <c r="H75" s="550">
        <f>+H56-SUM(H50:H54,H42:H48,H37:H40,H31:H35,H29,H22:H27,H15:H20)</f>
        <v>0</v>
      </c>
    </row>
  </sheetData>
  <sheetProtection formatCells="0" formatColumns="0" formatRows="0"/>
  <mergeCells count="8">
    <mergeCell ref="A7:I7"/>
    <mergeCell ref="A8:I8"/>
    <mergeCell ref="A71:I71"/>
    <mergeCell ref="A69:J69"/>
    <mergeCell ref="B11:C11"/>
    <mergeCell ref="D11:E11"/>
    <mergeCell ref="F11:G11"/>
    <mergeCell ref="H11:I11"/>
  </mergeCells>
  <phoneticPr fontId="0" type="noConversion"/>
  <pageMargins left="0.35433070866141736" right="0.35433070866141736" top="0.98425196850393704" bottom="0.98425196850393704" header="0.19685039370078741" footer="0"/>
  <pageSetup paperSize="9" scale="50" orientation="landscape" r:id="rId1"/>
  <headerFooter alignWithMargins="0">
    <oddHeader>&amp;R2019 - Año de la Exportación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showGridLines="0" zoomScaleNormal="100" workbookViewId="0">
      <selection activeCell="A10" sqref="A10:H10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4" style="236" customWidth="1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521" customWidth="1"/>
    <col min="9" max="9" width="11.42578125" style="521"/>
    <col min="10" max="10" width="1.5703125" style="236" customWidth="1"/>
    <col min="11" max="11" width="11.42578125" style="50"/>
    <col min="12" max="16384" width="11.42578125" style="236"/>
  </cols>
  <sheetData>
    <row r="2" spans="1:11" x14ac:dyDescent="0.2">
      <c r="A2" s="450" t="s">
        <v>272</v>
      </c>
    </row>
    <row r="3" spans="1:11" x14ac:dyDescent="0.2">
      <c r="A3" s="450" t="s">
        <v>136</v>
      </c>
    </row>
    <row r="4" spans="1:11" s="521" customFormat="1" x14ac:dyDescent="0.2">
      <c r="A4" s="606" t="s">
        <v>273</v>
      </c>
      <c r="K4" s="53"/>
    </row>
    <row r="5" spans="1:11" s="238" customFormat="1" x14ac:dyDescent="0.2">
      <c r="A5" s="375" t="s">
        <v>249</v>
      </c>
      <c r="B5" s="237"/>
      <c r="C5" s="237"/>
      <c r="H5" s="237"/>
      <c r="I5" s="237"/>
    </row>
    <row r="6" spans="1:11" s="238" customFormat="1" x14ac:dyDescent="0.2">
      <c r="A6" s="239"/>
      <c r="B6" s="237"/>
      <c r="C6" s="237"/>
      <c r="H6" s="237"/>
      <c r="I6" s="237"/>
    </row>
    <row r="7" spans="1:11" s="238" customFormat="1" x14ac:dyDescent="0.2">
      <c r="A7" s="668"/>
      <c r="B7" s="668"/>
      <c r="C7" s="668"/>
      <c r="D7" s="668"/>
      <c r="E7" s="668"/>
      <c r="F7" s="668"/>
      <c r="G7" s="668"/>
      <c r="H7" s="668"/>
      <c r="I7" s="668"/>
    </row>
    <row r="8" spans="1:11" s="238" customFormat="1" x14ac:dyDescent="0.2">
      <c r="A8" s="668"/>
      <c r="B8" s="668"/>
      <c r="C8" s="668"/>
      <c r="D8" s="668"/>
      <c r="E8" s="668"/>
      <c r="F8" s="668"/>
      <c r="G8" s="668"/>
      <c r="H8" s="668"/>
      <c r="I8" s="668"/>
    </row>
    <row r="9" spans="1:11" s="238" customFormat="1" x14ac:dyDescent="0.2">
      <c r="A9" s="239"/>
      <c r="B9" s="237"/>
      <c r="C9" s="237"/>
      <c r="H9" s="237"/>
      <c r="I9" s="237"/>
    </row>
    <row r="10" spans="1:11" s="238" customFormat="1" ht="13.5" thickBot="1" x14ac:dyDescent="0.25">
      <c r="A10" s="239"/>
      <c r="B10" s="237"/>
      <c r="C10" s="237"/>
      <c r="H10" s="237"/>
      <c r="I10" s="237"/>
    </row>
    <row r="11" spans="1:11" ht="13.5" thickBot="1" x14ac:dyDescent="0.25">
      <c r="B11" s="674" t="s">
        <v>216</v>
      </c>
      <c r="C11" s="675"/>
      <c r="D11" s="674" t="s">
        <v>217</v>
      </c>
      <c r="E11" s="675"/>
      <c r="F11" s="674" t="s">
        <v>250</v>
      </c>
      <c r="G11" s="675"/>
      <c r="H11" s="676">
        <v>43466</v>
      </c>
      <c r="I11" s="675"/>
    </row>
    <row r="12" spans="1:11" x14ac:dyDescent="0.2">
      <c r="A12" s="420" t="s">
        <v>51</v>
      </c>
      <c r="B12" s="416" t="s">
        <v>52</v>
      </c>
      <c r="C12" s="416" t="s">
        <v>53</v>
      </c>
      <c r="D12" s="416" t="s">
        <v>52</v>
      </c>
      <c r="E12" s="416" t="s">
        <v>53</v>
      </c>
      <c r="F12" s="416" t="s">
        <v>52</v>
      </c>
      <c r="G12" s="416" t="s">
        <v>53</v>
      </c>
      <c r="H12" s="522" t="s">
        <v>52</v>
      </c>
      <c r="I12" s="522" t="s">
        <v>53</v>
      </c>
    </row>
    <row r="13" spans="1:11" ht="13.5" thickBot="1" x14ac:dyDescent="0.25">
      <c r="A13" s="419"/>
      <c r="B13" s="417" t="s">
        <v>228</v>
      </c>
      <c r="C13" s="418" t="s">
        <v>54</v>
      </c>
      <c r="D13" s="417" t="s">
        <v>228</v>
      </c>
      <c r="E13" s="418" t="s">
        <v>54</v>
      </c>
      <c r="F13" s="417" t="s">
        <v>228</v>
      </c>
      <c r="G13" s="418" t="s">
        <v>54</v>
      </c>
      <c r="H13" s="523" t="s">
        <v>228</v>
      </c>
      <c r="I13" s="523" t="s">
        <v>54</v>
      </c>
    </row>
    <row r="14" spans="1:11" ht="13.5" thickBot="1" x14ac:dyDescent="0.25">
      <c r="A14" s="240"/>
    </row>
    <row r="15" spans="1:11" x14ac:dyDescent="0.2">
      <c r="A15" s="241" t="s">
        <v>55</v>
      </c>
      <c r="B15" s="242"/>
      <c r="C15" s="243"/>
      <c r="D15" s="242"/>
      <c r="E15" s="243"/>
      <c r="F15" s="242"/>
      <c r="G15" s="243"/>
      <c r="H15" s="524"/>
      <c r="I15" s="525"/>
    </row>
    <row r="16" spans="1:11" x14ac:dyDescent="0.2">
      <c r="A16" s="245" t="s">
        <v>206</v>
      </c>
      <c r="B16" s="246"/>
      <c r="C16" s="247"/>
      <c r="D16" s="246"/>
      <c r="E16" s="247"/>
      <c r="F16" s="246"/>
      <c r="G16" s="247"/>
      <c r="H16" s="526"/>
      <c r="I16" s="527"/>
    </row>
    <row r="17" spans="1:9" x14ac:dyDescent="0.2">
      <c r="A17" s="245" t="s">
        <v>205</v>
      </c>
      <c r="B17" s="246"/>
      <c r="C17" s="247"/>
      <c r="D17" s="246"/>
      <c r="E17" s="247"/>
      <c r="F17" s="246"/>
      <c r="G17" s="247"/>
      <c r="H17" s="526"/>
      <c r="I17" s="527"/>
    </row>
    <row r="18" spans="1:9" x14ac:dyDescent="0.2">
      <c r="A18" s="245" t="s">
        <v>203</v>
      </c>
      <c r="B18" s="246"/>
      <c r="C18" s="247"/>
      <c r="D18" s="246"/>
      <c r="E18" s="247"/>
      <c r="F18" s="246"/>
      <c r="G18" s="247"/>
      <c r="H18" s="526"/>
      <c r="I18" s="527"/>
    </row>
    <row r="19" spans="1:9" x14ac:dyDescent="0.2">
      <c r="A19" s="245" t="s">
        <v>204</v>
      </c>
      <c r="B19" s="246"/>
      <c r="C19" s="247"/>
      <c r="D19" s="246"/>
      <c r="E19" s="247"/>
      <c r="F19" s="246"/>
      <c r="G19" s="247"/>
      <c r="H19" s="526"/>
      <c r="I19" s="527"/>
    </row>
    <row r="20" spans="1:9" ht="13.5" thickBot="1" x14ac:dyDescent="0.25">
      <c r="A20" s="249"/>
      <c r="B20" s="250"/>
      <c r="C20" s="162"/>
      <c r="D20" s="250"/>
      <c r="E20" s="162"/>
      <c r="F20" s="250"/>
      <c r="G20" s="162"/>
      <c r="H20" s="528"/>
      <c r="I20" s="529"/>
    </row>
    <row r="21" spans="1:9" ht="13.5" thickBot="1" x14ac:dyDescent="0.25">
      <c r="A21" s="240"/>
      <c r="B21" s="252"/>
      <c r="C21" s="253"/>
      <c r="D21" s="252"/>
      <c r="E21" s="253"/>
      <c r="F21" s="252"/>
      <c r="G21" s="253"/>
      <c r="H21" s="530"/>
      <c r="I21" s="531"/>
    </row>
    <row r="22" spans="1:9" x14ac:dyDescent="0.2">
      <c r="A22" s="241" t="s">
        <v>56</v>
      </c>
      <c r="B22" s="242"/>
      <c r="C22" s="243"/>
      <c r="D22" s="242"/>
      <c r="E22" s="243"/>
      <c r="F22" s="242"/>
      <c r="G22" s="243"/>
      <c r="H22" s="524"/>
      <c r="I22" s="525"/>
    </row>
    <row r="23" spans="1:9" x14ac:dyDescent="0.2">
      <c r="A23" s="245" t="s">
        <v>206</v>
      </c>
      <c r="B23" s="246"/>
      <c r="C23" s="247"/>
      <c r="D23" s="246"/>
      <c r="E23" s="247"/>
      <c r="F23" s="246"/>
      <c r="G23" s="247"/>
      <c r="H23" s="526"/>
      <c r="I23" s="527"/>
    </row>
    <row r="24" spans="1:9" x14ac:dyDescent="0.2">
      <c r="A24" s="245" t="s">
        <v>205</v>
      </c>
      <c r="B24" s="246"/>
      <c r="C24" s="247"/>
      <c r="D24" s="246"/>
      <c r="E24" s="247"/>
      <c r="F24" s="246"/>
      <c r="G24" s="247"/>
      <c r="H24" s="526"/>
      <c r="I24" s="527"/>
    </row>
    <row r="25" spans="1:9" x14ac:dyDescent="0.2">
      <c r="A25" s="245" t="s">
        <v>203</v>
      </c>
      <c r="B25" s="246"/>
      <c r="C25" s="247"/>
      <c r="D25" s="246"/>
      <c r="E25" s="247"/>
      <c r="F25" s="246"/>
      <c r="G25" s="247"/>
      <c r="H25" s="526"/>
      <c r="I25" s="527"/>
    </row>
    <row r="26" spans="1:9" x14ac:dyDescent="0.2">
      <c r="A26" s="245" t="s">
        <v>204</v>
      </c>
      <c r="B26" s="246"/>
      <c r="C26" s="247"/>
      <c r="D26" s="246"/>
      <c r="E26" s="247"/>
      <c r="F26" s="246"/>
      <c r="G26" s="247"/>
      <c r="H26" s="526"/>
      <c r="I26" s="527"/>
    </row>
    <row r="27" spans="1:9" ht="13.5" thickBot="1" x14ac:dyDescent="0.25">
      <c r="A27" s="249"/>
      <c r="B27" s="250"/>
      <c r="C27" s="162"/>
      <c r="D27" s="250"/>
      <c r="E27" s="162"/>
      <c r="F27" s="250"/>
      <c r="G27" s="162"/>
      <c r="H27" s="528"/>
      <c r="I27" s="529"/>
    </row>
    <row r="28" spans="1:9" ht="13.5" thickBot="1" x14ac:dyDescent="0.25">
      <c r="A28" s="240"/>
      <c r="B28" s="252"/>
      <c r="C28" s="253"/>
      <c r="D28" s="252"/>
      <c r="E28" s="253"/>
      <c r="F28" s="252"/>
      <c r="G28" s="253"/>
      <c r="H28" s="530"/>
      <c r="I28" s="531"/>
    </row>
    <row r="29" spans="1:9" ht="13.5" thickBot="1" x14ac:dyDescent="0.25">
      <c r="A29" s="254" t="s">
        <v>57</v>
      </c>
      <c r="B29" s="255"/>
      <c r="C29" s="256"/>
      <c r="D29" s="255"/>
      <c r="E29" s="256"/>
      <c r="F29" s="255"/>
      <c r="G29" s="256"/>
      <c r="H29" s="532"/>
      <c r="I29" s="533"/>
    </row>
    <row r="30" spans="1:9" ht="13.5" thickBot="1" x14ac:dyDescent="0.25">
      <c r="A30" s="240"/>
      <c r="B30" s="252"/>
      <c r="C30" s="253"/>
      <c r="D30" s="252"/>
      <c r="E30" s="253"/>
      <c r="F30" s="252"/>
      <c r="G30" s="253"/>
      <c r="H30" s="530"/>
      <c r="I30" s="531"/>
    </row>
    <row r="31" spans="1:9" x14ac:dyDescent="0.2">
      <c r="A31" s="241" t="s">
        <v>58</v>
      </c>
      <c r="B31" s="257"/>
      <c r="C31" s="243"/>
      <c r="D31" s="257"/>
      <c r="E31" s="243"/>
      <c r="F31" s="257"/>
      <c r="G31" s="243"/>
      <c r="H31" s="534"/>
      <c r="I31" s="525"/>
    </row>
    <row r="32" spans="1:9" x14ac:dyDescent="0.2">
      <c r="A32" s="258" t="s">
        <v>59</v>
      </c>
      <c r="B32" s="259"/>
      <c r="C32" s="247"/>
      <c r="D32" s="259"/>
      <c r="E32" s="247"/>
      <c r="F32" s="259"/>
      <c r="G32" s="247"/>
      <c r="H32" s="535"/>
      <c r="I32" s="527"/>
    </row>
    <row r="33" spans="1:9" x14ac:dyDescent="0.2">
      <c r="A33" s="258" t="s">
        <v>60</v>
      </c>
      <c r="B33" s="259"/>
      <c r="C33" s="247"/>
      <c r="D33" s="259"/>
      <c r="E33" s="247"/>
      <c r="F33" s="259"/>
      <c r="G33" s="247"/>
      <c r="H33" s="535"/>
      <c r="I33" s="527"/>
    </row>
    <row r="34" spans="1:9" x14ac:dyDescent="0.2">
      <c r="A34" s="258" t="s">
        <v>61</v>
      </c>
      <c r="B34" s="259"/>
      <c r="C34" s="247"/>
      <c r="D34" s="259"/>
      <c r="E34" s="247"/>
      <c r="F34" s="259"/>
      <c r="G34" s="247"/>
      <c r="H34" s="535"/>
      <c r="I34" s="527"/>
    </row>
    <row r="35" spans="1:9" ht="13.5" thickBot="1" x14ac:dyDescent="0.25">
      <c r="A35" s="249" t="s">
        <v>62</v>
      </c>
      <c r="B35" s="260"/>
      <c r="C35" s="162"/>
      <c r="D35" s="260"/>
      <c r="E35" s="162"/>
      <c r="F35" s="260"/>
      <c r="G35" s="162"/>
      <c r="H35" s="536"/>
      <c r="I35" s="529"/>
    </row>
    <row r="36" spans="1:9" ht="13.5" thickBot="1" x14ac:dyDescent="0.25">
      <c r="A36" s="450"/>
      <c r="B36" s="252"/>
      <c r="C36" s="261"/>
      <c r="D36" s="252"/>
      <c r="E36" s="261"/>
      <c r="F36" s="252"/>
      <c r="G36" s="261"/>
      <c r="H36" s="530"/>
      <c r="I36" s="537"/>
    </row>
    <row r="37" spans="1:9" x14ac:dyDescent="0.2">
      <c r="A37" s="241" t="s">
        <v>63</v>
      </c>
      <c r="B37" s="257"/>
      <c r="C37" s="243"/>
      <c r="D37" s="257"/>
      <c r="E37" s="243"/>
      <c r="F37" s="257"/>
      <c r="G37" s="243"/>
      <c r="H37" s="534"/>
      <c r="I37" s="525"/>
    </row>
    <row r="38" spans="1:9" x14ac:dyDescent="0.2">
      <c r="A38" s="245" t="s">
        <v>64</v>
      </c>
      <c r="B38" s="259"/>
      <c r="C38" s="247"/>
      <c r="D38" s="259"/>
      <c r="E38" s="247"/>
      <c r="F38" s="259"/>
      <c r="G38" s="247"/>
      <c r="H38" s="535"/>
      <c r="I38" s="527"/>
    </row>
    <row r="39" spans="1:9" x14ac:dyDescent="0.2">
      <c r="A39" s="262" t="s">
        <v>100</v>
      </c>
      <c r="B39" s="263"/>
      <c r="C39" s="264"/>
      <c r="D39" s="263"/>
      <c r="E39" s="264"/>
      <c r="F39" s="263"/>
      <c r="G39" s="264"/>
      <c r="H39" s="538"/>
      <c r="I39" s="539"/>
    </row>
    <row r="40" spans="1:9" ht="13.5" thickBot="1" x14ac:dyDescent="0.25">
      <c r="A40" s="249" t="s">
        <v>86</v>
      </c>
      <c r="B40" s="260"/>
      <c r="C40" s="162"/>
      <c r="D40" s="260"/>
      <c r="E40" s="162"/>
      <c r="F40" s="260"/>
      <c r="G40" s="162"/>
      <c r="H40" s="536"/>
      <c r="I40" s="529"/>
    </row>
    <row r="41" spans="1:9" ht="13.5" thickBot="1" x14ac:dyDescent="0.25">
      <c r="A41" s="240"/>
      <c r="B41" s="252"/>
      <c r="C41" s="253"/>
      <c r="D41" s="252"/>
      <c r="E41" s="253"/>
      <c r="F41" s="252"/>
      <c r="G41" s="253"/>
      <c r="H41" s="530"/>
      <c r="I41" s="531"/>
    </row>
    <row r="42" spans="1:9" x14ac:dyDescent="0.2">
      <c r="A42" s="241" t="s">
        <v>65</v>
      </c>
      <c r="B42" s="242"/>
      <c r="C42" s="243"/>
      <c r="D42" s="242"/>
      <c r="E42" s="243"/>
      <c r="F42" s="242"/>
      <c r="G42" s="243"/>
      <c r="H42" s="524"/>
      <c r="I42" s="525"/>
    </row>
    <row r="43" spans="1:9" x14ac:dyDescent="0.2">
      <c r="A43" s="258" t="s">
        <v>66</v>
      </c>
      <c r="B43" s="246"/>
      <c r="C43" s="247"/>
      <c r="D43" s="246"/>
      <c r="E43" s="247"/>
      <c r="F43" s="246"/>
      <c r="G43" s="247"/>
      <c r="H43" s="526"/>
      <c r="I43" s="527"/>
    </row>
    <row r="44" spans="1:9" x14ac:dyDescent="0.2">
      <c r="A44" s="258" t="s">
        <v>67</v>
      </c>
      <c r="B44" s="246"/>
      <c r="C44" s="247"/>
      <c r="D44" s="246"/>
      <c r="E44" s="247"/>
      <c r="F44" s="246"/>
      <c r="G44" s="247"/>
      <c r="H44" s="526"/>
      <c r="I44" s="527"/>
    </row>
    <row r="45" spans="1:9" x14ac:dyDescent="0.2">
      <c r="A45" s="258" t="s">
        <v>68</v>
      </c>
      <c r="B45" s="246"/>
      <c r="C45" s="247"/>
      <c r="D45" s="246"/>
      <c r="E45" s="247"/>
      <c r="F45" s="246"/>
      <c r="G45" s="247"/>
      <c r="H45" s="526"/>
      <c r="I45" s="527"/>
    </row>
    <row r="46" spans="1:9" x14ac:dyDescent="0.2">
      <c r="A46" s="245" t="s">
        <v>69</v>
      </c>
      <c r="B46" s="265"/>
      <c r="C46" s="264"/>
      <c r="D46" s="265"/>
      <c r="E46" s="264"/>
      <c r="F46" s="265"/>
      <c r="G46" s="264"/>
      <c r="H46" s="540"/>
      <c r="I46" s="539"/>
    </row>
    <row r="47" spans="1:9" x14ac:dyDescent="0.2">
      <c r="A47" s="266"/>
      <c r="B47" s="265"/>
      <c r="C47" s="264"/>
      <c r="D47" s="265"/>
      <c r="E47" s="264"/>
      <c r="F47" s="265"/>
      <c r="G47" s="264"/>
      <c r="H47" s="540"/>
      <c r="I47" s="539"/>
    </row>
    <row r="48" spans="1:9" ht="13.5" thickBot="1" x14ac:dyDescent="0.25">
      <c r="A48" s="267"/>
      <c r="B48" s="250"/>
      <c r="C48" s="162"/>
      <c r="D48" s="250"/>
      <c r="E48" s="162"/>
      <c r="F48" s="250"/>
      <c r="G48" s="162"/>
      <c r="H48" s="528"/>
      <c r="I48" s="529"/>
    </row>
    <row r="49" spans="1:9" ht="13.5" thickBot="1" x14ac:dyDescent="0.25">
      <c r="A49" s="240"/>
      <c r="B49" s="252"/>
      <c r="C49" s="261"/>
      <c r="D49" s="252"/>
      <c r="E49" s="261"/>
      <c r="F49" s="252"/>
      <c r="G49" s="261"/>
      <c r="H49" s="530"/>
      <c r="I49" s="537"/>
    </row>
    <row r="50" spans="1:9" x14ac:dyDescent="0.2">
      <c r="A50" s="241" t="s">
        <v>70</v>
      </c>
      <c r="B50" s="242"/>
      <c r="C50" s="243"/>
      <c r="D50" s="242"/>
      <c r="E50" s="243"/>
      <c r="F50" s="242"/>
      <c r="G50" s="243"/>
      <c r="H50" s="524"/>
      <c r="I50" s="525"/>
    </row>
    <row r="51" spans="1:9" x14ac:dyDescent="0.2">
      <c r="A51" s="258" t="s">
        <v>101</v>
      </c>
      <c r="B51" s="246"/>
      <c r="C51" s="247"/>
      <c r="D51" s="246"/>
      <c r="E51" s="247"/>
      <c r="F51" s="246"/>
      <c r="G51" s="247"/>
      <c r="H51" s="526"/>
      <c r="I51" s="527"/>
    </row>
    <row r="52" spans="1:9" x14ac:dyDescent="0.2">
      <c r="A52" s="258" t="s">
        <v>71</v>
      </c>
      <c r="B52" s="246"/>
      <c r="C52" s="247"/>
      <c r="D52" s="246"/>
      <c r="E52" s="247"/>
      <c r="F52" s="246"/>
      <c r="G52" s="247"/>
      <c r="H52" s="526"/>
      <c r="I52" s="527"/>
    </row>
    <row r="53" spans="1:9" x14ac:dyDescent="0.2">
      <c r="A53" s="258" t="s">
        <v>102</v>
      </c>
      <c r="B53" s="246"/>
      <c r="C53" s="247"/>
      <c r="D53" s="246"/>
      <c r="E53" s="247"/>
      <c r="F53" s="246"/>
      <c r="G53" s="247"/>
      <c r="H53" s="526"/>
      <c r="I53" s="527"/>
    </row>
    <row r="54" spans="1:9" ht="13.5" thickBot="1" x14ac:dyDescent="0.25">
      <c r="A54" s="249" t="s">
        <v>72</v>
      </c>
      <c r="B54" s="250"/>
      <c r="C54" s="162"/>
      <c r="D54" s="250"/>
      <c r="E54" s="162"/>
      <c r="F54" s="250"/>
      <c r="G54" s="162"/>
      <c r="H54" s="528"/>
      <c r="I54" s="529"/>
    </row>
    <row r="55" spans="1:9" ht="13.5" thickBot="1" x14ac:dyDescent="0.25">
      <c r="A55" s="240"/>
      <c r="B55" s="252"/>
      <c r="C55" s="253"/>
      <c r="D55" s="252"/>
      <c r="E55" s="253"/>
      <c r="F55" s="252"/>
      <c r="G55" s="253"/>
      <c r="H55" s="530"/>
      <c r="I55" s="531"/>
    </row>
    <row r="56" spans="1:9" ht="13.5" thickBot="1" x14ac:dyDescent="0.25">
      <c r="A56" s="254" t="s">
        <v>73</v>
      </c>
      <c r="B56" s="255"/>
      <c r="C56" s="256">
        <v>1</v>
      </c>
      <c r="D56" s="255"/>
      <c r="E56" s="256">
        <v>1</v>
      </c>
      <c r="F56" s="255"/>
      <c r="G56" s="256">
        <v>1</v>
      </c>
      <c r="H56" s="532"/>
      <c r="I56" s="533">
        <v>1</v>
      </c>
    </row>
    <row r="57" spans="1:9" ht="13.5" thickBot="1" x14ac:dyDescent="0.25">
      <c r="A57" s="240"/>
    </row>
    <row r="58" spans="1:9" ht="13.5" thickBot="1" x14ac:dyDescent="0.25">
      <c r="A58" s="345" t="s">
        <v>192</v>
      </c>
      <c r="B58" s="317"/>
      <c r="C58" s="317"/>
      <c r="D58" s="317"/>
      <c r="E58" s="317"/>
      <c r="F58" s="317"/>
      <c r="G58" s="317"/>
      <c r="H58" s="541"/>
      <c r="I58" s="541"/>
    </row>
    <row r="59" spans="1:9" ht="13.5" thickBot="1" x14ac:dyDescent="0.25">
      <c r="A59" s="240"/>
    </row>
    <row r="60" spans="1:9" ht="13.5" thickBot="1" x14ac:dyDescent="0.25">
      <c r="A60" s="254" t="s">
        <v>87</v>
      </c>
      <c r="B60" s="252"/>
      <c r="C60" s="261"/>
      <c r="D60" s="252"/>
      <c r="E60" s="261"/>
      <c r="F60" s="252"/>
      <c r="G60" s="261"/>
      <c r="H60" s="530"/>
      <c r="I60" s="537"/>
    </row>
    <row r="61" spans="1:9" x14ac:dyDescent="0.2">
      <c r="A61" s="398" t="s">
        <v>96</v>
      </c>
      <c r="B61" s="268"/>
      <c r="C61" s="269"/>
      <c r="D61" s="269"/>
      <c r="E61" s="269"/>
      <c r="F61" s="269"/>
      <c r="G61" s="269"/>
      <c r="H61" s="542"/>
      <c r="I61" s="543"/>
    </row>
    <row r="62" spans="1:9" x14ac:dyDescent="0.2">
      <c r="A62" s="399" t="s">
        <v>97</v>
      </c>
      <c r="B62" s="270"/>
      <c r="C62" s="271"/>
      <c r="D62" s="271"/>
      <c r="E62" s="271"/>
      <c r="F62" s="271"/>
      <c r="G62" s="271"/>
      <c r="H62" s="544"/>
      <c r="I62" s="545"/>
    </row>
    <row r="63" spans="1:9" ht="13.5" thickBot="1" x14ac:dyDescent="0.25">
      <c r="A63" s="400" t="s">
        <v>98</v>
      </c>
      <c r="B63" s="272"/>
      <c r="C63" s="273"/>
      <c r="D63" s="273"/>
      <c r="E63" s="273"/>
      <c r="F63" s="273"/>
      <c r="G63" s="273"/>
      <c r="H63" s="546"/>
      <c r="I63" s="547"/>
    </row>
    <row r="64" spans="1:9" hidden="1" x14ac:dyDescent="0.2">
      <c r="A64" s="274"/>
      <c r="B64" s="50"/>
      <c r="C64" s="275"/>
      <c r="D64" s="275"/>
      <c r="E64" s="275"/>
      <c r="F64" s="275"/>
      <c r="G64" s="275"/>
      <c r="H64" s="548"/>
      <c r="I64" s="548"/>
    </row>
    <row r="65" spans="1:11" s="397" customFormat="1" hidden="1" x14ac:dyDescent="0.2">
      <c r="A65" s="395"/>
      <c r="B65" s="396"/>
      <c r="C65" s="396"/>
      <c r="D65" s="396"/>
      <c r="E65" s="396"/>
      <c r="F65" s="396"/>
      <c r="G65" s="396"/>
      <c r="H65" s="548"/>
      <c r="I65" s="548"/>
      <c r="K65" s="370"/>
    </row>
    <row r="66" spans="1:11" hidden="1" x14ac:dyDescent="0.2"/>
    <row r="67" spans="1:11" ht="14.25" x14ac:dyDescent="0.2">
      <c r="A67" s="357" t="s">
        <v>235</v>
      </c>
    </row>
    <row r="68" spans="1:11" ht="14.25" x14ac:dyDescent="0.2">
      <c r="A68" s="357" t="s">
        <v>234</v>
      </c>
    </row>
    <row r="69" spans="1:11" ht="29.25" customHeight="1" x14ac:dyDescent="0.25">
      <c r="A69" s="672" t="s">
        <v>225</v>
      </c>
      <c r="B69" s="673"/>
      <c r="C69" s="673"/>
      <c r="D69" s="673"/>
      <c r="E69" s="673"/>
      <c r="F69" s="673"/>
      <c r="G69" s="673"/>
      <c r="H69" s="673"/>
      <c r="I69" s="673"/>
      <c r="J69" s="673"/>
    </row>
    <row r="70" spans="1:11" ht="9.75" customHeight="1" thickBot="1" x14ac:dyDescent="0.25">
      <c r="A70" s="358"/>
      <c r="B70" s="360"/>
      <c r="C70" s="360"/>
      <c r="D70" s="360"/>
      <c r="E70" s="360"/>
      <c r="F70" s="360"/>
      <c r="G70" s="360"/>
      <c r="H70" s="549"/>
      <c r="I70" s="549"/>
      <c r="J70" s="359"/>
    </row>
    <row r="71" spans="1:11" ht="29.25" customHeight="1" thickBot="1" x14ac:dyDescent="0.25">
      <c r="A71" s="669" t="s">
        <v>207</v>
      </c>
      <c r="B71" s="670"/>
      <c r="C71" s="670"/>
      <c r="D71" s="670"/>
      <c r="E71" s="670"/>
      <c r="F71" s="670"/>
      <c r="G71" s="670"/>
      <c r="H71" s="670"/>
      <c r="I71" s="671"/>
      <c r="J71" s="359"/>
    </row>
    <row r="73" spans="1:11" ht="13.5" hidden="1" thickBot="1" x14ac:dyDescent="0.25">
      <c r="A73" s="83" t="s">
        <v>148</v>
      </c>
    </row>
    <row r="74" spans="1:11" ht="13.5" hidden="1" thickBot="1" x14ac:dyDescent="0.25">
      <c r="A74" s="88" t="s">
        <v>7</v>
      </c>
      <c r="B74" s="88" t="str">
        <f>+B11</f>
        <v>promedio 2016</v>
      </c>
      <c r="D74" s="88" t="str">
        <f>+D11</f>
        <v>promedio 2017</v>
      </c>
      <c r="F74" s="88" t="str">
        <f>+F11</f>
        <v>promedio 2018</v>
      </c>
      <c r="H74" s="105">
        <f>+H11</f>
        <v>43466</v>
      </c>
    </row>
    <row r="75" spans="1:11" ht="13.5" hidden="1" thickBot="1" x14ac:dyDescent="0.25">
      <c r="A75" s="104" t="s">
        <v>140</v>
      </c>
      <c r="B75" s="137">
        <f>+B56-SUM(B50:B54,B42:B48,B37:B40,B31:B35,B29,B22:B27,B15:B20)</f>
        <v>0</v>
      </c>
      <c r="C75" s="136"/>
      <c r="D75" s="137">
        <f>+D56-SUM(D50:D54,D42:D48,D37:D40,D31:D35,D29,D22:D27,D15:D20)</f>
        <v>0</v>
      </c>
      <c r="E75" s="136"/>
      <c r="F75" s="137">
        <f>+F56-SUM(F50:F54,F42:F48,F37:F40,F31:F35,F29,F22:F27,F15:F20)</f>
        <v>0</v>
      </c>
      <c r="G75" s="136"/>
      <c r="H75" s="550">
        <f>+H56-SUM(H50:H54,H42:H48,H37:H40,H31:H35,H29,H22:H27,H15:H20)</f>
        <v>0</v>
      </c>
    </row>
  </sheetData>
  <sheetProtection formatCells="0" formatColumns="0" formatRows="0"/>
  <mergeCells count="8">
    <mergeCell ref="A69:J69"/>
    <mergeCell ref="A71:I71"/>
    <mergeCell ref="A7:I7"/>
    <mergeCell ref="A8:I8"/>
    <mergeCell ref="B11:C11"/>
    <mergeCell ref="D11:E11"/>
    <mergeCell ref="F11:G11"/>
    <mergeCell ref="H11:I11"/>
  </mergeCells>
  <pageMargins left="0.35433070866141736" right="0.35433070866141736" top="0.98425196850393704" bottom="0.98425196850393704" header="0.19685039370078741" footer="0"/>
  <pageSetup paperSize="9" scale="50" orientation="landscape" r:id="rId1"/>
  <headerFooter alignWithMargins="0">
    <oddHeader>&amp;R2019 - Año de la Exportación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showGridLines="0" topLeftCell="A19" zoomScaleNormal="100" workbookViewId="0">
      <selection activeCell="A10" sqref="A10:H10"/>
    </sheetView>
  </sheetViews>
  <sheetFormatPr baseColWidth="10" defaultRowHeight="12.75" x14ac:dyDescent="0.2"/>
  <cols>
    <col min="1" max="1" width="38.28515625" style="236" customWidth="1"/>
    <col min="2" max="2" width="23.140625" style="236" customWidth="1"/>
    <col min="3" max="3" width="14" style="236" customWidth="1"/>
    <col min="4" max="4" width="23.140625" style="236" customWidth="1"/>
    <col min="5" max="5" width="11.42578125" style="236"/>
    <col min="6" max="6" width="23.140625" style="236" customWidth="1"/>
    <col min="7" max="7" width="11.42578125" style="236"/>
    <col min="8" max="8" width="23.140625" style="521" customWidth="1"/>
    <col min="9" max="9" width="11.42578125" style="521"/>
    <col min="10" max="10" width="1.5703125" style="236" customWidth="1"/>
    <col min="11" max="11" width="11.42578125" style="50"/>
    <col min="12" max="16384" width="11.42578125" style="236"/>
  </cols>
  <sheetData>
    <row r="2" spans="1:9" x14ac:dyDescent="0.2">
      <c r="A2" s="598" t="s">
        <v>274</v>
      </c>
    </row>
    <row r="3" spans="1:9" x14ac:dyDescent="0.2">
      <c r="A3" s="598" t="s">
        <v>136</v>
      </c>
    </row>
    <row r="4" spans="1:9" x14ac:dyDescent="0.2">
      <c r="A4" s="606" t="s">
        <v>275</v>
      </c>
    </row>
    <row r="5" spans="1:9" s="238" customFormat="1" x14ac:dyDescent="0.2">
      <c r="A5" s="375" t="s">
        <v>249</v>
      </c>
      <c r="B5" s="237"/>
      <c r="C5" s="237"/>
      <c r="H5" s="237"/>
      <c r="I5" s="237"/>
    </row>
    <row r="6" spans="1:9" s="238" customFormat="1" x14ac:dyDescent="0.2">
      <c r="A6" s="239"/>
      <c r="B6" s="237"/>
      <c r="C6" s="237"/>
      <c r="H6" s="237"/>
      <c r="I6" s="237"/>
    </row>
    <row r="7" spans="1:9" s="238" customFormat="1" x14ac:dyDescent="0.2">
      <c r="A7" s="668"/>
      <c r="B7" s="668"/>
      <c r="C7" s="668"/>
      <c r="D7" s="668"/>
      <c r="E7" s="668"/>
      <c r="F7" s="668"/>
      <c r="G7" s="668"/>
      <c r="H7" s="668"/>
      <c r="I7" s="668"/>
    </row>
    <row r="8" spans="1:9" s="238" customFormat="1" x14ac:dyDescent="0.2">
      <c r="A8" s="668"/>
      <c r="B8" s="668"/>
      <c r="C8" s="668"/>
      <c r="D8" s="668"/>
      <c r="E8" s="668"/>
      <c r="F8" s="668"/>
      <c r="G8" s="668"/>
      <c r="H8" s="668"/>
      <c r="I8" s="668"/>
    </row>
    <row r="9" spans="1:9" s="238" customFormat="1" x14ac:dyDescent="0.2">
      <c r="A9" s="239"/>
      <c r="B9" s="237"/>
      <c r="C9" s="237"/>
      <c r="H9" s="237"/>
      <c r="I9" s="237"/>
    </row>
    <row r="10" spans="1:9" s="238" customFormat="1" ht="13.5" thickBot="1" x14ac:dyDescent="0.25">
      <c r="A10" s="239"/>
      <c r="B10" s="237"/>
      <c r="C10" s="237"/>
      <c r="H10" s="237"/>
      <c r="I10" s="237"/>
    </row>
    <row r="11" spans="1:9" ht="13.5" thickBot="1" x14ac:dyDescent="0.25">
      <c r="B11" s="674" t="s">
        <v>216</v>
      </c>
      <c r="C11" s="675"/>
      <c r="D11" s="674" t="s">
        <v>217</v>
      </c>
      <c r="E11" s="675"/>
      <c r="F11" s="674" t="s">
        <v>250</v>
      </c>
      <c r="G11" s="675"/>
      <c r="H11" s="676">
        <v>43466</v>
      </c>
      <c r="I11" s="675"/>
    </row>
    <row r="12" spans="1:9" x14ac:dyDescent="0.2">
      <c r="A12" s="420" t="s">
        <v>51</v>
      </c>
      <c r="B12" s="416" t="s">
        <v>52</v>
      </c>
      <c r="C12" s="416" t="s">
        <v>53</v>
      </c>
      <c r="D12" s="416" t="s">
        <v>52</v>
      </c>
      <c r="E12" s="416" t="s">
        <v>53</v>
      </c>
      <c r="F12" s="416" t="s">
        <v>52</v>
      </c>
      <c r="G12" s="416" t="s">
        <v>53</v>
      </c>
      <c r="H12" s="522" t="s">
        <v>52</v>
      </c>
      <c r="I12" s="522" t="s">
        <v>53</v>
      </c>
    </row>
    <row r="13" spans="1:9" ht="13.5" thickBot="1" x14ac:dyDescent="0.25">
      <c r="A13" s="419"/>
      <c r="B13" s="417" t="s">
        <v>228</v>
      </c>
      <c r="C13" s="418" t="s">
        <v>54</v>
      </c>
      <c r="D13" s="417" t="s">
        <v>228</v>
      </c>
      <c r="E13" s="418" t="s">
        <v>54</v>
      </c>
      <c r="F13" s="417" t="s">
        <v>228</v>
      </c>
      <c r="G13" s="418" t="s">
        <v>54</v>
      </c>
      <c r="H13" s="523" t="s">
        <v>228</v>
      </c>
      <c r="I13" s="523" t="s">
        <v>54</v>
      </c>
    </row>
    <row r="14" spans="1:9" ht="13.5" thickBot="1" x14ac:dyDescent="0.25">
      <c r="A14" s="240"/>
    </row>
    <row r="15" spans="1:9" x14ac:dyDescent="0.2">
      <c r="A15" s="241" t="s">
        <v>55</v>
      </c>
      <c r="B15" s="242"/>
      <c r="C15" s="243"/>
      <c r="D15" s="242"/>
      <c r="E15" s="243"/>
      <c r="F15" s="242"/>
      <c r="G15" s="243"/>
      <c r="H15" s="524"/>
      <c r="I15" s="525"/>
    </row>
    <row r="16" spans="1:9" x14ac:dyDescent="0.2">
      <c r="A16" s="245" t="s">
        <v>206</v>
      </c>
      <c r="B16" s="246"/>
      <c r="C16" s="247"/>
      <c r="D16" s="246"/>
      <c r="E16" s="247"/>
      <c r="F16" s="246"/>
      <c r="G16" s="247"/>
      <c r="H16" s="526"/>
      <c r="I16" s="527"/>
    </row>
    <row r="17" spans="1:9" x14ac:dyDescent="0.2">
      <c r="A17" s="245" t="s">
        <v>205</v>
      </c>
      <c r="B17" s="246"/>
      <c r="C17" s="247"/>
      <c r="D17" s="246"/>
      <c r="E17" s="247"/>
      <c r="F17" s="246"/>
      <c r="G17" s="247"/>
      <c r="H17" s="526"/>
      <c r="I17" s="527"/>
    </row>
    <row r="18" spans="1:9" x14ac:dyDescent="0.2">
      <c r="A18" s="245" t="s">
        <v>203</v>
      </c>
      <c r="B18" s="246"/>
      <c r="C18" s="247"/>
      <c r="D18" s="246"/>
      <c r="E18" s="247"/>
      <c r="F18" s="246"/>
      <c r="G18" s="247"/>
      <c r="H18" s="526"/>
      <c r="I18" s="527"/>
    </row>
    <row r="19" spans="1:9" x14ac:dyDescent="0.2">
      <c r="A19" s="245" t="s">
        <v>204</v>
      </c>
      <c r="B19" s="246"/>
      <c r="C19" s="247"/>
      <c r="D19" s="246"/>
      <c r="E19" s="247"/>
      <c r="F19" s="246"/>
      <c r="G19" s="247"/>
      <c r="H19" s="526"/>
      <c r="I19" s="527"/>
    </row>
    <row r="20" spans="1:9" ht="13.5" thickBot="1" x14ac:dyDescent="0.25">
      <c r="A20" s="249"/>
      <c r="B20" s="250"/>
      <c r="C20" s="162"/>
      <c r="D20" s="250"/>
      <c r="E20" s="162"/>
      <c r="F20" s="250"/>
      <c r="G20" s="162"/>
      <c r="H20" s="528"/>
      <c r="I20" s="529"/>
    </row>
    <row r="21" spans="1:9" ht="13.5" thickBot="1" x14ac:dyDescent="0.25">
      <c r="A21" s="240"/>
      <c r="B21" s="252"/>
      <c r="C21" s="253"/>
      <c r="D21" s="252"/>
      <c r="E21" s="253"/>
      <c r="F21" s="252"/>
      <c r="G21" s="253"/>
      <c r="H21" s="530"/>
      <c r="I21" s="531"/>
    </row>
    <row r="22" spans="1:9" x14ac:dyDescent="0.2">
      <c r="A22" s="241" t="s">
        <v>56</v>
      </c>
      <c r="B22" s="242"/>
      <c r="C22" s="243"/>
      <c r="D22" s="242"/>
      <c r="E22" s="243"/>
      <c r="F22" s="242"/>
      <c r="G22" s="243"/>
      <c r="H22" s="524"/>
      <c r="I22" s="525"/>
    </row>
    <row r="23" spans="1:9" x14ac:dyDescent="0.2">
      <c r="A23" s="245" t="s">
        <v>206</v>
      </c>
      <c r="B23" s="246"/>
      <c r="C23" s="247"/>
      <c r="D23" s="246"/>
      <c r="E23" s="247"/>
      <c r="F23" s="246"/>
      <c r="G23" s="247"/>
      <c r="H23" s="526"/>
      <c r="I23" s="527"/>
    </row>
    <row r="24" spans="1:9" x14ac:dyDescent="0.2">
      <c r="A24" s="245" t="s">
        <v>205</v>
      </c>
      <c r="B24" s="246"/>
      <c r="C24" s="247"/>
      <c r="D24" s="246"/>
      <c r="E24" s="247"/>
      <c r="F24" s="246"/>
      <c r="G24" s="247"/>
      <c r="H24" s="526"/>
      <c r="I24" s="527"/>
    </row>
    <row r="25" spans="1:9" x14ac:dyDescent="0.2">
      <c r="A25" s="245" t="s">
        <v>203</v>
      </c>
      <c r="B25" s="246"/>
      <c r="C25" s="247"/>
      <c r="D25" s="246"/>
      <c r="E25" s="247"/>
      <c r="F25" s="246"/>
      <c r="G25" s="247"/>
      <c r="H25" s="526"/>
      <c r="I25" s="527"/>
    </row>
    <row r="26" spans="1:9" x14ac:dyDescent="0.2">
      <c r="A26" s="245" t="s">
        <v>204</v>
      </c>
      <c r="B26" s="246"/>
      <c r="C26" s="247"/>
      <c r="D26" s="246"/>
      <c r="E26" s="247"/>
      <c r="F26" s="246"/>
      <c r="G26" s="247"/>
      <c r="H26" s="526"/>
      <c r="I26" s="527"/>
    </row>
    <row r="27" spans="1:9" ht="13.5" thickBot="1" x14ac:dyDescent="0.25">
      <c r="A27" s="249"/>
      <c r="B27" s="250"/>
      <c r="C27" s="162"/>
      <c r="D27" s="250"/>
      <c r="E27" s="162"/>
      <c r="F27" s="250"/>
      <c r="G27" s="162"/>
      <c r="H27" s="528"/>
      <c r="I27" s="529"/>
    </row>
    <row r="28" spans="1:9" ht="13.5" thickBot="1" x14ac:dyDescent="0.25">
      <c r="A28" s="240"/>
      <c r="B28" s="252"/>
      <c r="C28" s="253"/>
      <c r="D28" s="252"/>
      <c r="E28" s="253"/>
      <c r="F28" s="252"/>
      <c r="G28" s="253"/>
      <c r="H28" s="530"/>
      <c r="I28" s="531"/>
    </row>
    <row r="29" spans="1:9" ht="13.5" thickBot="1" x14ac:dyDescent="0.25">
      <c r="A29" s="254" t="s">
        <v>57</v>
      </c>
      <c r="B29" s="255"/>
      <c r="C29" s="256"/>
      <c r="D29" s="255"/>
      <c r="E29" s="256"/>
      <c r="F29" s="255"/>
      <c r="G29" s="256"/>
      <c r="H29" s="532"/>
      <c r="I29" s="533"/>
    </row>
    <row r="30" spans="1:9" ht="13.5" thickBot="1" x14ac:dyDescent="0.25">
      <c r="A30" s="240"/>
      <c r="B30" s="252"/>
      <c r="C30" s="253"/>
      <c r="D30" s="252"/>
      <c r="E30" s="253"/>
      <c r="F30" s="252"/>
      <c r="G30" s="253"/>
      <c r="H30" s="530"/>
      <c r="I30" s="531"/>
    </row>
    <row r="31" spans="1:9" x14ac:dyDescent="0.2">
      <c r="A31" s="241" t="s">
        <v>58</v>
      </c>
      <c r="B31" s="257"/>
      <c r="C31" s="243"/>
      <c r="D31" s="257"/>
      <c r="E31" s="243"/>
      <c r="F31" s="257"/>
      <c r="G31" s="243"/>
      <c r="H31" s="534"/>
      <c r="I31" s="525"/>
    </row>
    <row r="32" spans="1:9" x14ac:dyDescent="0.2">
      <c r="A32" s="258" t="s">
        <v>59</v>
      </c>
      <c r="B32" s="259"/>
      <c r="C32" s="247"/>
      <c r="D32" s="259"/>
      <c r="E32" s="247"/>
      <c r="F32" s="259"/>
      <c r="G32" s="247"/>
      <c r="H32" s="535"/>
      <c r="I32" s="527"/>
    </row>
    <row r="33" spans="1:9" x14ac:dyDescent="0.2">
      <c r="A33" s="258" t="s">
        <v>60</v>
      </c>
      <c r="B33" s="259"/>
      <c r="C33" s="247"/>
      <c r="D33" s="259"/>
      <c r="E33" s="247"/>
      <c r="F33" s="259"/>
      <c r="G33" s="247"/>
      <c r="H33" s="535"/>
      <c r="I33" s="527"/>
    </row>
    <row r="34" spans="1:9" x14ac:dyDescent="0.2">
      <c r="A34" s="258" t="s">
        <v>61</v>
      </c>
      <c r="B34" s="259"/>
      <c r="C34" s="247"/>
      <c r="D34" s="259"/>
      <c r="E34" s="247"/>
      <c r="F34" s="259"/>
      <c r="G34" s="247"/>
      <c r="H34" s="535"/>
      <c r="I34" s="527"/>
    </row>
    <row r="35" spans="1:9" ht="13.5" thickBot="1" x14ac:dyDescent="0.25">
      <c r="A35" s="249" t="s">
        <v>62</v>
      </c>
      <c r="B35" s="260"/>
      <c r="C35" s="162"/>
      <c r="D35" s="260"/>
      <c r="E35" s="162"/>
      <c r="F35" s="260"/>
      <c r="G35" s="162"/>
      <c r="H35" s="536"/>
      <c r="I35" s="529"/>
    </row>
    <row r="36" spans="1:9" ht="13.5" thickBot="1" x14ac:dyDescent="0.25">
      <c r="A36" s="598"/>
      <c r="B36" s="252"/>
      <c r="C36" s="261"/>
      <c r="D36" s="252"/>
      <c r="E36" s="261"/>
      <c r="F36" s="252"/>
      <c r="G36" s="261"/>
      <c r="H36" s="530"/>
      <c r="I36" s="537"/>
    </row>
    <row r="37" spans="1:9" x14ac:dyDescent="0.2">
      <c r="A37" s="241" t="s">
        <v>63</v>
      </c>
      <c r="B37" s="257"/>
      <c r="C37" s="243"/>
      <c r="D37" s="257"/>
      <c r="E37" s="243"/>
      <c r="F37" s="257"/>
      <c r="G37" s="243"/>
      <c r="H37" s="534"/>
      <c r="I37" s="525"/>
    </row>
    <row r="38" spans="1:9" x14ac:dyDescent="0.2">
      <c r="A38" s="245" t="s">
        <v>64</v>
      </c>
      <c r="B38" s="259"/>
      <c r="C38" s="247"/>
      <c r="D38" s="259"/>
      <c r="E38" s="247"/>
      <c r="F38" s="259"/>
      <c r="G38" s="247"/>
      <c r="H38" s="535"/>
      <c r="I38" s="527"/>
    </row>
    <row r="39" spans="1:9" x14ac:dyDescent="0.2">
      <c r="A39" s="262" t="s">
        <v>100</v>
      </c>
      <c r="B39" s="263"/>
      <c r="C39" s="264"/>
      <c r="D39" s="263"/>
      <c r="E39" s="264"/>
      <c r="F39" s="263"/>
      <c r="G39" s="264"/>
      <c r="H39" s="538"/>
      <c r="I39" s="539"/>
    </row>
    <row r="40" spans="1:9" ht="13.5" thickBot="1" x14ac:dyDescent="0.25">
      <c r="A40" s="249" t="s">
        <v>86</v>
      </c>
      <c r="B40" s="260"/>
      <c r="C40" s="162"/>
      <c r="D40" s="260"/>
      <c r="E40" s="162"/>
      <c r="F40" s="260"/>
      <c r="G40" s="162"/>
      <c r="H40" s="536"/>
      <c r="I40" s="529"/>
    </row>
    <row r="41" spans="1:9" ht="13.5" thickBot="1" x14ac:dyDescent="0.25">
      <c r="A41" s="240"/>
      <c r="B41" s="252"/>
      <c r="C41" s="253"/>
      <c r="D41" s="252"/>
      <c r="E41" s="253"/>
      <c r="F41" s="252"/>
      <c r="G41" s="253"/>
      <c r="H41" s="530"/>
      <c r="I41" s="531"/>
    </row>
    <row r="42" spans="1:9" x14ac:dyDescent="0.2">
      <c r="A42" s="241" t="s">
        <v>65</v>
      </c>
      <c r="B42" s="242"/>
      <c r="C42" s="243"/>
      <c r="D42" s="242"/>
      <c r="E42" s="243"/>
      <c r="F42" s="242"/>
      <c r="G42" s="243"/>
      <c r="H42" s="524"/>
      <c r="I42" s="525"/>
    </row>
    <row r="43" spans="1:9" x14ac:dyDescent="0.2">
      <c r="A43" s="258" t="s">
        <v>66</v>
      </c>
      <c r="B43" s="246"/>
      <c r="C43" s="247"/>
      <c r="D43" s="246"/>
      <c r="E43" s="247"/>
      <c r="F43" s="246"/>
      <c r="G43" s="247"/>
      <c r="H43" s="526"/>
      <c r="I43" s="527"/>
    </row>
    <row r="44" spans="1:9" x14ac:dyDescent="0.2">
      <c r="A44" s="258" t="s">
        <v>67</v>
      </c>
      <c r="B44" s="246"/>
      <c r="C44" s="247"/>
      <c r="D44" s="246"/>
      <c r="E44" s="247"/>
      <c r="F44" s="246"/>
      <c r="G44" s="247"/>
      <c r="H44" s="526"/>
      <c r="I44" s="527"/>
    </row>
    <row r="45" spans="1:9" x14ac:dyDescent="0.2">
      <c r="A45" s="258" t="s">
        <v>68</v>
      </c>
      <c r="B45" s="246"/>
      <c r="C45" s="247"/>
      <c r="D45" s="246"/>
      <c r="E45" s="247"/>
      <c r="F45" s="246"/>
      <c r="G45" s="247"/>
      <c r="H45" s="526"/>
      <c r="I45" s="527"/>
    </row>
    <row r="46" spans="1:9" x14ac:dyDescent="0.2">
      <c r="A46" s="245" t="s">
        <v>69</v>
      </c>
      <c r="B46" s="265"/>
      <c r="C46" s="264"/>
      <c r="D46" s="265"/>
      <c r="E46" s="264"/>
      <c r="F46" s="265"/>
      <c r="G46" s="264"/>
      <c r="H46" s="540"/>
      <c r="I46" s="539"/>
    </row>
    <row r="47" spans="1:9" x14ac:dyDescent="0.2">
      <c r="A47" s="266"/>
      <c r="B47" s="265"/>
      <c r="C47" s="264"/>
      <c r="D47" s="265"/>
      <c r="E47" s="264"/>
      <c r="F47" s="265"/>
      <c r="G47" s="264"/>
      <c r="H47" s="540"/>
      <c r="I47" s="539"/>
    </row>
    <row r="48" spans="1:9" ht="13.5" thickBot="1" x14ac:dyDescent="0.25">
      <c r="A48" s="267"/>
      <c r="B48" s="250"/>
      <c r="C48" s="162"/>
      <c r="D48" s="250"/>
      <c r="E48" s="162"/>
      <c r="F48" s="250"/>
      <c r="G48" s="162"/>
      <c r="H48" s="528"/>
      <c r="I48" s="529"/>
    </row>
    <row r="49" spans="1:9" ht="13.5" thickBot="1" x14ac:dyDescent="0.25">
      <c r="A49" s="240"/>
      <c r="B49" s="252"/>
      <c r="C49" s="261"/>
      <c r="D49" s="252"/>
      <c r="E49" s="261"/>
      <c r="F49" s="252"/>
      <c r="G49" s="261"/>
      <c r="H49" s="530"/>
      <c r="I49" s="537"/>
    </row>
    <row r="50" spans="1:9" x14ac:dyDescent="0.2">
      <c r="A50" s="241" t="s">
        <v>70</v>
      </c>
      <c r="B50" s="242"/>
      <c r="C50" s="243"/>
      <c r="D50" s="242"/>
      <c r="E50" s="243"/>
      <c r="F50" s="242"/>
      <c r="G50" s="243"/>
      <c r="H50" s="524"/>
      <c r="I50" s="525"/>
    </row>
    <row r="51" spans="1:9" x14ac:dyDescent="0.2">
      <c r="A51" s="258" t="s">
        <v>101</v>
      </c>
      <c r="B51" s="246"/>
      <c r="C51" s="247"/>
      <c r="D51" s="246"/>
      <c r="E51" s="247"/>
      <c r="F51" s="246"/>
      <c r="G51" s="247"/>
      <c r="H51" s="526"/>
      <c r="I51" s="527"/>
    </row>
    <row r="52" spans="1:9" x14ac:dyDescent="0.2">
      <c r="A52" s="258" t="s">
        <v>71</v>
      </c>
      <c r="B52" s="246"/>
      <c r="C52" s="247"/>
      <c r="D52" s="246"/>
      <c r="E52" s="247"/>
      <c r="F52" s="246"/>
      <c r="G52" s="247"/>
      <c r="H52" s="526"/>
      <c r="I52" s="527"/>
    </row>
    <row r="53" spans="1:9" x14ac:dyDescent="0.2">
      <c r="A53" s="258" t="s">
        <v>102</v>
      </c>
      <c r="B53" s="246"/>
      <c r="C53" s="247"/>
      <c r="D53" s="246"/>
      <c r="E53" s="247"/>
      <c r="F53" s="246"/>
      <c r="G53" s="247"/>
      <c r="H53" s="526"/>
      <c r="I53" s="527"/>
    </row>
    <row r="54" spans="1:9" ht="13.5" thickBot="1" x14ac:dyDescent="0.25">
      <c r="A54" s="249" t="s">
        <v>72</v>
      </c>
      <c r="B54" s="250"/>
      <c r="C54" s="162"/>
      <c r="D54" s="250"/>
      <c r="E54" s="162"/>
      <c r="F54" s="250"/>
      <c r="G54" s="162"/>
      <c r="H54" s="528"/>
      <c r="I54" s="529"/>
    </row>
    <row r="55" spans="1:9" ht="13.5" thickBot="1" x14ac:dyDescent="0.25">
      <c r="A55" s="240"/>
      <c r="B55" s="252"/>
      <c r="C55" s="253"/>
      <c r="D55" s="252"/>
      <c r="E55" s="253"/>
      <c r="F55" s="252"/>
      <c r="G55" s="253"/>
      <c r="H55" s="530"/>
      <c r="I55" s="531"/>
    </row>
    <row r="56" spans="1:9" ht="13.5" thickBot="1" x14ac:dyDescent="0.25">
      <c r="A56" s="254" t="s">
        <v>73</v>
      </c>
      <c r="B56" s="255"/>
      <c r="C56" s="256">
        <v>1</v>
      </c>
      <c r="D56" s="255"/>
      <c r="E56" s="256">
        <v>1</v>
      </c>
      <c r="F56" s="255"/>
      <c r="G56" s="256">
        <v>1</v>
      </c>
      <c r="H56" s="532"/>
      <c r="I56" s="533">
        <v>1</v>
      </c>
    </row>
    <row r="57" spans="1:9" ht="13.5" thickBot="1" x14ac:dyDescent="0.25">
      <c r="A57" s="240"/>
    </row>
    <row r="58" spans="1:9" ht="13.5" thickBot="1" x14ac:dyDescent="0.25">
      <c r="A58" s="345" t="s">
        <v>192</v>
      </c>
      <c r="B58" s="317"/>
      <c r="C58" s="317"/>
      <c r="D58" s="317"/>
      <c r="E58" s="317"/>
      <c r="F58" s="317"/>
      <c r="G58" s="317"/>
      <c r="H58" s="541"/>
      <c r="I58" s="541"/>
    </row>
    <row r="59" spans="1:9" ht="13.5" thickBot="1" x14ac:dyDescent="0.25">
      <c r="A59" s="240"/>
    </row>
    <row r="60" spans="1:9" ht="13.5" thickBot="1" x14ac:dyDescent="0.25">
      <c r="A60" s="254" t="s">
        <v>87</v>
      </c>
      <c r="B60" s="252"/>
      <c r="C60" s="261"/>
      <c r="D60" s="252"/>
      <c r="E60" s="261"/>
      <c r="F60" s="252"/>
      <c r="G60" s="261"/>
      <c r="H60" s="530"/>
      <c r="I60" s="537"/>
    </row>
    <row r="61" spans="1:9" x14ac:dyDescent="0.2">
      <c r="A61" s="398" t="s">
        <v>96</v>
      </c>
      <c r="B61" s="268"/>
      <c r="C61" s="269"/>
      <c r="D61" s="269"/>
      <c r="E61" s="269"/>
      <c r="F61" s="269"/>
      <c r="G61" s="269"/>
      <c r="H61" s="542"/>
      <c r="I61" s="543"/>
    </row>
    <row r="62" spans="1:9" x14ac:dyDescent="0.2">
      <c r="A62" s="399" t="s">
        <v>97</v>
      </c>
      <c r="B62" s="270"/>
      <c r="C62" s="271"/>
      <c r="D62" s="271"/>
      <c r="E62" s="271"/>
      <c r="F62" s="271"/>
      <c r="G62" s="271"/>
      <c r="H62" s="544"/>
      <c r="I62" s="545"/>
    </row>
    <row r="63" spans="1:9" ht="13.5" thickBot="1" x14ac:dyDescent="0.25">
      <c r="A63" s="400" t="s">
        <v>98</v>
      </c>
      <c r="B63" s="272"/>
      <c r="C63" s="273"/>
      <c r="D63" s="273"/>
      <c r="E63" s="273"/>
      <c r="F63" s="273"/>
      <c r="G63" s="273"/>
      <c r="H63" s="546"/>
      <c r="I63" s="547"/>
    </row>
    <row r="64" spans="1:9" hidden="1" x14ac:dyDescent="0.2">
      <c r="A64" s="274"/>
      <c r="B64" s="50"/>
      <c r="C64" s="275"/>
      <c r="D64" s="275"/>
      <c r="E64" s="275"/>
      <c r="F64" s="275"/>
      <c r="G64" s="275"/>
      <c r="H64" s="548"/>
      <c r="I64" s="548"/>
    </row>
    <row r="65" spans="1:11" s="397" customFormat="1" hidden="1" x14ac:dyDescent="0.2">
      <c r="A65" s="395"/>
      <c r="B65" s="396"/>
      <c r="C65" s="396"/>
      <c r="D65" s="396"/>
      <c r="E65" s="396"/>
      <c r="F65" s="396"/>
      <c r="G65" s="396"/>
      <c r="H65" s="548"/>
      <c r="I65" s="548"/>
      <c r="K65" s="370"/>
    </row>
    <row r="66" spans="1:11" hidden="1" x14ac:dyDescent="0.2"/>
    <row r="67" spans="1:11" ht="14.25" x14ac:dyDescent="0.2">
      <c r="A67" s="357" t="s">
        <v>235</v>
      </c>
    </row>
    <row r="68" spans="1:11" ht="14.25" x14ac:dyDescent="0.2">
      <c r="A68" s="357" t="s">
        <v>234</v>
      </c>
    </row>
    <row r="69" spans="1:11" ht="29.25" customHeight="1" x14ac:dyDescent="0.25">
      <c r="A69" s="672" t="s">
        <v>225</v>
      </c>
      <c r="B69" s="673"/>
      <c r="C69" s="673"/>
      <c r="D69" s="673"/>
      <c r="E69" s="673"/>
      <c r="F69" s="673"/>
      <c r="G69" s="673"/>
      <c r="H69" s="673"/>
      <c r="I69" s="673"/>
      <c r="J69" s="673"/>
    </row>
    <row r="70" spans="1:11" ht="9.75" customHeight="1" thickBot="1" x14ac:dyDescent="0.25">
      <c r="A70" s="358"/>
      <c r="B70" s="360"/>
      <c r="C70" s="360"/>
      <c r="D70" s="360"/>
      <c r="E70" s="360"/>
      <c r="F70" s="360"/>
      <c r="G70" s="360"/>
      <c r="H70" s="549"/>
      <c r="I70" s="549"/>
      <c r="J70" s="359"/>
    </row>
    <row r="71" spans="1:11" ht="29.25" customHeight="1" thickBot="1" x14ac:dyDescent="0.25">
      <c r="A71" s="669" t="s">
        <v>207</v>
      </c>
      <c r="B71" s="670"/>
      <c r="C71" s="670"/>
      <c r="D71" s="670"/>
      <c r="E71" s="670"/>
      <c r="F71" s="670"/>
      <c r="G71" s="670"/>
      <c r="H71" s="670"/>
      <c r="I71" s="671"/>
      <c r="J71" s="359"/>
    </row>
    <row r="73" spans="1:11" hidden="1" x14ac:dyDescent="0.2">
      <c r="A73" s="83" t="s">
        <v>148</v>
      </c>
    </row>
    <row r="74" spans="1:11" hidden="1" x14ac:dyDescent="0.2">
      <c r="A74" s="88" t="s">
        <v>7</v>
      </c>
      <c r="B74" s="88" t="str">
        <f>+B11</f>
        <v>promedio 2016</v>
      </c>
      <c r="D74" s="88" t="str">
        <f>+D11</f>
        <v>promedio 2017</v>
      </c>
      <c r="F74" s="88" t="str">
        <f>+F11</f>
        <v>promedio 2018</v>
      </c>
      <c r="H74" s="105">
        <f>+H11</f>
        <v>43466</v>
      </c>
    </row>
    <row r="75" spans="1:11" ht="13.5" hidden="1" thickBot="1" x14ac:dyDescent="0.25">
      <c r="A75" s="104" t="s">
        <v>140</v>
      </c>
      <c r="B75" s="137">
        <f>+B56-SUM(B50:B54,B42:B48,B37:B40,B31:B35,B29,B22:B27,B15:B20)</f>
        <v>0</v>
      </c>
      <c r="C75" s="136"/>
      <c r="D75" s="137">
        <f>+D56-SUM(D50:D54,D42:D48,D37:D40,D31:D35,D29,D22:D27,D15:D20)</f>
        <v>0</v>
      </c>
      <c r="E75" s="136"/>
      <c r="F75" s="137">
        <f>+F56-SUM(F50:F54,F42:F48,F37:F40,F31:F35,F29,F22:F27,F15:F20)</f>
        <v>0</v>
      </c>
      <c r="G75" s="136"/>
      <c r="H75" s="550">
        <f>+H56-SUM(H50:H54,H42:H48,H37:H40,H31:H35,H29,H22:H27,H15:H20)</f>
        <v>0</v>
      </c>
    </row>
  </sheetData>
  <sheetProtection formatCells="0" formatColumns="0" formatRows="0"/>
  <mergeCells count="8">
    <mergeCell ref="A69:J69"/>
    <mergeCell ref="A71:I71"/>
    <mergeCell ref="A7:I7"/>
    <mergeCell ref="A8:I8"/>
    <mergeCell ref="B11:C11"/>
    <mergeCell ref="D11:E11"/>
    <mergeCell ref="F11:G11"/>
    <mergeCell ref="H11:I11"/>
  </mergeCells>
  <pageMargins left="0.35433070866141736" right="0.35433070866141736" top="0.98425196850393704" bottom="0.98425196850393704" header="0.19685039370078741" footer="0"/>
  <pageSetup paperSize="9" scale="50" orientation="landscape" r:id="rId1"/>
  <headerFooter alignWithMargins="0">
    <oddHeader>&amp;R2019 - Año de la Exportación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J11" sqref="J11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551" customWidth="1"/>
    <col min="7" max="7" width="19.5703125" customWidth="1"/>
    <col min="10" max="10" width="15.42578125" style="236" bestFit="1" customWidth="1"/>
  </cols>
  <sheetData>
    <row r="1" spans="1:10" x14ac:dyDescent="0.2">
      <c r="A1" s="235" t="s">
        <v>252</v>
      </c>
      <c r="B1" s="235"/>
    </row>
    <row r="2" spans="1:10" x14ac:dyDescent="0.2">
      <c r="A2" s="235" t="s">
        <v>173</v>
      </c>
      <c r="B2" s="235"/>
    </row>
    <row r="3" spans="1:10" x14ac:dyDescent="0.2">
      <c r="A3" s="374" t="str">
        <f>'8.1.Costos'!A4</f>
        <v>R22 en Garrafa de 13,6 kg</v>
      </c>
      <c r="B3" s="374"/>
    </row>
    <row r="4" spans="1:10" x14ac:dyDescent="0.2">
      <c r="A4" t="str">
        <f>'8.1.Costos'!A5</f>
        <v>en pesos por kilogramo</v>
      </c>
      <c r="B4" s="375"/>
    </row>
    <row r="5" spans="1:10" x14ac:dyDescent="0.2">
      <c r="A5" s="375"/>
      <c r="B5" s="375"/>
    </row>
    <row r="6" spans="1:10" ht="13.5" thickBot="1" x14ac:dyDescent="0.25">
      <c r="J6" s="238"/>
    </row>
    <row r="7" spans="1:10" ht="13.5" customHeight="1" thickBot="1" x14ac:dyDescent="0.25">
      <c r="A7" s="683" t="s">
        <v>51</v>
      </c>
      <c r="B7" s="681" t="s">
        <v>231</v>
      </c>
      <c r="C7" s="428" t="s">
        <v>216</v>
      </c>
      <c r="D7" s="428" t="s">
        <v>217</v>
      </c>
      <c r="E7" s="428" t="s">
        <v>250</v>
      </c>
      <c r="F7" s="552">
        <v>43466</v>
      </c>
      <c r="G7" s="683" t="s">
        <v>103</v>
      </c>
      <c r="J7" s="238"/>
    </row>
    <row r="8" spans="1:10" ht="46.15" customHeight="1" thickBot="1" x14ac:dyDescent="0.25">
      <c r="A8" s="684"/>
      <c r="B8" s="682"/>
      <c r="C8" s="429" t="s">
        <v>232</v>
      </c>
      <c r="D8" s="429" t="s">
        <v>232</v>
      </c>
      <c r="E8" s="429" t="s">
        <v>232</v>
      </c>
      <c r="F8" s="553" t="s">
        <v>232</v>
      </c>
      <c r="G8" s="684"/>
    </row>
    <row r="9" spans="1:10" ht="13.5" thickBot="1" x14ac:dyDescent="0.25">
      <c r="A9" s="240"/>
      <c r="B9" s="240"/>
      <c r="G9" s="236"/>
    </row>
    <row r="10" spans="1:10" x14ac:dyDescent="0.2">
      <c r="A10" s="241" t="s">
        <v>171</v>
      </c>
      <c r="B10" s="241"/>
      <c r="C10" s="244"/>
      <c r="D10" s="244"/>
      <c r="E10" s="244"/>
      <c r="F10" s="554"/>
      <c r="G10" s="244"/>
    </row>
    <row r="11" spans="1:10" x14ac:dyDescent="0.2">
      <c r="A11" s="245" t="s">
        <v>206</v>
      </c>
      <c r="B11" s="245"/>
      <c r="C11" s="248"/>
      <c r="D11" s="248"/>
      <c r="E11" s="248"/>
      <c r="F11" s="555"/>
      <c r="G11" s="248"/>
    </row>
    <row r="12" spans="1:10" x14ac:dyDescent="0.2">
      <c r="A12" s="245" t="s">
        <v>205</v>
      </c>
      <c r="B12" s="245"/>
      <c r="C12" s="248"/>
      <c r="D12" s="248"/>
      <c r="E12" s="248"/>
      <c r="F12" s="555"/>
      <c r="G12" s="248"/>
    </row>
    <row r="13" spans="1:10" x14ac:dyDescent="0.2">
      <c r="A13" s="245" t="s">
        <v>203</v>
      </c>
      <c r="B13" s="245"/>
      <c r="C13" s="248"/>
      <c r="D13" s="248"/>
      <c r="E13" s="248"/>
      <c r="F13" s="555"/>
      <c r="G13" s="248"/>
    </row>
    <row r="14" spans="1:10" x14ac:dyDescent="0.2">
      <c r="A14" s="245" t="s">
        <v>204</v>
      </c>
      <c r="B14" s="245"/>
      <c r="C14" s="248"/>
      <c r="D14" s="248"/>
      <c r="E14" s="248"/>
      <c r="F14" s="555"/>
      <c r="G14" s="248"/>
    </row>
    <row r="15" spans="1:10" ht="13.5" thickBot="1" x14ac:dyDescent="0.25">
      <c r="A15" s="249"/>
      <c r="B15" s="249"/>
      <c r="C15" s="251"/>
      <c r="D15" s="251"/>
      <c r="E15" s="251"/>
      <c r="F15" s="556"/>
      <c r="G15" s="251"/>
    </row>
    <row r="16" spans="1:10" ht="13.5" thickBot="1" x14ac:dyDescent="0.25">
      <c r="A16" s="240"/>
      <c r="B16" s="240"/>
      <c r="G16" s="236"/>
    </row>
    <row r="17" spans="1:7" x14ac:dyDescent="0.2">
      <c r="A17" s="241" t="s">
        <v>172</v>
      </c>
      <c r="B17" s="241"/>
      <c r="C17" s="244"/>
      <c r="D17" s="244"/>
      <c r="E17" s="244"/>
      <c r="F17" s="554"/>
      <c r="G17" s="244"/>
    </row>
    <row r="18" spans="1:7" x14ac:dyDescent="0.2">
      <c r="A18" s="245" t="s">
        <v>206</v>
      </c>
      <c r="B18" s="245"/>
      <c r="C18" s="248"/>
      <c r="D18" s="248"/>
      <c r="E18" s="248"/>
      <c r="F18" s="555"/>
      <c r="G18" s="248"/>
    </row>
    <row r="19" spans="1:7" x14ac:dyDescent="0.2">
      <c r="A19" s="245" t="s">
        <v>205</v>
      </c>
      <c r="B19" s="245"/>
      <c r="C19" s="248"/>
      <c r="D19" s="248"/>
      <c r="E19" s="248"/>
      <c r="F19" s="555"/>
      <c r="G19" s="248"/>
    </row>
    <row r="20" spans="1:7" x14ac:dyDescent="0.2">
      <c r="A20" s="245" t="s">
        <v>203</v>
      </c>
      <c r="B20" s="245"/>
      <c r="C20" s="248"/>
      <c r="D20" s="248"/>
      <c r="E20" s="248"/>
      <c r="F20" s="555"/>
      <c r="G20" s="248"/>
    </row>
    <row r="21" spans="1:7" x14ac:dyDescent="0.2">
      <c r="A21" s="245" t="s">
        <v>204</v>
      </c>
      <c r="B21" s="245"/>
      <c r="C21" s="248"/>
      <c r="D21" s="248"/>
      <c r="E21" s="248"/>
      <c r="F21" s="555"/>
      <c r="G21" s="248"/>
    </row>
    <row r="22" spans="1:7" ht="13.5" thickBot="1" x14ac:dyDescent="0.25">
      <c r="A22" s="249"/>
      <c r="B22" s="249"/>
      <c r="C22" s="251"/>
      <c r="D22" s="251"/>
      <c r="E22" s="251"/>
      <c r="F22" s="556"/>
      <c r="G22" s="251"/>
    </row>
    <row r="24" spans="1:7" ht="13.5" thickBot="1" x14ac:dyDescent="0.25">
      <c r="A24" s="375" t="s">
        <v>233</v>
      </c>
    </row>
    <row r="25" spans="1:7" ht="13.5" thickBot="1" x14ac:dyDescent="0.25">
      <c r="A25" s="679" t="s">
        <v>51</v>
      </c>
      <c r="B25" s="680"/>
      <c r="C25" s="430" t="str">
        <f>+C7</f>
        <v>promedio 2016</v>
      </c>
      <c r="D25" s="430" t="str">
        <f>+D7</f>
        <v>promedio 2017</v>
      </c>
      <c r="E25" s="430" t="str">
        <f>+E7</f>
        <v>promedio 2018</v>
      </c>
      <c r="F25" s="557">
        <f>+F7</f>
        <v>43466</v>
      </c>
    </row>
    <row r="26" spans="1:7" ht="13.5" thickBot="1" x14ac:dyDescent="0.25">
      <c r="A26" s="677" t="s">
        <v>100</v>
      </c>
      <c r="B26" s="678"/>
    </row>
    <row r="27" spans="1:7" x14ac:dyDescent="0.2">
      <c r="A27" s="329" t="s">
        <v>174</v>
      </c>
      <c r="B27" s="330"/>
      <c r="C27" s="335"/>
      <c r="D27" s="336"/>
      <c r="E27" s="335"/>
      <c r="F27" s="558"/>
    </row>
    <row r="28" spans="1:7" x14ac:dyDescent="0.2">
      <c r="A28" s="331" t="s">
        <v>186</v>
      </c>
      <c r="B28" s="332"/>
      <c r="C28" s="337"/>
      <c r="D28" s="338"/>
      <c r="E28" s="337"/>
      <c r="F28" s="559"/>
    </row>
    <row r="29" spans="1:7" x14ac:dyDescent="0.2">
      <c r="A29" s="331" t="s">
        <v>187</v>
      </c>
      <c r="B29" s="332"/>
      <c r="C29" s="337"/>
      <c r="D29" s="338"/>
      <c r="E29" s="337"/>
      <c r="F29" s="559"/>
    </row>
    <row r="30" spans="1:7" ht="13.5" thickBot="1" x14ac:dyDescent="0.25">
      <c r="A30" s="333" t="s">
        <v>188</v>
      </c>
      <c r="B30" s="334"/>
      <c r="C30" s="339"/>
      <c r="D30" s="340"/>
      <c r="E30" s="339"/>
      <c r="F30" s="560"/>
    </row>
    <row r="31" spans="1:7" ht="13.5" thickBot="1" x14ac:dyDescent="0.25">
      <c r="A31" s="677" t="s">
        <v>175</v>
      </c>
      <c r="B31" s="678"/>
      <c r="C31" s="341"/>
      <c r="D31" s="341"/>
      <c r="E31" s="341"/>
      <c r="F31" s="561"/>
    </row>
    <row r="32" spans="1:7" x14ac:dyDescent="0.2">
      <c r="A32" s="329" t="s">
        <v>174</v>
      </c>
      <c r="B32" s="330"/>
      <c r="C32" s="335"/>
      <c r="D32" s="336"/>
      <c r="E32" s="335"/>
      <c r="F32" s="558"/>
    </row>
    <row r="33" spans="1:6" x14ac:dyDescent="0.2">
      <c r="A33" s="331" t="s">
        <v>186</v>
      </c>
      <c r="B33" s="332"/>
      <c r="C33" s="337"/>
      <c r="D33" s="338"/>
      <c r="E33" s="337"/>
      <c r="F33" s="559"/>
    </row>
    <row r="34" spans="1:6" x14ac:dyDescent="0.2">
      <c r="A34" s="331" t="s">
        <v>187</v>
      </c>
      <c r="B34" s="332"/>
      <c r="C34" s="337"/>
      <c r="D34" s="338"/>
      <c r="E34" s="337"/>
      <c r="F34" s="559"/>
    </row>
    <row r="35" spans="1:6" ht="13.5" thickBot="1" x14ac:dyDescent="0.25">
      <c r="A35" s="333" t="s">
        <v>188</v>
      </c>
      <c r="B35" s="334"/>
      <c r="C35" s="339"/>
      <c r="D35" s="340"/>
      <c r="E35" s="339"/>
      <c r="F35" s="560"/>
    </row>
    <row r="36" spans="1:6" ht="13.5" thickBot="1" x14ac:dyDescent="0.25">
      <c r="A36" s="677" t="s">
        <v>176</v>
      </c>
      <c r="B36" s="678"/>
      <c r="C36" s="341"/>
      <c r="D36" s="341"/>
      <c r="E36" s="341"/>
      <c r="F36" s="561"/>
    </row>
    <row r="37" spans="1:6" x14ac:dyDescent="0.2">
      <c r="A37" s="329" t="s">
        <v>174</v>
      </c>
      <c r="B37" s="330"/>
      <c r="C37" s="335"/>
      <c r="D37" s="336"/>
      <c r="E37" s="335"/>
      <c r="F37" s="558"/>
    </row>
    <row r="38" spans="1:6" x14ac:dyDescent="0.2">
      <c r="A38" s="331" t="s">
        <v>186</v>
      </c>
      <c r="B38" s="332"/>
      <c r="C38" s="337"/>
      <c r="D38" s="338"/>
      <c r="E38" s="337"/>
      <c r="F38" s="559"/>
    </row>
    <row r="39" spans="1:6" x14ac:dyDescent="0.2">
      <c r="A39" s="331" t="s">
        <v>187</v>
      </c>
      <c r="B39" s="332"/>
      <c r="C39" s="337"/>
      <c r="D39" s="338"/>
      <c r="E39" s="337"/>
      <c r="F39" s="559"/>
    </row>
    <row r="40" spans="1:6" ht="13.5" thickBot="1" x14ac:dyDescent="0.25">
      <c r="A40" s="333" t="s">
        <v>188</v>
      </c>
      <c r="B40" s="334"/>
      <c r="C40" s="339"/>
      <c r="D40" s="340"/>
      <c r="E40" s="339"/>
      <c r="F40" s="560"/>
    </row>
    <row r="41" spans="1:6" ht="13.5" thickBot="1" x14ac:dyDescent="0.25">
      <c r="A41" s="677" t="s">
        <v>176</v>
      </c>
      <c r="B41" s="678"/>
      <c r="C41" s="341"/>
      <c r="D41" s="341"/>
      <c r="E41" s="341"/>
      <c r="F41" s="561"/>
    </row>
    <row r="42" spans="1:6" x14ac:dyDescent="0.2">
      <c r="A42" s="329" t="s">
        <v>174</v>
      </c>
      <c r="B42" s="330"/>
      <c r="C42" s="335"/>
      <c r="D42" s="336"/>
      <c r="E42" s="335"/>
      <c r="F42" s="558"/>
    </row>
    <row r="43" spans="1:6" x14ac:dyDescent="0.2">
      <c r="A43" s="331" t="s">
        <v>186</v>
      </c>
      <c r="B43" s="332"/>
      <c r="C43" s="337"/>
      <c r="D43" s="338"/>
      <c r="E43" s="337"/>
      <c r="F43" s="559"/>
    </row>
    <row r="44" spans="1:6" x14ac:dyDescent="0.2">
      <c r="A44" s="331" t="s">
        <v>187</v>
      </c>
      <c r="B44" s="332"/>
      <c r="C44" s="337"/>
      <c r="D44" s="338"/>
      <c r="E44" s="337"/>
      <c r="F44" s="559"/>
    </row>
    <row r="45" spans="1:6" ht="13.5" thickBot="1" x14ac:dyDescent="0.25">
      <c r="A45" s="333" t="s">
        <v>188</v>
      </c>
      <c r="B45" s="334"/>
      <c r="C45" s="339"/>
      <c r="D45" s="340"/>
      <c r="E45" s="339"/>
      <c r="F45" s="560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7" type="noConversion"/>
  <pageMargins left="0.35433070866141736" right="0.35433070866141736" top="0.98425196850393704" bottom="0.98425196850393704" header="0.19685039370078741" footer="0"/>
  <pageSetup paperSize="9" scale="75" orientation="landscape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0" zoomScaleNormal="70" workbookViewId="0">
      <selection activeCell="A10" sqref="A10:H10"/>
    </sheetView>
  </sheetViews>
  <sheetFormatPr baseColWidth="10" defaultRowHeight="12.75" x14ac:dyDescent="0.2"/>
  <cols>
    <col min="1" max="1" width="44.28515625" style="50" bestFit="1" customWidth="1"/>
    <col min="2" max="2" width="77.5703125" style="50" customWidth="1"/>
    <col min="3" max="6" width="11.28515625" style="50" customWidth="1"/>
    <col min="7" max="16384" width="11.42578125" style="50"/>
  </cols>
  <sheetData>
    <row r="1" spans="1:6" x14ac:dyDescent="0.2">
      <c r="A1" s="150" t="s">
        <v>294</v>
      </c>
      <c r="B1" s="151"/>
      <c r="C1" s="151"/>
      <c r="D1" s="151"/>
      <c r="E1" s="151"/>
      <c r="F1" s="151"/>
    </row>
    <row r="2" spans="1:6" x14ac:dyDescent="0.2">
      <c r="A2" s="365" t="s">
        <v>110</v>
      </c>
      <c r="B2" s="366"/>
      <c r="C2" s="366"/>
      <c r="D2" s="366"/>
      <c r="E2" s="366"/>
      <c r="F2" s="366"/>
    </row>
    <row r="3" spans="1:6" s="53" customFormat="1" x14ac:dyDescent="0.2">
      <c r="A3" s="608" t="s">
        <v>237</v>
      </c>
      <c r="B3" s="609"/>
      <c r="C3" s="610"/>
      <c r="D3" s="610"/>
      <c r="E3" s="610"/>
      <c r="F3" s="610"/>
    </row>
    <row r="4" spans="1:6" hidden="1" x14ac:dyDescent="0.2">
      <c r="A4" s="150"/>
      <c r="B4" s="151"/>
      <c r="C4" s="151"/>
      <c r="D4" s="151"/>
      <c r="E4" s="151"/>
      <c r="F4" s="151"/>
    </row>
    <row r="5" spans="1:6" hidden="1" x14ac:dyDescent="0.2">
      <c r="A5" s="150"/>
      <c r="B5" s="151"/>
      <c r="C5" s="151"/>
      <c r="D5" s="151"/>
      <c r="E5" s="151"/>
      <c r="F5" s="151"/>
    </row>
    <row r="6" spans="1:6" x14ac:dyDescent="0.2">
      <c r="A6" s="623" t="s">
        <v>286</v>
      </c>
      <c r="B6" s="623"/>
      <c r="C6" s="623"/>
      <c r="D6" s="623"/>
      <c r="E6" s="623"/>
      <c r="F6" s="623"/>
    </row>
    <row r="7" spans="1:6" x14ac:dyDescent="0.2">
      <c r="A7" s="150"/>
      <c r="B7" s="151"/>
      <c r="C7" s="151"/>
      <c r="D7" s="151"/>
      <c r="E7" s="151"/>
      <c r="F7" s="151"/>
    </row>
    <row r="8" spans="1:6" x14ac:dyDescent="0.2">
      <c r="A8" s="150"/>
      <c r="B8" s="151"/>
      <c r="C8" s="151"/>
      <c r="D8" s="151"/>
      <c r="E8" s="151"/>
      <c r="F8" s="151"/>
    </row>
    <row r="9" spans="1:6" ht="13.5" thickBot="1" x14ac:dyDescent="0.25">
      <c r="A9" s="151"/>
      <c r="B9" s="150"/>
      <c r="C9" s="151"/>
      <c r="D9" s="151"/>
      <c r="E9" s="151"/>
      <c r="F9" s="151"/>
    </row>
    <row r="10" spans="1:6" ht="35.25" customHeight="1" thickBot="1" x14ac:dyDescent="0.25">
      <c r="A10" s="401" t="s">
        <v>2</v>
      </c>
      <c r="B10" s="402" t="s">
        <v>222</v>
      </c>
      <c r="C10" s="403">
        <v>2016</v>
      </c>
      <c r="D10" s="403">
        <v>2017</v>
      </c>
      <c r="E10" s="403">
        <v>2018</v>
      </c>
      <c r="F10" s="466">
        <v>43466</v>
      </c>
    </row>
    <row r="11" spans="1:6" x14ac:dyDescent="0.2">
      <c r="A11" s="152" t="s">
        <v>3</v>
      </c>
      <c r="B11" s="627"/>
      <c r="C11" s="620" t="s">
        <v>208</v>
      </c>
      <c r="D11" s="620" t="s">
        <v>208</v>
      </c>
      <c r="E11" s="620" t="s">
        <v>208</v>
      </c>
      <c r="F11" s="620" t="s">
        <v>208</v>
      </c>
    </row>
    <row r="12" spans="1:6" x14ac:dyDescent="0.2">
      <c r="A12" s="153"/>
      <c r="B12" s="625"/>
      <c r="C12" s="621"/>
      <c r="D12" s="621"/>
      <c r="E12" s="621"/>
      <c r="F12" s="621"/>
    </row>
    <row r="13" spans="1:6" x14ac:dyDescent="0.2">
      <c r="A13" s="153"/>
      <c r="B13" s="624"/>
      <c r="C13" s="621"/>
      <c r="D13" s="621"/>
      <c r="E13" s="621"/>
      <c r="F13" s="621"/>
    </row>
    <row r="14" spans="1:6" x14ac:dyDescent="0.2">
      <c r="A14" s="153"/>
      <c r="B14" s="625"/>
      <c r="C14" s="621"/>
      <c r="D14" s="621"/>
      <c r="E14" s="621"/>
      <c r="F14" s="621"/>
    </row>
    <row r="15" spans="1:6" x14ac:dyDescent="0.2">
      <c r="A15" s="153"/>
      <c r="B15" s="624"/>
      <c r="C15" s="621"/>
      <c r="D15" s="621"/>
      <c r="E15" s="621"/>
      <c r="F15" s="621"/>
    </row>
    <row r="16" spans="1:6" ht="13.5" thickBot="1" x14ac:dyDescent="0.25">
      <c r="A16" s="154"/>
      <c r="B16" s="626"/>
      <c r="C16" s="622"/>
      <c r="D16" s="622"/>
      <c r="E16" s="622"/>
      <c r="F16" s="622"/>
    </row>
    <row r="17" spans="1:6" x14ac:dyDescent="0.2">
      <c r="A17" s="152" t="s">
        <v>4</v>
      </c>
      <c r="B17" s="627"/>
      <c r="C17" s="620" t="s">
        <v>208</v>
      </c>
      <c r="D17" s="620" t="s">
        <v>208</v>
      </c>
      <c r="E17" s="620" t="s">
        <v>208</v>
      </c>
      <c r="F17" s="620" t="s">
        <v>208</v>
      </c>
    </row>
    <row r="18" spans="1:6" x14ac:dyDescent="0.2">
      <c r="A18" s="153"/>
      <c r="B18" s="625"/>
      <c r="C18" s="621"/>
      <c r="D18" s="621"/>
      <c r="E18" s="621"/>
      <c r="F18" s="621"/>
    </row>
    <row r="19" spans="1:6" x14ac:dyDescent="0.2">
      <c r="A19" s="153"/>
      <c r="B19" s="624"/>
      <c r="C19" s="621"/>
      <c r="D19" s="621"/>
      <c r="E19" s="621"/>
      <c r="F19" s="621"/>
    </row>
    <row r="20" spans="1:6" x14ac:dyDescent="0.2">
      <c r="A20" s="153"/>
      <c r="B20" s="625"/>
      <c r="C20" s="621"/>
      <c r="D20" s="621"/>
      <c r="E20" s="621"/>
      <c r="F20" s="621"/>
    </row>
    <row r="21" spans="1:6" x14ac:dyDescent="0.2">
      <c r="A21" s="153"/>
      <c r="B21" s="624"/>
      <c r="C21" s="621"/>
      <c r="D21" s="621"/>
      <c r="E21" s="621"/>
      <c r="F21" s="621"/>
    </row>
    <row r="22" spans="1:6" ht="13.5" thickBot="1" x14ac:dyDescent="0.25">
      <c r="A22" s="154"/>
      <c r="B22" s="626"/>
      <c r="C22" s="622"/>
      <c r="D22" s="622"/>
      <c r="E22" s="622"/>
      <c r="F22" s="622"/>
    </row>
    <row r="23" spans="1:6" x14ac:dyDescent="0.2">
      <c r="A23" s="152" t="s">
        <v>5</v>
      </c>
      <c r="B23" s="627"/>
      <c r="C23" s="620" t="s">
        <v>208</v>
      </c>
      <c r="D23" s="620" t="s">
        <v>208</v>
      </c>
      <c r="E23" s="620" t="s">
        <v>208</v>
      </c>
      <c r="F23" s="620" t="s">
        <v>208</v>
      </c>
    </row>
    <row r="24" spans="1:6" x14ac:dyDescent="0.2">
      <c r="A24" s="153"/>
      <c r="B24" s="625"/>
      <c r="C24" s="621"/>
      <c r="D24" s="621"/>
      <c r="E24" s="621"/>
      <c r="F24" s="621"/>
    </row>
    <row r="25" spans="1:6" x14ac:dyDescent="0.2">
      <c r="A25" s="153"/>
      <c r="B25" s="624"/>
      <c r="C25" s="621"/>
      <c r="D25" s="621"/>
      <c r="E25" s="621"/>
      <c r="F25" s="621"/>
    </row>
    <row r="26" spans="1:6" x14ac:dyDescent="0.2">
      <c r="A26" s="153"/>
      <c r="B26" s="625"/>
      <c r="C26" s="621"/>
      <c r="D26" s="621"/>
      <c r="E26" s="621"/>
      <c r="F26" s="621"/>
    </row>
    <row r="27" spans="1:6" x14ac:dyDescent="0.2">
      <c r="A27" s="153"/>
      <c r="B27" s="624"/>
      <c r="C27" s="621"/>
      <c r="D27" s="621"/>
      <c r="E27" s="621"/>
      <c r="F27" s="621"/>
    </row>
    <row r="28" spans="1:6" ht="13.5" thickBot="1" x14ac:dyDescent="0.25">
      <c r="A28" s="154"/>
      <c r="B28" s="626"/>
      <c r="C28" s="622"/>
      <c r="D28" s="622"/>
      <c r="E28" s="622"/>
      <c r="F28" s="622"/>
    </row>
    <row r="29" spans="1:6" x14ac:dyDescent="0.2">
      <c r="A29" s="152" t="s">
        <v>287</v>
      </c>
      <c r="B29" s="627"/>
      <c r="C29" s="620" t="s">
        <v>208</v>
      </c>
      <c r="D29" s="620" t="s">
        <v>208</v>
      </c>
      <c r="E29" s="620" t="s">
        <v>208</v>
      </c>
      <c r="F29" s="620" t="s">
        <v>208</v>
      </c>
    </row>
    <row r="30" spans="1:6" x14ac:dyDescent="0.2">
      <c r="A30" s="153"/>
      <c r="B30" s="625"/>
      <c r="C30" s="621"/>
      <c r="D30" s="621"/>
      <c r="E30" s="621"/>
      <c r="F30" s="621"/>
    </row>
    <row r="31" spans="1:6" x14ac:dyDescent="0.2">
      <c r="A31" s="153"/>
      <c r="B31" s="624"/>
      <c r="C31" s="621"/>
      <c r="D31" s="621"/>
      <c r="E31" s="621"/>
      <c r="F31" s="621"/>
    </row>
    <row r="32" spans="1:6" x14ac:dyDescent="0.2">
      <c r="A32" s="153"/>
      <c r="B32" s="625"/>
      <c r="C32" s="621"/>
      <c r="D32" s="621"/>
      <c r="E32" s="621"/>
      <c r="F32" s="621"/>
    </row>
    <row r="33" spans="1:6" x14ac:dyDescent="0.2">
      <c r="A33" s="153"/>
      <c r="B33" s="624"/>
      <c r="C33" s="621"/>
      <c r="D33" s="621"/>
      <c r="E33" s="621"/>
      <c r="F33" s="621"/>
    </row>
    <row r="34" spans="1:6" ht="13.5" thickBot="1" x14ac:dyDescent="0.25">
      <c r="A34" s="154"/>
      <c r="B34" s="626"/>
      <c r="C34" s="622"/>
      <c r="D34" s="622"/>
      <c r="E34" s="622"/>
      <c r="F34" s="622"/>
    </row>
    <row r="35" spans="1:6" x14ac:dyDescent="0.2">
      <c r="A35" s="152" t="s">
        <v>191</v>
      </c>
      <c r="B35" s="627"/>
      <c r="C35" s="620" t="s">
        <v>208</v>
      </c>
      <c r="D35" s="620" t="s">
        <v>208</v>
      </c>
      <c r="E35" s="620" t="s">
        <v>208</v>
      </c>
      <c r="F35" s="620" t="s">
        <v>208</v>
      </c>
    </row>
    <row r="36" spans="1:6" x14ac:dyDescent="0.2">
      <c r="A36" s="153"/>
      <c r="B36" s="625"/>
      <c r="C36" s="621"/>
      <c r="D36" s="621"/>
      <c r="E36" s="621"/>
      <c r="F36" s="621"/>
    </row>
    <row r="37" spans="1:6" x14ac:dyDescent="0.2">
      <c r="A37" s="153"/>
      <c r="B37" s="624"/>
      <c r="C37" s="621"/>
      <c r="D37" s="621"/>
      <c r="E37" s="621"/>
      <c r="F37" s="621"/>
    </row>
    <row r="38" spans="1:6" x14ac:dyDescent="0.2">
      <c r="A38" s="153"/>
      <c r="B38" s="625"/>
      <c r="C38" s="621"/>
      <c r="D38" s="621"/>
      <c r="E38" s="621"/>
      <c r="F38" s="621"/>
    </row>
    <row r="39" spans="1:6" x14ac:dyDescent="0.2">
      <c r="A39" s="153"/>
      <c r="B39" s="624"/>
      <c r="C39" s="621"/>
      <c r="D39" s="621"/>
      <c r="E39" s="621"/>
      <c r="F39" s="621"/>
    </row>
    <row r="40" spans="1:6" ht="13.5" thickBot="1" x14ac:dyDescent="0.25">
      <c r="A40" s="157"/>
      <c r="B40" s="626"/>
      <c r="C40" s="622"/>
      <c r="D40" s="622"/>
      <c r="E40" s="622"/>
      <c r="F40" s="622"/>
    </row>
    <row r="41" spans="1:6" ht="13.5" thickBot="1" x14ac:dyDescent="0.25">
      <c r="B41" s="158" t="s">
        <v>109</v>
      </c>
      <c r="C41" s="159">
        <v>1</v>
      </c>
      <c r="D41" s="159">
        <v>1</v>
      </c>
      <c r="E41" s="159">
        <v>1</v>
      </c>
      <c r="F41" s="159">
        <v>1</v>
      </c>
    </row>
    <row r="43" spans="1:6" x14ac:dyDescent="0.2">
      <c r="A43" s="50" t="s">
        <v>190</v>
      </c>
    </row>
  </sheetData>
  <mergeCells count="36">
    <mergeCell ref="E29:E34"/>
    <mergeCell ref="F29:F34"/>
    <mergeCell ref="C23:C28"/>
    <mergeCell ref="D23:D28"/>
    <mergeCell ref="E23:E28"/>
    <mergeCell ref="F23:F28"/>
    <mergeCell ref="D29:D34"/>
    <mergeCell ref="B33:B34"/>
    <mergeCell ref="B31:B32"/>
    <mergeCell ref="C17:C22"/>
    <mergeCell ref="B21:B22"/>
    <mergeCell ref="B19:B20"/>
    <mergeCell ref="C29:C34"/>
    <mergeCell ref="B17:B18"/>
    <mergeCell ref="B29:B30"/>
    <mergeCell ref="B27:B28"/>
    <mergeCell ref="B25:B26"/>
    <mergeCell ref="B23:B24"/>
    <mergeCell ref="B37:B38"/>
    <mergeCell ref="B35:B36"/>
    <mergeCell ref="F35:F40"/>
    <mergeCell ref="B39:B40"/>
    <mergeCell ref="C35:C40"/>
    <mergeCell ref="D35:D40"/>
    <mergeCell ref="E35:E40"/>
    <mergeCell ref="A6:F6"/>
    <mergeCell ref="D11:D16"/>
    <mergeCell ref="B13:B14"/>
    <mergeCell ref="B15:B16"/>
    <mergeCell ref="E11:E16"/>
    <mergeCell ref="B11:B12"/>
    <mergeCell ref="F17:F22"/>
    <mergeCell ref="F11:F16"/>
    <mergeCell ref="D17:D22"/>
    <mergeCell ref="E17:E22"/>
    <mergeCell ref="C11:C16"/>
  </mergeCells>
  <phoneticPr fontId="0" type="noConversion"/>
  <printOptions gridLinesSet="0"/>
  <pageMargins left="0.35433070866141736" right="0.35433070866141736" top="0.98425196850393704" bottom="0.98425196850393704" header="0.19685039370078741" footer="0"/>
  <pageSetup paperSize="9" scale="84" orientation="landscape" r:id="rId1"/>
  <headerFooter alignWithMargins="0">
    <oddHeader>&amp;R2019 - Año de la Exportación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10" sqref="A10:H10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551" customWidth="1"/>
    <col min="7" max="7" width="19.5703125" customWidth="1"/>
    <col min="10" max="10" width="15.42578125" style="236" bestFit="1" customWidth="1"/>
  </cols>
  <sheetData>
    <row r="1" spans="1:10" x14ac:dyDescent="0.2">
      <c r="A1" s="450" t="s">
        <v>253</v>
      </c>
      <c r="B1" s="450"/>
    </row>
    <row r="2" spans="1:10" x14ac:dyDescent="0.2">
      <c r="A2" s="450" t="s">
        <v>173</v>
      </c>
      <c r="B2" s="450"/>
    </row>
    <row r="3" spans="1:10" x14ac:dyDescent="0.2">
      <c r="A3" s="374" t="str">
        <f>'8.2.Costos'!A4</f>
        <v>R410 a granel</v>
      </c>
      <c r="B3" s="374"/>
    </row>
    <row r="4" spans="1:10" x14ac:dyDescent="0.2">
      <c r="A4" t="str">
        <f>'8.1.Costos'!A5</f>
        <v>en pesos por kilogramo</v>
      </c>
      <c r="B4" s="375"/>
    </row>
    <row r="5" spans="1:10" x14ac:dyDescent="0.2">
      <c r="A5" s="375"/>
      <c r="B5" s="375"/>
    </row>
    <row r="6" spans="1:10" ht="13.5" thickBot="1" x14ac:dyDescent="0.25">
      <c r="J6" s="238"/>
    </row>
    <row r="7" spans="1:10" ht="13.5" customHeight="1" thickBot="1" x14ac:dyDescent="0.25">
      <c r="A7" s="683" t="s">
        <v>51</v>
      </c>
      <c r="B7" s="681" t="s">
        <v>231</v>
      </c>
      <c r="C7" s="428" t="s">
        <v>216</v>
      </c>
      <c r="D7" s="428" t="s">
        <v>217</v>
      </c>
      <c r="E7" s="428" t="s">
        <v>250</v>
      </c>
      <c r="F7" s="552">
        <v>43466</v>
      </c>
      <c r="G7" s="683" t="s">
        <v>103</v>
      </c>
      <c r="J7" s="238"/>
    </row>
    <row r="8" spans="1:10" ht="46.15" customHeight="1" thickBot="1" x14ac:dyDescent="0.25">
      <c r="A8" s="684"/>
      <c r="B8" s="682"/>
      <c r="C8" s="429" t="s">
        <v>232</v>
      </c>
      <c r="D8" s="429" t="s">
        <v>232</v>
      </c>
      <c r="E8" s="429" t="s">
        <v>232</v>
      </c>
      <c r="F8" s="553" t="s">
        <v>232</v>
      </c>
      <c r="G8" s="684"/>
    </row>
    <row r="9" spans="1:10" ht="13.5" thickBot="1" x14ac:dyDescent="0.25">
      <c r="A9" s="240"/>
      <c r="B9" s="240"/>
      <c r="G9" s="236"/>
    </row>
    <row r="10" spans="1:10" x14ac:dyDescent="0.2">
      <c r="A10" s="241" t="s">
        <v>171</v>
      </c>
      <c r="B10" s="241"/>
      <c r="C10" s="244"/>
      <c r="D10" s="244"/>
      <c r="E10" s="244"/>
      <c r="F10" s="554"/>
      <c r="G10" s="244"/>
    </row>
    <row r="11" spans="1:10" x14ac:dyDescent="0.2">
      <c r="A11" s="245" t="s">
        <v>206</v>
      </c>
      <c r="B11" s="245"/>
      <c r="C11" s="248"/>
      <c r="D11" s="248"/>
      <c r="E11" s="248"/>
      <c r="F11" s="555"/>
      <c r="G11" s="248"/>
    </row>
    <row r="12" spans="1:10" x14ac:dyDescent="0.2">
      <c r="A12" s="245" t="s">
        <v>205</v>
      </c>
      <c r="B12" s="245"/>
      <c r="C12" s="248"/>
      <c r="D12" s="248"/>
      <c r="E12" s="248"/>
      <c r="F12" s="555"/>
      <c r="G12" s="248"/>
    </row>
    <row r="13" spans="1:10" x14ac:dyDescent="0.2">
      <c r="A13" s="245" t="s">
        <v>203</v>
      </c>
      <c r="B13" s="245"/>
      <c r="C13" s="248"/>
      <c r="D13" s="248"/>
      <c r="E13" s="248"/>
      <c r="F13" s="555"/>
      <c r="G13" s="248"/>
    </row>
    <row r="14" spans="1:10" x14ac:dyDescent="0.2">
      <c r="A14" s="245" t="s">
        <v>204</v>
      </c>
      <c r="B14" s="245"/>
      <c r="C14" s="248"/>
      <c r="D14" s="248"/>
      <c r="E14" s="248"/>
      <c r="F14" s="555"/>
      <c r="G14" s="248"/>
    </row>
    <row r="15" spans="1:10" ht="13.5" thickBot="1" x14ac:dyDescent="0.25">
      <c r="A15" s="249"/>
      <c r="B15" s="249"/>
      <c r="C15" s="251"/>
      <c r="D15" s="251"/>
      <c r="E15" s="251"/>
      <c r="F15" s="556"/>
      <c r="G15" s="251"/>
    </row>
    <row r="16" spans="1:10" ht="13.5" thickBot="1" x14ac:dyDescent="0.25">
      <c r="A16" s="240"/>
      <c r="B16" s="240"/>
      <c r="G16" s="236"/>
    </row>
    <row r="17" spans="1:7" x14ac:dyDescent="0.2">
      <c r="A17" s="241" t="s">
        <v>172</v>
      </c>
      <c r="B17" s="241"/>
      <c r="C17" s="244"/>
      <c r="D17" s="244"/>
      <c r="E17" s="244"/>
      <c r="F17" s="554"/>
      <c r="G17" s="244"/>
    </row>
    <row r="18" spans="1:7" x14ac:dyDescent="0.2">
      <c r="A18" s="245" t="s">
        <v>206</v>
      </c>
      <c r="B18" s="245"/>
      <c r="C18" s="248"/>
      <c r="D18" s="248"/>
      <c r="E18" s="248"/>
      <c r="F18" s="555"/>
      <c r="G18" s="248"/>
    </row>
    <row r="19" spans="1:7" x14ac:dyDescent="0.2">
      <c r="A19" s="245" t="s">
        <v>205</v>
      </c>
      <c r="B19" s="245"/>
      <c r="C19" s="248"/>
      <c r="D19" s="248"/>
      <c r="E19" s="248"/>
      <c r="F19" s="555"/>
      <c r="G19" s="248"/>
    </row>
    <row r="20" spans="1:7" x14ac:dyDescent="0.2">
      <c r="A20" s="245" t="s">
        <v>203</v>
      </c>
      <c r="B20" s="245"/>
      <c r="C20" s="248"/>
      <c r="D20" s="248"/>
      <c r="E20" s="248"/>
      <c r="F20" s="555"/>
      <c r="G20" s="248"/>
    </row>
    <row r="21" spans="1:7" x14ac:dyDescent="0.2">
      <c r="A21" s="245" t="s">
        <v>204</v>
      </c>
      <c r="B21" s="245"/>
      <c r="C21" s="248"/>
      <c r="D21" s="248"/>
      <c r="E21" s="248"/>
      <c r="F21" s="555"/>
      <c r="G21" s="248"/>
    </row>
    <row r="22" spans="1:7" ht="13.5" thickBot="1" x14ac:dyDescent="0.25">
      <c r="A22" s="249"/>
      <c r="B22" s="249"/>
      <c r="C22" s="251"/>
      <c r="D22" s="251"/>
      <c r="E22" s="251"/>
      <c r="F22" s="556"/>
      <c r="G22" s="251"/>
    </row>
    <row r="24" spans="1:7" ht="13.5" thickBot="1" x14ac:dyDescent="0.25">
      <c r="A24" s="375" t="s">
        <v>233</v>
      </c>
    </row>
    <row r="25" spans="1:7" ht="13.5" thickBot="1" x14ac:dyDescent="0.25">
      <c r="A25" s="679" t="s">
        <v>51</v>
      </c>
      <c r="B25" s="680"/>
      <c r="C25" s="430" t="str">
        <f>+C7</f>
        <v>promedio 2016</v>
      </c>
      <c r="D25" s="430" t="str">
        <f>+D7</f>
        <v>promedio 2017</v>
      </c>
      <c r="E25" s="430" t="str">
        <f>+E7</f>
        <v>promedio 2018</v>
      </c>
      <c r="F25" s="557">
        <f>+F7</f>
        <v>43466</v>
      </c>
    </row>
    <row r="26" spans="1:7" ht="13.5" thickBot="1" x14ac:dyDescent="0.25">
      <c r="A26" s="677" t="s">
        <v>100</v>
      </c>
      <c r="B26" s="678"/>
    </row>
    <row r="27" spans="1:7" x14ac:dyDescent="0.2">
      <c r="A27" s="329" t="s">
        <v>174</v>
      </c>
      <c r="B27" s="330"/>
      <c r="C27" s="335"/>
      <c r="D27" s="336"/>
      <c r="E27" s="335"/>
      <c r="F27" s="558"/>
    </row>
    <row r="28" spans="1:7" x14ac:dyDescent="0.2">
      <c r="A28" s="331" t="s">
        <v>186</v>
      </c>
      <c r="B28" s="332"/>
      <c r="C28" s="337"/>
      <c r="D28" s="338"/>
      <c r="E28" s="337"/>
      <c r="F28" s="559"/>
    </row>
    <row r="29" spans="1:7" x14ac:dyDescent="0.2">
      <c r="A29" s="331" t="s">
        <v>187</v>
      </c>
      <c r="B29" s="332"/>
      <c r="C29" s="337"/>
      <c r="D29" s="338"/>
      <c r="E29" s="337"/>
      <c r="F29" s="559"/>
    </row>
    <row r="30" spans="1:7" ht="13.5" thickBot="1" x14ac:dyDescent="0.25">
      <c r="A30" s="333" t="s">
        <v>188</v>
      </c>
      <c r="B30" s="334"/>
      <c r="C30" s="339"/>
      <c r="D30" s="340"/>
      <c r="E30" s="339"/>
      <c r="F30" s="560"/>
    </row>
    <row r="31" spans="1:7" ht="13.5" thickBot="1" x14ac:dyDescent="0.25">
      <c r="A31" s="677" t="s">
        <v>175</v>
      </c>
      <c r="B31" s="678"/>
      <c r="C31" s="341"/>
      <c r="D31" s="341"/>
      <c r="E31" s="341"/>
      <c r="F31" s="561"/>
    </row>
    <row r="32" spans="1:7" x14ac:dyDescent="0.2">
      <c r="A32" s="329" t="s">
        <v>174</v>
      </c>
      <c r="B32" s="330"/>
      <c r="C32" s="335"/>
      <c r="D32" s="336"/>
      <c r="E32" s="335"/>
      <c r="F32" s="558"/>
    </row>
    <row r="33" spans="1:6" x14ac:dyDescent="0.2">
      <c r="A33" s="331" t="s">
        <v>186</v>
      </c>
      <c r="B33" s="332"/>
      <c r="C33" s="337"/>
      <c r="D33" s="338"/>
      <c r="E33" s="337"/>
      <c r="F33" s="559"/>
    </row>
    <row r="34" spans="1:6" x14ac:dyDescent="0.2">
      <c r="A34" s="331" t="s">
        <v>187</v>
      </c>
      <c r="B34" s="332"/>
      <c r="C34" s="337"/>
      <c r="D34" s="338"/>
      <c r="E34" s="337"/>
      <c r="F34" s="559"/>
    </row>
    <row r="35" spans="1:6" ht="13.5" thickBot="1" x14ac:dyDescent="0.25">
      <c r="A35" s="333" t="s">
        <v>188</v>
      </c>
      <c r="B35" s="334"/>
      <c r="C35" s="339"/>
      <c r="D35" s="340"/>
      <c r="E35" s="339"/>
      <c r="F35" s="560"/>
    </row>
    <row r="36" spans="1:6" ht="13.5" thickBot="1" x14ac:dyDescent="0.25">
      <c r="A36" s="677" t="s">
        <v>176</v>
      </c>
      <c r="B36" s="678"/>
      <c r="C36" s="341"/>
      <c r="D36" s="341"/>
      <c r="E36" s="341"/>
      <c r="F36" s="561"/>
    </row>
    <row r="37" spans="1:6" x14ac:dyDescent="0.2">
      <c r="A37" s="329" t="s">
        <v>174</v>
      </c>
      <c r="B37" s="330"/>
      <c r="C37" s="335"/>
      <c r="D37" s="336"/>
      <c r="E37" s="335"/>
      <c r="F37" s="558"/>
    </row>
    <row r="38" spans="1:6" x14ac:dyDescent="0.2">
      <c r="A38" s="331" t="s">
        <v>186</v>
      </c>
      <c r="B38" s="332"/>
      <c r="C38" s="337"/>
      <c r="D38" s="338"/>
      <c r="E38" s="337"/>
      <c r="F38" s="559"/>
    </row>
    <row r="39" spans="1:6" x14ac:dyDescent="0.2">
      <c r="A39" s="331" t="s">
        <v>187</v>
      </c>
      <c r="B39" s="332"/>
      <c r="C39" s="337"/>
      <c r="D39" s="338"/>
      <c r="E39" s="337"/>
      <c r="F39" s="559"/>
    </row>
    <row r="40" spans="1:6" ht="13.5" thickBot="1" x14ac:dyDescent="0.25">
      <c r="A40" s="333" t="s">
        <v>188</v>
      </c>
      <c r="B40" s="334"/>
      <c r="C40" s="339"/>
      <c r="D40" s="340"/>
      <c r="E40" s="339"/>
      <c r="F40" s="560"/>
    </row>
    <row r="41" spans="1:6" ht="13.5" thickBot="1" x14ac:dyDescent="0.25">
      <c r="A41" s="677" t="s">
        <v>176</v>
      </c>
      <c r="B41" s="678"/>
      <c r="C41" s="341"/>
      <c r="D41" s="341"/>
      <c r="E41" s="341"/>
      <c r="F41" s="561"/>
    </row>
    <row r="42" spans="1:6" x14ac:dyDescent="0.2">
      <c r="A42" s="329" t="s">
        <v>174</v>
      </c>
      <c r="B42" s="330"/>
      <c r="C42" s="335"/>
      <c r="D42" s="336"/>
      <c r="E42" s="335"/>
      <c r="F42" s="558"/>
    </row>
    <row r="43" spans="1:6" x14ac:dyDescent="0.2">
      <c r="A43" s="331" t="s">
        <v>186</v>
      </c>
      <c r="B43" s="332"/>
      <c r="C43" s="337"/>
      <c r="D43" s="338"/>
      <c r="E43" s="337"/>
      <c r="F43" s="559"/>
    </row>
    <row r="44" spans="1:6" x14ac:dyDescent="0.2">
      <c r="A44" s="331" t="s">
        <v>187</v>
      </c>
      <c r="B44" s="332"/>
      <c r="C44" s="337"/>
      <c r="D44" s="338"/>
      <c r="E44" s="337"/>
      <c r="F44" s="559"/>
    </row>
    <row r="45" spans="1:6" ht="13.5" thickBot="1" x14ac:dyDescent="0.25">
      <c r="A45" s="333" t="s">
        <v>188</v>
      </c>
      <c r="B45" s="334"/>
      <c r="C45" s="339"/>
      <c r="D45" s="340"/>
      <c r="E45" s="339"/>
      <c r="F45" s="560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ageMargins left="0.35433070866141736" right="0.35433070866141736" top="0.98425196850393704" bottom="0.98425196850393704" header="0.19685039370078741" footer="0"/>
  <pageSetup paperSize="9" scale="75" orientation="landscape" r:id="rId1"/>
  <headerFooter alignWithMargins="0">
    <oddHeader>&amp;R2019 - Año de la Exportación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10" sqref="A10:H10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style="551" customWidth="1"/>
    <col min="7" max="7" width="19.5703125" customWidth="1"/>
    <col min="10" max="10" width="15.42578125" style="236" bestFit="1" customWidth="1"/>
  </cols>
  <sheetData>
    <row r="1" spans="1:10" x14ac:dyDescent="0.2">
      <c r="A1" s="598" t="s">
        <v>276</v>
      </c>
      <c r="B1" s="598"/>
    </row>
    <row r="2" spans="1:10" x14ac:dyDescent="0.2">
      <c r="A2" s="598" t="s">
        <v>173</v>
      </c>
      <c r="B2" s="598"/>
    </row>
    <row r="3" spans="1:10" x14ac:dyDescent="0.2">
      <c r="A3" s="374" t="str">
        <f>'8.3.Costos'!A4</f>
        <v>Mezclas sustitutas del R22 en garrafas de 11,3 Kg</v>
      </c>
      <c r="B3" s="374"/>
    </row>
    <row r="4" spans="1:10" x14ac:dyDescent="0.2">
      <c r="A4" t="str">
        <f>'8.1.Costos'!A5</f>
        <v>en pesos por kilogramo</v>
      </c>
      <c r="B4" s="375"/>
    </row>
    <row r="5" spans="1:10" x14ac:dyDescent="0.2">
      <c r="A5" s="375"/>
      <c r="B5" s="375"/>
    </row>
    <row r="6" spans="1:10" ht="13.5" thickBot="1" x14ac:dyDescent="0.25">
      <c r="J6" s="238"/>
    </row>
    <row r="7" spans="1:10" ht="13.5" customHeight="1" thickBot="1" x14ac:dyDescent="0.25">
      <c r="A7" s="683" t="s">
        <v>51</v>
      </c>
      <c r="B7" s="681" t="s">
        <v>231</v>
      </c>
      <c r="C7" s="428" t="s">
        <v>216</v>
      </c>
      <c r="D7" s="428" t="s">
        <v>217</v>
      </c>
      <c r="E7" s="428" t="s">
        <v>250</v>
      </c>
      <c r="F7" s="552">
        <v>43466</v>
      </c>
      <c r="G7" s="683" t="s">
        <v>103</v>
      </c>
      <c r="J7" s="238"/>
    </row>
    <row r="8" spans="1:10" ht="46.15" customHeight="1" thickBot="1" x14ac:dyDescent="0.25">
      <c r="A8" s="684"/>
      <c r="B8" s="682"/>
      <c r="C8" s="429" t="s">
        <v>232</v>
      </c>
      <c r="D8" s="429" t="s">
        <v>232</v>
      </c>
      <c r="E8" s="429" t="s">
        <v>232</v>
      </c>
      <c r="F8" s="553" t="s">
        <v>232</v>
      </c>
      <c r="G8" s="684"/>
    </row>
    <row r="9" spans="1:10" ht="13.5" thickBot="1" x14ac:dyDescent="0.25">
      <c r="A9" s="240"/>
      <c r="B9" s="240"/>
      <c r="G9" s="236"/>
    </row>
    <row r="10" spans="1:10" x14ac:dyDescent="0.2">
      <c r="A10" s="241" t="s">
        <v>171</v>
      </c>
      <c r="B10" s="241"/>
      <c r="C10" s="244"/>
      <c r="D10" s="244"/>
      <c r="E10" s="244"/>
      <c r="F10" s="554"/>
      <c r="G10" s="244"/>
    </row>
    <row r="11" spans="1:10" x14ac:dyDescent="0.2">
      <c r="A11" s="245" t="s">
        <v>206</v>
      </c>
      <c r="B11" s="245"/>
      <c r="C11" s="248"/>
      <c r="D11" s="248"/>
      <c r="E11" s="248"/>
      <c r="F11" s="555"/>
      <c r="G11" s="248"/>
    </row>
    <row r="12" spans="1:10" x14ac:dyDescent="0.2">
      <c r="A12" s="245" t="s">
        <v>205</v>
      </c>
      <c r="B12" s="245"/>
      <c r="C12" s="248"/>
      <c r="D12" s="248"/>
      <c r="E12" s="248"/>
      <c r="F12" s="555"/>
      <c r="G12" s="248"/>
    </row>
    <row r="13" spans="1:10" x14ac:dyDescent="0.2">
      <c r="A13" s="245" t="s">
        <v>203</v>
      </c>
      <c r="B13" s="245"/>
      <c r="C13" s="248"/>
      <c r="D13" s="248"/>
      <c r="E13" s="248"/>
      <c r="F13" s="555"/>
      <c r="G13" s="248"/>
    </row>
    <row r="14" spans="1:10" x14ac:dyDescent="0.2">
      <c r="A14" s="245" t="s">
        <v>204</v>
      </c>
      <c r="B14" s="245"/>
      <c r="C14" s="248"/>
      <c r="D14" s="248"/>
      <c r="E14" s="248"/>
      <c r="F14" s="555"/>
      <c r="G14" s="248"/>
    </row>
    <row r="15" spans="1:10" ht="13.5" thickBot="1" x14ac:dyDescent="0.25">
      <c r="A15" s="249"/>
      <c r="B15" s="249"/>
      <c r="C15" s="251"/>
      <c r="D15" s="251"/>
      <c r="E15" s="251"/>
      <c r="F15" s="556"/>
      <c r="G15" s="251"/>
    </row>
    <row r="16" spans="1:10" ht="13.5" thickBot="1" x14ac:dyDescent="0.25">
      <c r="A16" s="240"/>
      <c r="B16" s="240"/>
      <c r="G16" s="236"/>
    </row>
    <row r="17" spans="1:7" x14ac:dyDescent="0.2">
      <c r="A17" s="241" t="s">
        <v>172</v>
      </c>
      <c r="B17" s="241"/>
      <c r="C17" s="244"/>
      <c r="D17" s="244"/>
      <c r="E17" s="244"/>
      <c r="F17" s="554"/>
      <c r="G17" s="244"/>
    </row>
    <row r="18" spans="1:7" x14ac:dyDescent="0.2">
      <c r="A18" s="245" t="s">
        <v>206</v>
      </c>
      <c r="B18" s="245"/>
      <c r="C18" s="248"/>
      <c r="D18" s="248"/>
      <c r="E18" s="248"/>
      <c r="F18" s="555"/>
      <c r="G18" s="248"/>
    </row>
    <row r="19" spans="1:7" x14ac:dyDescent="0.2">
      <c r="A19" s="245" t="s">
        <v>205</v>
      </c>
      <c r="B19" s="245"/>
      <c r="C19" s="248"/>
      <c r="D19" s="248"/>
      <c r="E19" s="248"/>
      <c r="F19" s="555"/>
      <c r="G19" s="248"/>
    </row>
    <row r="20" spans="1:7" x14ac:dyDescent="0.2">
      <c r="A20" s="245" t="s">
        <v>203</v>
      </c>
      <c r="B20" s="245"/>
      <c r="C20" s="248"/>
      <c r="D20" s="248"/>
      <c r="E20" s="248"/>
      <c r="F20" s="555"/>
      <c r="G20" s="248"/>
    </row>
    <row r="21" spans="1:7" x14ac:dyDescent="0.2">
      <c r="A21" s="245" t="s">
        <v>204</v>
      </c>
      <c r="B21" s="245"/>
      <c r="C21" s="248"/>
      <c r="D21" s="248"/>
      <c r="E21" s="248"/>
      <c r="F21" s="555"/>
      <c r="G21" s="248"/>
    </row>
    <row r="22" spans="1:7" ht="13.5" thickBot="1" x14ac:dyDescent="0.25">
      <c r="A22" s="249"/>
      <c r="B22" s="249"/>
      <c r="C22" s="251"/>
      <c r="D22" s="251"/>
      <c r="E22" s="251"/>
      <c r="F22" s="556"/>
      <c r="G22" s="251"/>
    </row>
    <row r="24" spans="1:7" ht="13.5" thickBot="1" x14ac:dyDescent="0.25">
      <c r="A24" s="375" t="s">
        <v>233</v>
      </c>
    </row>
    <row r="25" spans="1:7" ht="13.5" thickBot="1" x14ac:dyDescent="0.25">
      <c r="A25" s="679" t="s">
        <v>51</v>
      </c>
      <c r="B25" s="680"/>
      <c r="C25" s="430" t="str">
        <f>+C7</f>
        <v>promedio 2016</v>
      </c>
      <c r="D25" s="430" t="str">
        <f>+D7</f>
        <v>promedio 2017</v>
      </c>
      <c r="E25" s="430" t="str">
        <f>+E7</f>
        <v>promedio 2018</v>
      </c>
      <c r="F25" s="557">
        <f>+F7</f>
        <v>43466</v>
      </c>
    </row>
    <row r="26" spans="1:7" ht="13.5" thickBot="1" x14ac:dyDescent="0.25">
      <c r="A26" s="677" t="s">
        <v>100</v>
      </c>
      <c r="B26" s="678"/>
    </row>
    <row r="27" spans="1:7" x14ac:dyDescent="0.2">
      <c r="A27" s="329" t="s">
        <v>174</v>
      </c>
      <c r="B27" s="330"/>
      <c r="C27" s="335"/>
      <c r="D27" s="336"/>
      <c r="E27" s="335"/>
      <c r="F27" s="558"/>
    </row>
    <row r="28" spans="1:7" x14ac:dyDescent="0.2">
      <c r="A28" s="331" t="s">
        <v>186</v>
      </c>
      <c r="B28" s="332"/>
      <c r="C28" s="337"/>
      <c r="D28" s="338"/>
      <c r="E28" s="337"/>
      <c r="F28" s="559"/>
    </row>
    <row r="29" spans="1:7" x14ac:dyDescent="0.2">
      <c r="A29" s="331" t="s">
        <v>187</v>
      </c>
      <c r="B29" s="332"/>
      <c r="C29" s="337"/>
      <c r="D29" s="338"/>
      <c r="E29" s="337"/>
      <c r="F29" s="559"/>
    </row>
    <row r="30" spans="1:7" ht="13.5" thickBot="1" x14ac:dyDescent="0.25">
      <c r="A30" s="333" t="s">
        <v>188</v>
      </c>
      <c r="B30" s="334"/>
      <c r="C30" s="339"/>
      <c r="D30" s="340"/>
      <c r="E30" s="339"/>
      <c r="F30" s="560"/>
    </row>
    <row r="31" spans="1:7" ht="13.5" thickBot="1" x14ac:dyDescent="0.25">
      <c r="A31" s="677" t="s">
        <v>175</v>
      </c>
      <c r="B31" s="678"/>
      <c r="C31" s="341"/>
      <c r="D31" s="341"/>
      <c r="E31" s="341"/>
      <c r="F31" s="561"/>
    </row>
    <row r="32" spans="1:7" x14ac:dyDescent="0.2">
      <c r="A32" s="329" t="s">
        <v>174</v>
      </c>
      <c r="B32" s="330"/>
      <c r="C32" s="335"/>
      <c r="D32" s="336"/>
      <c r="E32" s="335"/>
      <c r="F32" s="558"/>
    </row>
    <row r="33" spans="1:6" x14ac:dyDescent="0.2">
      <c r="A33" s="331" t="s">
        <v>186</v>
      </c>
      <c r="B33" s="332"/>
      <c r="C33" s="337"/>
      <c r="D33" s="338"/>
      <c r="E33" s="337"/>
      <c r="F33" s="559"/>
    </row>
    <row r="34" spans="1:6" x14ac:dyDescent="0.2">
      <c r="A34" s="331" t="s">
        <v>187</v>
      </c>
      <c r="B34" s="332"/>
      <c r="C34" s="337"/>
      <c r="D34" s="338"/>
      <c r="E34" s="337"/>
      <c r="F34" s="559"/>
    </row>
    <row r="35" spans="1:6" ht="13.5" thickBot="1" x14ac:dyDescent="0.25">
      <c r="A35" s="333" t="s">
        <v>188</v>
      </c>
      <c r="B35" s="334"/>
      <c r="C35" s="339"/>
      <c r="D35" s="340"/>
      <c r="E35" s="339"/>
      <c r="F35" s="560"/>
    </row>
    <row r="36" spans="1:6" ht="13.5" thickBot="1" x14ac:dyDescent="0.25">
      <c r="A36" s="677" t="s">
        <v>176</v>
      </c>
      <c r="B36" s="678"/>
      <c r="C36" s="341"/>
      <c r="D36" s="341"/>
      <c r="E36" s="341"/>
      <c r="F36" s="561"/>
    </row>
    <row r="37" spans="1:6" x14ac:dyDescent="0.2">
      <c r="A37" s="329" t="s">
        <v>174</v>
      </c>
      <c r="B37" s="330"/>
      <c r="C37" s="335"/>
      <c r="D37" s="336"/>
      <c r="E37" s="335"/>
      <c r="F37" s="558"/>
    </row>
    <row r="38" spans="1:6" x14ac:dyDescent="0.2">
      <c r="A38" s="331" t="s">
        <v>186</v>
      </c>
      <c r="B38" s="332"/>
      <c r="C38" s="337"/>
      <c r="D38" s="338"/>
      <c r="E38" s="337"/>
      <c r="F38" s="559"/>
    </row>
    <row r="39" spans="1:6" x14ac:dyDescent="0.2">
      <c r="A39" s="331" t="s">
        <v>187</v>
      </c>
      <c r="B39" s="332"/>
      <c r="C39" s="337"/>
      <c r="D39" s="338"/>
      <c r="E39" s="337"/>
      <c r="F39" s="559"/>
    </row>
    <row r="40" spans="1:6" ht="13.5" thickBot="1" x14ac:dyDescent="0.25">
      <c r="A40" s="333" t="s">
        <v>188</v>
      </c>
      <c r="B40" s="334"/>
      <c r="C40" s="339"/>
      <c r="D40" s="340"/>
      <c r="E40" s="339"/>
      <c r="F40" s="560"/>
    </row>
    <row r="41" spans="1:6" ht="13.5" thickBot="1" x14ac:dyDescent="0.25">
      <c r="A41" s="677" t="s">
        <v>176</v>
      </c>
      <c r="B41" s="678"/>
      <c r="C41" s="341"/>
      <c r="D41" s="341"/>
      <c r="E41" s="341"/>
      <c r="F41" s="561"/>
    </row>
    <row r="42" spans="1:6" x14ac:dyDescent="0.2">
      <c r="A42" s="329" t="s">
        <v>174</v>
      </c>
      <c r="B42" s="330"/>
      <c r="C42" s="335"/>
      <c r="D42" s="336"/>
      <c r="E42" s="335"/>
      <c r="F42" s="558"/>
    </row>
    <row r="43" spans="1:6" x14ac:dyDescent="0.2">
      <c r="A43" s="331" t="s">
        <v>186</v>
      </c>
      <c r="B43" s="332"/>
      <c r="C43" s="337"/>
      <c r="D43" s="338"/>
      <c r="E43" s="337"/>
      <c r="F43" s="559"/>
    </row>
    <row r="44" spans="1:6" x14ac:dyDescent="0.2">
      <c r="A44" s="331" t="s">
        <v>187</v>
      </c>
      <c r="B44" s="332"/>
      <c r="C44" s="337"/>
      <c r="D44" s="338"/>
      <c r="E44" s="337"/>
      <c r="F44" s="559"/>
    </row>
    <row r="45" spans="1:6" ht="13.5" thickBot="1" x14ac:dyDescent="0.25">
      <c r="A45" s="333" t="s">
        <v>188</v>
      </c>
      <c r="B45" s="334"/>
      <c r="C45" s="339"/>
      <c r="D45" s="340"/>
      <c r="E45" s="339"/>
      <c r="F45" s="560"/>
    </row>
  </sheetData>
  <mergeCells count="8">
    <mergeCell ref="A36:B36"/>
    <mergeCell ref="A41:B41"/>
    <mergeCell ref="A7:A8"/>
    <mergeCell ref="B7:B8"/>
    <mergeCell ref="G7:G8"/>
    <mergeCell ref="A25:B25"/>
    <mergeCell ref="A26:B26"/>
    <mergeCell ref="A31:B31"/>
  </mergeCells>
  <pageMargins left="0.35433070866141736" right="0.35433070866141736" top="0.98425196850393704" bottom="0.98425196850393704" header="0.19685039370078741" footer="0"/>
  <pageSetup paperSize="9" scale="75" orientation="landscape" r:id="rId1"/>
  <headerFooter alignWithMargins="0">
    <oddHeader>&amp;R2019 - Año de la Exportación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4.140625" style="50" customWidth="1"/>
    <col min="2" max="2" width="16" style="50" customWidth="1"/>
    <col min="3" max="5" width="17.28515625" style="233" customWidth="1"/>
    <col min="6" max="6" width="7.5703125" style="50" customWidth="1"/>
    <col min="7" max="7" width="17.5703125" style="50" customWidth="1"/>
    <col min="8" max="16384" width="11.42578125" style="50"/>
  </cols>
  <sheetData>
    <row r="1" spans="2:7" s="171" customFormat="1" x14ac:dyDescent="0.2">
      <c r="B1" s="150" t="s">
        <v>256</v>
      </c>
      <c r="C1" s="150"/>
      <c r="D1" s="150"/>
      <c r="E1" s="150"/>
    </row>
    <row r="2" spans="2:7" s="352" customFormat="1" x14ac:dyDescent="0.2">
      <c r="B2" s="607" t="s">
        <v>277</v>
      </c>
      <c r="C2" s="607"/>
      <c r="D2" s="607"/>
      <c r="E2" s="607"/>
    </row>
    <row r="3" spans="2:7" s="171" customFormat="1" x14ac:dyDescent="0.2">
      <c r="B3" s="685" t="s">
        <v>249</v>
      </c>
      <c r="C3" s="685"/>
      <c r="D3" s="685"/>
      <c r="E3" s="685"/>
      <c r="F3" s="376"/>
    </row>
    <row r="4" spans="2:7" s="171" customFormat="1" hidden="1" x14ac:dyDescent="0.2">
      <c r="B4" s="351"/>
      <c r="C4" s="351"/>
      <c r="D4" s="351"/>
      <c r="E4" s="351"/>
      <c r="F4" s="352"/>
      <c r="G4" s="352"/>
    </row>
    <row r="5" spans="2:7" s="171" customFormat="1" hidden="1" x14ac:dyDescent="0.2">
      <c r="B5" s="351"/>
      <c r="C5" s="351"/>
      <c r="D5" s="351"/>
      <c r="E5" s="351"/>
      <c r="F5" s="352"/>
      <c r="G5" s="352"/>
    </row>
    <row r="6" spans="2:7" s="171" customFormat="1" hidden="1" x14ac:dyDescent="0.2">
      <c r="B6" s="351"/>
      <c r="C6" s="351"/>
      <c r="D6" s="351"/>
      <c r="E6" s="351"/>
      <c r="F6" s="352"/>
      <c r="G6" s="352"/>
    </row>
    <row r="7" spans="2:7" ht="13.5" thickBot="1" x14ac:dyDescent="0.25">
      <c r="C7" s="218"/>
      <c r="D7" s="218"/>
      <c r="E7" s="218"/>
      <c r="F7" s="194"/>
      <c r="G7" s="194"/>
    </row>
    <row r="8" spans="2:7" ht="12.75" customHeight="1" x14ac:dyDescent="0.2">
      <c r="B8" s="421" t="s">
        <v>6</v>
      </c>
      <c r="C8" s="422" t="s">
        <v>74</v>
      </c>
      <c r="D8" s="404" t="s">
        <v>10</v>
      </c>
      <c r="E8" s="423" t="s">
        <v>75</v>
      </c>
      <c r="F8" s="57"/>
    </row>
    <row r="9" spans="2:7" ht="12" customHeight="1" thickBot="1" x14ac:dyDescent="0.25">
      <c r="B9" s="424" t="s">
        <v>7</v>
      </c>
      <c r="C9" s="425" t="s">
        <v>202</v>
      </c>
      <c r="D9" s="426" t="s">
        <v>246</v>
      </c>
      <c r="E9" s="427" t="s">
        <v>76</v>
      </c>
      <c r="F9" s="57"/>
    </row>
    <row r="10" spans="2:7" x14ac:dyDescent="0.2">
      <c r="B10" s="179">
        <f>+'3.1.vol.'!C8</f>
        <v>42370</v>
      </c>
      <c r="C10" s="180"/>
      <c r="D10" s="181"/>
      <c r="E10" s="182"/>
    </row>
    <row r="11" spans="2:7" x14ac:dyDescent="0.2">
      <c r="B11" s="183">
        <f>+'3.1.vol.'!C9</f>
        <v>42401</v>
      </c>
      <c r="C11" s="184"/>
      <c r="D11" s="160"/>
      <c r="E11" s="161"/>
    </row>
    <row r="12" spans="2:7" x14ac:dyDescent="0.2">
      <c r="B12" s="183">
        <f>+'3.1.vol.'!C10</f>
        <v>42430</v>
      </c>
      <c r="C12" s="184"/>
      <c r="D12" s="160"/>
      <c r="E12" s="161"/>
    </row>
    <row r="13" spans="2:7" x14ac:dyDescent="0.2">
      <c r="B13" s="183">
        <f>+'3.1.vol.'!C11</f>
        <v>42461</v>
      </c>
      <c r="C13" s="184"/>
      <c r="D13" s="160"/>
      <c r="E13" s="161"/>
    </row>
    <row r="14" spans="2:7" x14ac:dyDescent="0.2">
      <c r="B14" s="183">
        <f>+'3.1.vol.'!C12</f>
        <v>42491</v>
      </c>
      <c r="C14" s="160"/>
      <c r="D14" s="160"/>
      <c r="E14" s="161"/>
    </row>
    <row r="15" spans="2:7" x14ac:dyDescent="0.2">
      <c r="B15" s="183">
        <f>+'3.1.vol.'!C13</f>
        <v>42522</v>
      </c>
      <c r="C15" s="184"/>
      <c r="D15" s="160"/>
      <c r="E15" s="161"/>
    </row>
    <row r="16" spans="2:7" x14ac:dyDescent="0.2">
      <c r="B16" s="183">
        <f>+'3.1.vol.'!C14</f>
        <v>42552</v>
      </c>
      <c r="C16" s="160"/>
      <c r="D16" s="160"/>
      <c r="E16" s="161"/>
    </row>
    <row r="17" spans="2:5" x14ac:dyDescent="0.2">
      <c r="B17" s="183">
        <f>+'3.1.vol.'!C15</f>
        <v>42583</v>
      </c>
      <c r="C17" s="160"/>
      <c r="D17" s="160"/>
      <c r="E17" s="161"/>
    </row>
    <row r="18" spans="2:5" x14ac:dyDescent="0.2">
      <c r="B18" s="183">
        <f>+'3.1.vol.'!C16</f>
        <v>42614</v>
      </c>
      <c r="C18" s="160"/>
      <c r="D18" s="160"/>
      <c r="E18" s="161"/>
    </row>
    <row r="19" spans="2:5" x14ac:dyDescent="0.2">
      <c r="B19" s="183">
        <f>+'3.1.vol.'!C17</f>
        <v>42644</v>
      </c>
      <c r="C19" s="160"/>
      <c r="D19" s="160"/>
      <c r="E19" s="161"/>
    </row>
    <row r="20" spans="2:5" x14ac:dyDescent="0.2">
      <c r="B20" s="183">
        <f>+'3.1.vol.'!C18</f>
        <v>42675</v>
      </c>
      <c r="C20" s="160"/>
      <c r="D20" s="160"/>
      <c r="E20" s="161"/>
    </row>
    <row r="21" spans="2:5" ht="13.5" thickBot="1" x14ac:dyDescent="0.25">
      <c r="B21" s="185">
        <f>+'3.1.vol.'!C19</f>
        <v>42705</v>
      </c>
      <c r="C21" s="186"/>
      <c r="D21" s="186"/>
      <c r="E21" s="187"/>
    </row>
    <row r="22" spans="2:5" x14ac:dyDescent="0.2">
      <c r="B22" s="179">
        <f>+'3.1.vol.'!C20</f>
        <v>42736</v>
      </c>
      <c r="C22" s="181"/>
      <c r="D22" s="181"/>
      <c r="E22" s="161"/>
    </row>
    <row r="23" spans="2:5" x14ac:dyDescent="0.2">
      <c r="B23" s="183">
        <f>+'3.1.vol.'!C21</f>
        <v>42767</v>
      </c>
      <c r="C23" s="160"/>
      <c r="D23" s="160"/>
      <c r="E23" s="188"/>
    </row>
    <row r="24" spans="2:5" x14ac:dyDescent="0.2">
      <c r="B24" s="183">
        <f>+'3.1.vol.'!C22</f>
        <v>42795</v>
      </c>
      <c r="C24" s="160"/>
      <c r="D24" s="160"/>
      <c r="E24" s="161"/>
    </row>
    <row r="25" spans="2:5" x14ac:dyDescent="0.2">
      <c r="B25" s="183">
        <f>+'3.1.vol.'!C23</f>
        <v>42826</v>
      </c>
      <c r="C25" s="160"/>
      <c r="D25" s="160"/>
      <c r="E25" s="161"/>
    </row>
    <row r="26" spans="2:5" x14ac:dyDescent="0.2">
      <c r="B26" s="183">
        <f>+'3.1.vol.'!C24</f>
        <v>42856</v>
      </c>
      <c r="C26" s="160"/>
      <c r="D26" s="160"/>
      <c r="E26" s="161"/>
    </row>
    <row r="27" spans="2:5" x14ac:dyDescent="0.2">
      <c r="B27" s="183">
        <f>+'3.1.vol.'!C25</f>
        <v>42887</v>
      </c>
      <c r="C27" s="160"/>
      <c r="D27" s="160"/>
      <c r="E27" s="161"/>
    </row>
    <row r="28" spans="2:5" x14ac:dyDescent="0.2">
      <c r="B28" s="183">
        <f>+'3.1.vol.'!C26</f>
        <v>42917</v>
      </c>
      <c r="C28" s="160"/>
      <c r="D28" s="160"/>
      <c r="E28" s="161"/>
    </row>
    <row r="29" spans="2:5" x14ac:dyDescent="0.2">
      <c r="B29" s="183">
        <f>+'3.1.vol.'!C27</f>
        <v>42948</v>
      </c>
      <c r="C29" s="160"/>
      <c r="D29" s="160"/>
      <c r="E29" s="161"/>
    </row>
    <row r="30" spans="2:5" x14ac:dyDescent="0.2">
      <c r="B30" s="183">
        <f>+'3.1.vol.'!C28</f>
        <v>42979</v>
      </c>
      <c r="C30" s="160"/>
      <c r="D30" s="160"/>
      <c r="E30" s="161"/>
    </row>
    <row r="31" spans="2:5" x14ac:dyDescent="0.2">
      <c r="B31" s="183">
        <f>+'3.1.vol.'!C29</f>
        <v>43009</v>
      </c>
      <c r="C31" s="160"/>
      <c r="D31" s="160"/>
      <c r="E31" s="161"/>
    </row>
    <row r="32" spans="2:5" x14ac:dyDescent="0.2">
      <c r="B32" s="183">
        <f>+'3.1.vol.'!C30</f>
        <v>43040</v>
      </c>
      <c r="C32" s="160"/>
      <c r="D32" s="160"/>
      <c r="E32" s="161"/>
    </row>
    <row r="33" spans="2:5" ht="13.5" thickBot="1" x14ac:dyDescent="0.25">
      <c r="B33" s="185">
        <f>+'3.1.vol.'!C31</f>
        <v>43070</v>
      </c>
      <c r="C33" s="186"/>
      <c r="D33" s="186"/>
      <c r="E33" s="189"/>
    </row>
    <row r="34" spans="2:5" x14ac:dyDescent="0.2">
      <c r="B34" s="179">
        <f>+'3.1.vol.'!C32</f>
        <v>43101</v>
      </c>
      <c r="C34" s="181"/>
      <c r="D34" s="190"/>
      <c r="E34" s="180"/>
    </row>
    <row r="35" spans="2:5" x14ac:dyDescent="0.2">
      <c r="B35" s="183">
        <f>+'3.1.vol.'!C33</f>
        <v>43132</v>
      </c>
      <c r="C35" s="160"/>
      <c r="D35" s="138"/>
      <c r="E35" s="184"/>
    </row>
    <row r="36" spans="2:5" x14ac:dyDescent="0.2">
      <c r="B36" s="183">
        <f>+'3.1.vol.'!C34</f>
        <v>43160</v>
      </c>
      <c r="C36" s="160"/>
      <c r="D36" s="138"/>
      <c r="E36" s="184"/>
    </row>
    <row r="37" spans="2:5" x14ac:dyDescent="0.2">
      <c r="B37" s="183">
        <f>+'3.1.vol.'!C35</f>
        <v>43191</v>
      </c>
      <c r="C37" s="160"/>
      <c r="D37" s="138"/>
      <c r="E37" s="184"/>
    </row>
    <row r="38" spans="2:5" x14ac:dyDescent="0.2">
      <c r="B38" s="183">
        <f>+'3.1.vol.'!C36</f>
        <v>43221</v>
      </c>
      <c r="C38" s="160"/>
      <c r="D38" s="138"/>
      <c r="E38" s="184"/>
    </row>
    <row r="39" spans="2:5" x14ac:dyDescent="0.2">
      <c r="B39" s="183">
        <f>+'3.1.vol.'!C37</f>
        <v>43252</v>
      </c>
      <c r="C39" s="160"/>
      <c r="D39" s="138"/>
      <c r="E39" s="184"/>
    </row>
    <row r="40" spans="2:5" x14ac:dyDescent="0.2">
      <c r="B40" s="183">
        <f>+'3.1.vol.'!C38</f>
        <v>43282</v>
      </c>
      <c r="C40" s="160"/>
      <c r="D40" s="138"/>
      <c r="E40" s="184"/>
    </row>
    <row r="41" spans="2:5" x14ac:dyDescent="0.2">
      <c r="B41" s="183">
        <f>+'3.1.vol.'!C39</f>
        <v>43313</v>
      </c>
      <c r="C41" s="160"/>
      <c r="D41" s="138"/>
      <c r="E41" s="184"/>
    </row>
    <row r="42" spans="2:5" x14ac:dyDescent="0.2">
      <c r="B42" s="183">
        <f>+'3.1.vol.'!C40</f>
        <v>43344</v>
      </c>
      <c r="C42" s="160"/>
      <c r="D42" s="138"/>
      <c r="E42" s="184"/>
    </row>
    <row r="43" spans="2:5" x14ac:dyDescent="0.2">
      <c r="B43" s="183">
        <f>+'3.1.vol.'!C41</f>
        <v>43374</v>
      </c>
      <c r="C43" s="160"/>
      <c r="D43" s="138"/>
      <c r="E43" s="184"/>
    </row>
    <row r="44" spans="2:5" x14ac:dyDescent="0.2">
      <c r="B44" s="183">
        <f>+'3.1.vol.'!C42</f>
        <v>43405</v>
      </c>
      <c r="C44" s="160"/>
      <c r="D44" s="138"/>
      <c r="E44" s="184"/>
    </row>
    <row r="45" spans="2:5" ht="13.5" thickBot="1" x14ac:dyDescent="0.25">
      <c r="B45" s="230">
        <f>+'3.1.vol.'!C43</f>
        <v>43435</v>
      </c>
      <c r="C45" s="231"/>
      <c r="D45" s="232"/>
      <c r="E45" s="229"/>
    </row>
    <row r="46" spans="2:5" s="53" customFormat="1" ht="13.5" thickBot="1" x14ac:dyDescent="0.25">
      <c r="B46" s="474">
        <f>+'3.1.vol.'!C44</f>
        <v>43466</v>
      </c>
      <c r="C46" s="541"/>
      <c r="D46" s="541"/>
      <c r="E46" s="515"/>
    </row>
    <row r="47" spans="2:5" s="53" customFormat="1" hidden="1" x14ac:dyDescent="0.2">
      <c r="B47" s="493">
        <f>+'3.1.vol.'!C45</f>
        <v>43497</v>
      </c>
      <c r="C47" s="568"/>
      <c r="D47" s="568"/>
      <c r="E47" s="569"/>
    </row>
    <row r="48" spans="2:5" s="53" customFormat="1" hidden="1" x14ac:dyDescent="0.2">
      <c r="B48" s="491">
        <f>+'3.1.vol.'!C46</f>
        <v>43525</v>
      </c>
      <c r="C48" s="563"/>
      <c r="D48" s="563"/>
      <c r="E48" s="513"/>
    </row>
    <row r="49" spans="2:46" s="53" customFormat="1" hidden="1" x14ac:dyDescent="0.2">
      <c r="B49" s="491">
        <f>+'3.1.vol.'!C47</f>
        <v>43556</v>
      </c>
      <c r="C49" s="563"/>
      <c r="D49" s="563"/>
      <c r="E49" s="513"/>
    </row>
    <row r="50" spans="2:46" s="53" customFormat="1" hidden="1" x14ac:dyDescent="0.2">
      <c r="B50" s="491">
        <f>+'3.1.vol.'!C48</f>
        <v>43586</v>
      </c>
      <c r="C50" s="563"/>
      <c r="D50" s="563"/>
      <c r="E50" s="513"/>
    </row>
    <row r="51" spans="2:46" s="53" customFormat="1" hidden="1" x14ac:dyDescent="0.2">
      <c r="B51" s="491">
        <f>+'3.1.vol.'!C49</f>
        <v>43617</v>
      </c>
      <c r="C51" s="563"/>
      <c r="D51" s="563"/>
      <c r="E51" s="513"/>
    </row>
    <row r="52" spans="2:46" s="53" customFormat="1" hidden="1" x14ac:dyDescent="0.2">
      <c r="B52" s="491">
        <f>+'3.1.vol.'!C50</f>
        <v>43647</v>
      </c>
      <c r="C52" s="563"/>
      <c r="D52" s="563"/>
      <c r="E52" s="513"/>
    </row>
    <row r="53" spans="2:46" s="53" customFormat="1" hidden="1" x14ac:dyDescent="0.2">
      <c r="B53" s="491">
        <f>+'3.1.vol.'!C51</f>
        <v>43678</v>
      </c>
      <c r="C53" s="563"/>
      <c r="D53" s="563"/>
      <c r="E53" s="513"/>
    </row>
    <row r="54" spans="2:46" s="53" customFormat="1" hidden="1" x14ac:dyDescent="0.2">
      <c r="B54" s="491">
        <f>+'3.1.vol.'!C52</f>
        <v>43709</v>
      </c>
      <c r="C54" s="563"/>
      <c r="D54" s="563"/>
      <c r="E54" s="513"/>
    </row>
    <row r="55" spans="2:46" s="53" customFormat="1" hidden="1" x14ac:dyDescent="0.2">
      <c r="B55" s="491">
        <f>+'3.1.vol.'!C53</f>
        <v>43739</v>
      </c>
      <c r="C55" s="563"/>
      <c r="D55" s="563"/>
      <c r="E55" s="513"/>
    </row>
    <row r="56" spans="2:46" s="53" customFormat="1" ht="13.5" hidden="1" thickBot="1" x14ac:dyDescent="0.25">
      <c r="B56" s="492">
        <f>+'3.1.vol.'!C54</f>
        <v>43770</v>
      </c>
      <c r="C56" s="564"/>
      <c r="D56" s="564"/>
      <c r="E56" s="514"/>
    </row>
    <row r="57" spans="2:46" s="53" customFormat="1" ht="13.5" hidden="1" thickBot="1" x14ac:dyDescent="0.25">
      <c r="B57" s="494">
        <f>+'3.1.vol.'!C55</f>
        <v>43800</v>
      </c>
      <c r="C57" s="565"/>
      <c r="D57" s="565"/>
      <c r="E57" s="566"/>
    </row>
    <row r="58" spans="2:46" s="53" customFormat="1" ht="13.5" thickBot="1" x14ac:dyDescent="0.25">
      <c r="B58" s="567"/>
      <c r="C58" s="216"/>
      <c r="D58" s="216"/>
      <c r="E58" s="5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</row>
    <row r="59" spans="2:46" s="53" customFormat="1" x14ac:dyDescent="0.2">
      <c r="B59" s="63">
        <f>'3.1.vol.'!C59</f>
        <v>2016</v>
      </c>
      <c r="C59" s="562"/>
      <c r="D59" s="562"/>
      <c r="E59" s="562"/>
      <c r="F59" s="216"/>
    </row>
    <row r="60" spans="2:46" s="53" customFormat="1" x14ac:dyDescent="0.2">
      <c r="B60" s="59">
        <f>'3.1.vol.'!C60</f>
        <v>2017</v>
      </c>
      <c r="C60" s="563"/>
      <c r="D60" s="563"/>
      <c r="E60" s="563"/>
      <c r="F60" s="216"/>
    </row>
    <row r="61" spans="2:46" s="53" customFormat="1" ht="13.5" thickBot="1" x14ac:dyDescent="0.25">
      <c r="B61" s="482">
        <f>'3.1.vol.'!C61</f>
        <v>2018</v>
      </c>
      <c r="C61" s="564"/>
      <c r="D61" s="564"/>
      <c r="E61" s="564"/>
    </row>
    <row r="62" spans="2:46" s="53" customFormat="1" ht="13.5" thickBot="1" x14ac:dyDescent="0.25">
      <c r="B62" s="567"/>
      <c r="C62" s="216"/>
      <c r="D62" s="216"/>
      <c r="E62" s="216"/>
    </row>
    <row r="63" spans="2:46" s="53" customFormat="1" x14ac:dyDescent="0.2">
      <c r="B63" s="471">
        <f>'3.1.vol.'!C62</f>
        <v>43101</v>
      </c>
      <c r="C63" s="562"/>
      <c r="D63" s="562"/>
      <c r="E63" s="562"/>
    </row>
    <row r="64" spans="2:46" s="53" customFormat="1" ht="13.5" thickBot="1" x14ac:dyDescent="0.25">
      <c r="B64" s="492">
        <f>'3.1.vol.'!C63</f>
        <v>43466</v>
      </c>
      <c r="C64" s="564"/>
      <c r="D64" s="564"/>
      <c r="E64" s="564"/>
    </row>
    <row r="65" spans="2:5" x14ac:dyDescent="0.2">
      <c r="C65" s="50"/>
      <c r="D65" s="50"/>
    </row>
    <row r="66" spans="2:5" x14ac:dyDescent="0.2">
      <c r="B66" s="234"/>
      <c r="C66" s="50"/>
      <c r="D66" s="50"/>
    </row>
    <row r="67" spans="2:5" hidden="1" x14ac:dyDescent="0.2">
      <c r="B67" s="83" t="s">
        <v>147</v>
      </c>
      <c r="C67" s="84"/>
      <c r="D67" s="55"/>
      <c r="E67" s="55"/>
    </row>
    <row r="68" spans="2:5" ht="13.5" hidden="1" thickBot="1" x14ac:dyDescent="0.25">
      <c r="B68" s="55"/>
      <c r="C68" s="55"/>
      <c r="D68" s="55"/>
      <c r="E68" s="55"/>
    </row>
    <row r="69" spans="2:5" ht="13.5" hidden="1" thickBot="1" x14ac:dyDescent="0.25">
      <c r="B69" s="88" t="s">
        <v>7</v>
      </c>
      <c r="C69" s="90" t="s">
        <v>138</v>
      </c>
      <c r="D69" s="103" t="s">
        <v>139</v>
      </c>
    </row>
    <row r="70" spans="2:5" hidden="1" x14ac:dyDescent="0.2">
      <c r="B70" s="96">
        <v>2015</v>
      </c>
      <c r="C70" s="106">
        <f>+C59-SUM(C10:C21)</f>
        <v>0</v>
      </c>
      <c r="D70" s="109">
        <f>+D59-SUM(D10:D21)</f>
        <v>0</v>
      </c>
    </row>
    <row r="71" spans="2:5" hidden="1" x14ac:dyDescent="0.2">
      <c r="B71" s="98">
        <v>2016</v>
      </c>
      <c r="C71" s="110">
        <f>+C60-SUM(C22:C33)</f>
        <v>0</v>
      </c>
      <c r="D71" s="113">
        <f>+D60-SUM(D22:D33)</f>
        <v>0</v>
      </c>
    </row>
    <row r="72" spans="2:5" ht="13.5" hidden="1" thickBot="1" x14ac:dyDescent="0.25">
      <c r="B72" s="99">
        <v>2017</v>
      </c>
      <c r="C72" s="114">
        <f>+C61-SUM(C34:C45)</f>
        <v>0</v>
      </c>
      <c r="D72" s="117">
        <f>+D61-SUM(D34:D45)</f>
        <v>0</v>
      </c>
    </row>
    <row r="73" spans="2:5" hidden="1" x14ac:dyDescent="0.2">
      <c r="B73" s="96">
        <f>+B63</f>
        <v>43101</v>
      </c>
      <c r="C73" s="123">
        <f>+C63-(SUM(C34:INDEX(C34:C45,'parámetros e instrucciones'!$E$3)))</f>
        <v>0</v>
      </c>
      <c r="D73" s="123">
        <f>+D63-(SUM(D34:INDEX(D34:D45,'parámetros e instrucciones'!$E$3)))</f>
        <v>0</v>
      </c>
    </row>
    <row r="74" spans="2:5" ht="13.5" hidden="1" thickBot="1" x14ac:dyDescent="0.25">
      <c r="B74" s="99">
        <f>+B64</f>
        <v>43466</v>
      </c>
      <c r="C74" s="127">
        <f>+C64-(SUM(C46:INDEX(C46:C57,'parámetros e instrucciones'!$E$3)))</f>
        <v>0</v>
      </c>
      <c r="D74" s="127">
        <f>+D64-(SUM(D46:INDEX(D46:D57,'parámetros e instrucciones'!$E$3)))</f>
        <v>0</v>
      </c>
    </row>
  </sheetData>
  <sheetProtection formatCells="0" formatColumns="0" formatRows="0"/>
  <mergeCells count="1">
    <mergeCell ref="B3:E3"/>
  </mergeCells>
  <phoneticPr fontId="0" type="noConversion"/>
  <printOptions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zoomScale="75" workbookViewId="0">
      <selection activeCell="G25" sqref="G25"/>
    </sheetView>
  </sheetViews>
  <sheetFormatPr baseColWidth="10" defaultRowHeight="12.75" x14ac:dyDescent="0.2"/>
  <cols>
    <col min="1" max="1" width="4.140625" style="50" customWidth="1"/>
    <col min="2" max="2" width="16" style="50" customWidth="1"/>
    <col min="3" max="5" width="17.28515625" style="233" customWidth="1"/>
    <col min="6" max="6" width="7.5703125" style="50" customWidth="1"/>
    <col min="7" max="7" width="17.5703125" style="50" customWidth="1"/>
    <col min="8" max="16384" width="11.42578125" style="50"/>
  </cols>
  <sheetData>
    <row r="1" spans="2:7" s="171" customFormat="1" x14ac:dyDescent="0.2">
      <c r="B1" s="150" t="s">
        <v>255</v>
      </c>
      <c r="C1" s="150"/>
      <c r="D1" s="150"/>
      <c r="E1" s="150"/>
    </row>
    <row r="2" spans="2:7" s="352" customFormat="1" x14ac:dyDescent="0.2">
      <c r="B2" s="607" t="s">
        <v>278</v>
      </c>
      <c r="C2" s="607"/>
      <c r="D2" s="607"/>
      <c r="E2" s="607"/>
    </row>
    <row r="3" spans="2:7" s="171" customFormat="1" x14ac:dyDescent="0.2">
      <c r="B3" s="685" t="s">
        <v>249</v>
      </c>
      <c r="C3" s="685"/>
      <c r="D3" s="685"/>
      <c r="E3" s="685"/>
      <c r="F3" s="376"/>
    </row>
    <row r="4" spans="2:7" s="171" customFormat="1" hidden="1" x14ac:dyDescent="0.2">
      <c r="B4" s="351"/>
      <c r="C4" s="351"/>
      <c r="D4" s="351"/>
      <c r="E4" s="351"/>
      <c r="F4" s="352"/>
      <c r="G4" s="352"/>
    </row>
    <row r="5" spans="2:7" s="171" customFormat="1" hidden="1" x14ac:dyDescent="0.2">
      <c r="B5" s="351"/>
      <c r="C5" s="351"/>
      <c r="D5" s="351"/>
      <c r="E5" s="351"/>
      <c r="F5" s="352"/>
      <c r="G5" s="352"/>
    </row>
    <row r="6" spans="2:7" s="171" customFormat="1" hidden="1" x14ac:dyDescent="0.2">
      <c r="B6" s="351"/>
      <c r="C6" s="351"/>
      <c r="D6" s="351"/>
      <c r="E6" s="351"/>
      <c r="F6" s="352"/>
      <c r="G6" s="352"/>
    </row>
    <row r="7" spans="2:7" ht="13.5" thickBot="1" x14ac:dyDescent="0.25">
      <c r="C7" s="218"/>
      <c r="D7" s="218"/>
      <c r="E7" s="218"/>
      <c r="F7" s="194"/>
      <c r="G7" s="194"/>
    </row>
    <row r="8" spans="2:7" ht="12.75" customHeight="1" x14ac:dyDescent="0.2">
      <c r="B8" s="421" t="s">
        <v>6</v>
      </c>
      <c r="C8" s="422" t="s">
        <v>74</v>
      </c>
      <c r="D8" s="404" t="s">
        <v>10</v>
      </c>
      <c r="E8" s="423" t="s">
        <v>75</v>
      </c>
      <c r="F8" s="57"/>
    </row>
    <row r="9" spans="2:7" ht="12" customHeight="1" thickBot="1" x14ac:dyDescent="0.25">
      <c r="B9" s="424" t="s">
        <v>7</v>
      </c>
      <c r="C9" s="425" t="s">
        <v>202</v>
      </c>
      <c r="D9" s="426" t="s">
        <v>246</v>
      </c>
      <c r="E9" s="427" t="s">
        <v>76</v>
      </c>
      <c r="F9" s="57"/>
    </row>
    <row r="10" spans="2:7" x14ac:dyDescent="0.2">
      <c r="B10" s="179">
        <f>+'3.1.vol.'!C8</f>
        <v>42370</v>
      </c>
      <c r="C10" s="180"/>
      <c r="D10" s="181"/>
      <c r="E10" s="182"/>
    </row>
    <row r="11" spans="2:7" x14ac:dyDescent="0.2">
      <c r="B11" s="183">
        <f>+'3.1.vol.'!C9</f>
        <v>42401</v>
      </c>
      <c r="C11" s="184"/>
      <c r="D11" s="160"/>
      <c r="E11" s="161"/>
    </row>
    <row r="12" spans="2:7" x14ac:dyDescent="0.2">
      <c r="B12" s="183">
        <f>+'3.1.vol.'!C10</f>
        <v>42430</v>
      </c>
      <c r="C12" s="184"/>
      <c r="D12" s="160"/>
      <c r="E12" s="161"/>
    </row>
    <row r="13" spans="2:7" x14ac:dyDescent="0.2">
      <c r="B13" s="183">
        <f>+'3.1.vol.'!C11</f>
        <v>42461</v>
      </c>
      <c r="C13" s="184"/>
      <c r="D13" s="160"/>
      <c r="E13" s="161"/>
    </row>
    <row r="14" spans="2:7" x14ac:dyDescent="0.2">
      <c r="B14" s="183">
        <f>+'3.1.vol.'!C12</f>
        <v>42491</v>
      </c>
      <c r="C14" s="160"/>
      <c r="D14" s="160"/>
      <c r="E14" s="161"/>
    </row>
    <row r="15" spans="2:7" x14ac:dyDescent="0.2">
      <c r="B15" s="183">
        <f>+'3.1.vol.'!C13</f>
        <v>42522</v>
      </c>
      <c r="C15" s="184"/>
      <c r="D15" s="160"/>
      <c r="E15" s="161"/>
    </row>
    <row r="16" spans="2:7" x14ac:dyDescent="0.2">
      <c r="B16" s="183">
        <f>+'3.1.vol.'!C14</f>
        <v>42552</v>
      </c>
      <c r="C16" s="160"/>
      <c r="D16" s="160"/>
      <c r="E16" s="161"/>
    </row>
    <row r="17" spans="2:5" x14ac:dyDescent="0.2">
      <c r="B17" s="183">
        <f>+'3.1.vol.'!C15</f>
        <v>42583</v>
      </c>
      <c r="C17" s="160"/>
      <c r="D17" s="160"/>
      <c r="E17" s="161"/>
    </row>
    <row r="18" spans="2:5" x14ac:dyDescent="0.2">
      <c r="B18" s="183">
        <f>+'3.1.vol.'!C16</f>
        <v>42614</v>
      </c>
      <c r="C18" s="160"/>
      <c r="D18" s="160"/>
      <c r="E18" s="161"/>
    </row>
    <row r="19" spans="2:5" x14ac:dyDescent="0.2">
      <c r="B19" s="183">
        <f>+'3.1.vol.'!C17</f>
        <v>42644</v>
      </c>
      <c r="C19" s="160"/>
      <c r="D19" s="160"/>
      <c r="E19" s="161"/>
    </row>
    <row r="20" spans="2:5" x14ac:dyDescent="0.2">
      <c r="B20" s="183">
        <f>+'3.1.vol.'!C18</f>
        <v>42675</v>
      </c>
      <c r="C20" s="160"/>
      <c r="D20" s="160"/>
      <c r="E20" s="161"/>
    </row>
    <row r="21" spans="2:5" ht="13.5" thickBot="1" x14ac:dyDescent="0.25">
      <c r="B21" s="185">
        <f>+'3.1.vol.'!C19</f>
        <v>42705</v>
      </c>
      <c r="C21" s="186"/>
      <c r="D21" s="186"/>
      <c r="E21" s="187"/>
    </row>
    <row r="22" spans="2:5" x14ac:dyDescent="0.2">
      <c r="B22" s="179">
        <f>+'3.1.vol.'!C20</f>
        <v>42736</v>
      </c>
      <c r="C22" s="181"/>
      <c r="D22" s="181"/>
      <c r="E22" s="161"/>
    </row>
    <row r="23" spans="2:5" x14ac:dyDescent="0.2">
      <c r="B23" s="183">
        <f>+'3.1.vol.'!C21</f>
        <v>42767</v>
      </c>
      <c r="C23" s="160"/>
      <c r="D23" s="160"/>
      <c r="E23" s="188"/>
    </row>
    <row r="24" spans="2:5" x14ac:dyDescent="0.2">
      <c r="B24" s="183">
        <f>+'3.1.vol.'!C22</f>
        <v>42795</v>
      </c>
      <c r="C24" s="160"/>
      <c r="D24" s="160"/>
      <c r="E24" s="161"/>
    </row>
    <row r="25" spans="2:5" x14ac:dyDescent="0.2">
      <c r="B25" s="183">
        <f>+'3.1.vol.'!C23</f>
        <v>42826</v>
      </c>
      <c r="C25" s="160"/>
      <c r="D25" s="160"/>
      <c r="E25" s="161"/>
    </row>
    <row r="26" spans="2:5" x14ac:dyDescent="0.2">
      <c r="B26" s="183">
        <f>+'3.1.vol.'!C24</f>
        <v>42856</v>
      </c>
      <c r="C26" s="160"/>
      <c r="D26" s="160"/>
      <c r="E26" s="161"/>
    </row>
    <row r="27" spans="2:5" x14ac:dyDescent="0.2">
      <c r="B27" s="183">
        <f>+'3.1.vol.'!C25</f>
        <v>42887</v>
      </c>
      <c r="C27" s="160"/>
      <c r="D27" s="160"/>
      <c r="E27" s="161"/>
    </row>
    <row r="28" spans="2:5" x14ac:dyDescent="0.2">
      <c r="B28" s="183">
        <f>+'3.1.vol.'!C26</f>
        <v>42917</v>
      </c>
      <c r="C28" s="160"/>
      <c r="D28" s="160"/>
      <c r="E28" s="161"/>
    </row>
    <row r="29" spans="2:5" x14ac:dyDescent="0.2">
      <c r="B29" s="183">
        <f>+'3.1.vol.'!C27</f>
        <v>42948</v>
      </c>
      <c r="C29" s="160"/>
      <c r="D29" s="160"/>
      <c r="E29" s="161"/>
    </row>
    <row r="30" spans="2:5" x14ac:dyDescent="0.2">
      <c r="B30" s="183">
        <f>+'3.1.vol.'!C28</f>
        <v>42979</v>
      </c>
      <c r="C30" s="160"/>
      <c r="D30" s="160"/>
      <c r="E30" s="161"/>
    </row>
    <row r="31" spans="2:5" x14ac:dyDescent="0.2">
      <c r="B31" s="183">
        <f>+'3.1.vol.'!C29</f>
        <v>43009</v>
      </c>
      <c r="C31" s="160"/>
      <c r="D31" s="160"/>
      <c r="E31" s="161"/>
    </row>
    <row r="32" spans="2:5" x14ac:dyDescent="0.2">
      <c r="B32" s="183">
        <f>+'3.1.vol.'!C30</f>
        <v>43040</v>
      </c>
      <c r="C32" s="160"/>
      <c r="D32" s="160"/>
      <c r="E32" s="161"/>
    </row>
    <row r="33" spans="2:5" ht="13.5" thickBot="1" x14ac:dyDescent="0.25">
      <c r="B33" s="185">
        <f>+'3.1.vol.'!C31</f>
        <v>43070</v>
      </c>
      <c r="C33" s="186"/>
      <c r="D33" s="186"/>
      <c r="E33" s="189"/>
    </row>
    <row r="34" spans="2:5" x14ac:dyDescent="0.2">
      <c r="B34" s="179">
        <f>+'3.1.vol.'!C32</f>
        <v>43101</v>
      </c>
      <c r="C34" s="181"/>
      <c r="D34" s="190"/>
      <c r="E34" s="180"/>
    </row>
    <row r="35" spans="2:5" x14ac:dyDescent="0.2">
      <c r="B35" s="183">
        <f>+'3.1.vol.'!C33</f>
        <v>43132</v>
      </c>
      <c r="C35" s="160"/>
      <c r="D35" s="138"/>
      <c r="E35" s="184"/>
    </row>
    <row r="36" spans="2:5" x14ac:dyDescent="0.2">
      <c r="B36" s="183">
        <f>+'3.1.vol.'!C34</f>
        <v>43160</v>
      </c>
      <c r="C36" s="160"/>
      <c r="D36" s="138"/>
      <c r="E36" s="184"/>
    </row>
    <row r="37" spans="2:5" x14ac:dyDescent="0.2">
      <c r="B37" s="183">
        <f>+'3.1.vol.'!C35</f>
        <v>43191</v>
      </c>
      <c r="C37" s="160"/>
      <c r="D37" s="138"/>
      <c r="E37" s="184"/>
    </row>
    <row r="38" spans="2:5" x14ac:dyDescent="0.2">
      <c r="B38" s="183">
        <f>+'3.1.vol.'!C36</f>
        <v>43221</v>
      </c>
      <c r="C38" s="160"/>
      <c r="D38" s="138"/>
      <c r="E38" s="184"/>
    </row>
    <row r="39" spans="2:5" x14ac:dyDescent="0.2">
      <c r="B39" s="183">
        <f>+'3.1.vol.'!C37</f>
        <v>43252</v>
      </c>
      <c r="C39" s="160"/>
      <c r="D39" s="138"/>
      <c r="E39" s="184"/>
    </row>
    <row r="40" spans="2:5" x14ac:dyDescent="0.2">
      <c r="B40" s="183">
        <f>+'3.1.vol.'!C38</f>
        <v>43282</v>
      </c>
      <c r="C40" s="160"/>
      <c r="D40" s="138"/>
      <c r="E40" s="184"/>
    </row>
    <row r="41" spans="2:5" x14ac:dyDescent="0.2">
      <c r="B41" s="183">
        <f>+'3.1.vol.'!C39</f>
        <v>43313</v>
      </c>
      <c r="C41" s="160"/>
      <c r="D41" s="138"/>
      <c r="E41" s="184"/>
    </row>
    <row r="42" spans="2:5" x14ac:dyDescent="0.2">
      <c r="B42" s="183">
        <f>+'3.1.vol.'!C40</f>
        <v>43344</v>
      </c>
      <c r="C42" s="160"/>
      <c r="D42" s="138"/>
      <c r="E42" s="184"/>
    </row>
    <row r="43" spans="2:5" x14ac:dyDescent="0.2">
      <c r="B43" s="183">
        <f>+'3.1.vol.'!C41</f>
        <v>43374</v>
      </c>
      <c r="C43" s="160"/>
      <c r="D43" s="138"/>
      <c r="E43" s="184"/>
    </row>
    <row r="44" spans="2:5" x14ac:dyDescent="0.2">
      <c r="B44" s="183">
        <f>+'3.1.vol.'!C42</f>
        <v>43405</v>
      </c>
      <c r="C44" s="160"/>
      <c r="D44" s="138"/>
      <c r="E44" s="184"/>
    </row>
    <row r="45" spans="2:5" ht="13.5" thickBot="1" x14ac:dyDescent="0.25">
      <c r="B45" s="230">
        <f>+'3.1.vol.'!C43</f>
        <v>43435</v>
      </c>
      <c r="C45" s="231"/>
      <c r="D45" s="232"/>
      <c r="E45" s="229"/>
    </row>
    <row r="46" spans="2:5" s="53" customFormat="1" ht="13.5" thickBot="1" x14ac:dyDescent="0.25">
      <c r="B46" s="474">
        <f>+'3.1.vol.'!C44</f>
        <v>43466</v>
      </c>
      <c r="C46" s="541"/>
      <c r="D46" s="541"/>
      <c r="E46" s="515"/>
    </row>
    <row r="47" spans="2:5" s="53" customFormat="1" hidden="1" x14ac:dyDescent="0.2">
      <c r="B47" s="493">
        <f>+'3.1.vol.'!C45</f>
        <v>43497</v>
      </c>
      <c r="C47" s="568"/>
      <c r="D47" s="568"/>
      <c r="E47" s="569"/>
    </row>
    <row r="48" spans="2:5" s="53" customFormat="1" hidden="1" x14ac:dyDescent="0.2">
      <c r="B48" s="491">
        <f>+'3.1.vol.'!C46</f>
        <v>43525</v>
      </c>
      <c r="C48" s="563"/>
      <c r="D48" s="563"/>
      <c r="E48" s="513"/>
    </row>
    <row r="49" spans="2:46" s="53" customFormat="1" hidden="1" x14ac:dyDescent="0.2">
      <c r="B49" s="491">
        <f>+'3.1.vol.'!C47</f>
        <v>43556</v>
      </c>
      <c r="C49" s="563"/>
      <c r="D49" s="563"/>
      <c r="E49" s="513"/>
    </row>
    <row r="50" spans="2:46" s="53" customFormat="1" hidden="1" x14ac:dyDescent="0.2">
      <c r="B50" s="491">
        <f>+'3.1.vol.'!C48</f>
        <v>43586</v>
      </c>
      <c r="C50" s="563"/>
      <c r="D50" s="563"/>
      <c r="E50" s="513"/>
    </row>
    <row r="51" spans="2:46" s="53" customFormat="1" hidden="1" x14ac:dyDescent="0.2">
      <c r="B51" s="491">
        <f>+'3.1.vol.'!C49</f>
        <v>43617</v>
      </c>
      <c r="C51" s="563"/>
      <c r="D51" s="563"/>
      <c r="E51" s="513"/>
    </row>
    <row r="52" spans="2:46" s="53" customFormat="1" hidden="1" x14ac:dyDescent="0.2">
      <c r="B52" s="491">
        <f>+'3.1.vol.'!C50</f>
        <v>43647</v>
      </c>
      <c r="C52" s="563"/>
      <c r="D52" s="563"/>
      <c r="E52" s="513"/>
    </row>
    <row r="53" spans="2:46" s="53" customFormat="1" hidden="1" x14ac:dyDescent="0.2">
      <c r="B53" s="491">
        <f>+'3.1.vol.'!C51</f>
        <v>43678</v>
      </c>
      <c r="C53" s="563"/>
      <c r="D53" s="563"/>
      <c r="E53" s="513"/>
    </row>
    <row r="54" spans="2:46" s="53" customFormat="1" hidden="1" x14ac:dyDescent="0.2">
      <c r="B54" s="491">
        <f>+'3.1.vol.'!C52</f>
        <v>43709</v>
      </c>
      <c r="C54" s="563"/>
      <c r="D54" s="563"/>
      <c r="E54" s="513"/>
    </row>
    <row r="55" spans="2:46" s="53" customFormat="1" hidden="1" x14ac:dyDescent="0.2">
      <c r="B55" s="491">
        <f>+'3.1.vol.'!C53</f>
        <v>43739</v>
      </c>
      <c r="C55" s="563"/>
      <c r="D55" s="563"/>
      <c r="E55" s="513"/>
    </row>
    <row r="56" spans="2:46" s="53" customFormat="1" ht="13.5" hidden="1" thickBot="1" x14ac:dyDescent="0.25">
      <c r="B56" s="492">
        <f>+'3.1.vol.'!C54</f>
        <v>43770</v>
      </c>
      <c r="C56" s="564"/>
      <c r="D56" s="564"/>
      <c r="E56" s="514"/>
    </row>
    <row r="57" spans="2:46" s="53" customFormat="1" ht="13.5" hidden="1" thickBot="1" x14ac:dyDescent="0.25">
      <c r="B57" s="494">
        <f>+'3.1.vol.'!C55</f>
        <v>43800</v>
      </c>
      <c r="C57" s="565"/>
      <c r="D57" s="565"/>
      <c r="E57" s="566"/>
    </row>
    <row r="58" spans="2:46" s="53" customFormat="1" ht="13.5" thickBot="1" x14ac:dyDescent="0.25">
      <c r="B58" s="567"/>
      <c r="C58" s="216"/>
      <c r="D58" s="216"/>
      <c r="E58" s="5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</row>
    <row r="59" spans="2:46" s="53" customFormat="1" x14ac:dyDescent="0.2">
      <c r="B59" s="63">
        <f>'3.1.vol.'!C59</f>
        <v>2016</v>
      </c>
      <c r="C59" s="562"/>
      <c r="D59" s="562"/>
      <c r="E59" s="562"/>
      <c r="F59" s="216"/>
    </row>
    <row r="60" spans="2:46" s="53" customFormat="1" x14ac:dyDescent="0.2">
      <c r="B60" s="59">
        <f>'3.1.vol.'!C60</f>
        <v>2017</v>
      </c>
      <c r="C60" s="563"/>
      <c r="D60" s="563"/>
      <c r="E60" s="563"/>
      <c r="F60" s="216"/>
    </row>
    <row r="61" spans="2:46" s="53" customFormat="1" ht="13.5" thickBot="1" x14ac:dyDescent="0.25">
      <c r="B61" s="482">
        <f>'3.1.vol.'!C61</f>
        <v>2018</v>
      </c>
      <c r="C61" s="564"/>
      <c r="D61" s="564"/>
      <c r="E61" s="564"/>
    </row>
    <row r="62" spans="2:46" s="53" customFormat="1" ht="13.5" thickBot="1" x14ac:dyDescent="0.25">
      <c r="B62" s="567"/>
      <c r="C62" s="216"/>
      <c r="D62" s="216"/>
      <c r="E62" s="216"/>
    </row>
    <row r="63" spans="2:46" s="53" customFormat="1" x14ac:dyDescent="0.2">
      <c r="B63" s="471">
        <f>'3.1.vol.'!C62</f>
        <v>43101</v>
      </c>
      <c r="C63" s="562"/>
      <c r="D63" s="562"/>
      <c r="E63" s="562"/>
    </row>
    <row r="64" spans="2:46" s="53" customFormat="1" ht="13.5" thickBot="1" x14ac:dyDescent="0.25">
      <c r="B64" s="492">
        <f>'3.1.vol.'!C63</f>
        <v>43466</v>
      </c>
      <c r="C64" s="564"/>
      <c r="D64" s="564"/>
      <c r="E64" s="564"/>
    </row>
    <row r="65" spans="2:5" x14ac:dyDescent="0.2">
      <c r="C65" s="50"/>
      <c r="D65" s="50"/>
    </row>
    <row r="66" spans="2:5" x14ac:dyDescent="0.2">
      <c r="B66" s="234"/>
      <c r="C66" s="50"/>
      <c r="D66" s="50"/>
    </row>
    <row r="67" spans="2:5" hidden="1" x14ac:dyDescent="0.2">
      <c r="B67" s="83" t="s">
        <v>147</v>
      </c>
      <c r="C67" s="84"/>
      <c r="D67" s="55"/>
      <c r="E67" s="55"/>
    </row>
    <row r="68" spans="2:5" ht="13.5" hidden="1" thickBot="1" x14ac:dyDescent="0.25">
      <c r="B68" s="55"/>
      <c r="C68" s="55"/>
      <c r="D68" s="55"/>
      <c r="E68" s="55"/>
    </row>
    <row r="69" spans="2:5" ht="13.5" hidden="1" thickBot="1" x14ac:dyDescent="0.25">
      <c r="B69" s="88" t="s">
        <v>7</v>
      </c>
      <c r="C69" s="90" t="s">
        <v>138</v>
      </c>
      <c r="D69" s="103" t="s">
        <v>139</v>
      </c>
    </row>
    <row r="70" spans="2:5" hidden="1" x14ac:dyDescent="0.2">
      <c r="B70" s="96">
        <v>2015</v>
      </c>
      <c r="C70" s="106">
        <f>+C59-SUM(C10:C21)</f>
        <v>0</v>
      </c>
      <c r="D70" s="109">
        <f>+D59-SUM(D10:D21)</f>
        <v>0</v>
      </c>
    </row>
    <row r="71" spans="2:5" hidden="1" x14ac:dyDescent="0.2">
      <c r="B71" s="98">
        <v>2016</v>
      </c>
      <c r="C71" s="110">
        <f>+C60-SUM(C22:C33)</f>
        <v>0</v>
      </c>
      <c r="D71" s="113">
        <f>+D60-SUM(D22:D33)</f>
        <v>0</v>
      </c>
    </row>
    <row r="72" spans="2:5" ht="13.5" hidden="1" thickBot="1" x14ac:dyDescent="0.25">
      <c r="B72" s="99">
        <v>2017</v>
      </c>
      <c r="C72" s="114">
        <f>+C61-SUM(C34:C45)</f>
        <v>0</v>
      </c>
      <c r="D72" s="117">
        <f>+D61-SUM(D34:D45)</f>
        <v>0</v>
      </c>
    </row>
    <row r="73" spans="2:5" hidden="1" x14ac:dyDescent="0.2">
      <c r="B73" s="96">
        <f>+B63</f>
        <v>43101</v>
      </c>
      <c r="C73" s="123">
        <f>+C63-(SUM(C34:INDEX(C34:C45,'parámetros e instrucciones'!$E$3)))</f>
        <v>0</v>
      </c>
      <c r="D73" s="123">
        <f>+D63-(SUM(D34:INDEX(D34:D45,'parámetros e instrucciones'!$E$3)))</f>
        <v>0</v>
      </c>
    </row>
    <row r="74" spans="2:5" ht="13.5" hidden="1" thickBot="1" x14ac:dyDescent="0.25">
      <c r="B74" s="99">
        <f>+B64</f>
        <v>43466</v>
      </c>
      <c r="C74" s="127">
        <f>+C64-(SUM(C46:INDEX(C46:C57,'parámetros e instrucciones'!$E$3)))</f>
        <v>0</v>
      </c>
      <c r="D74" s="127">
        <f>+D64-(SUM(D46:INDEX(D46:D57,'parámetros e instrucciones'!$E$3)))</f>
        <v>0</v>
      </c>
    </row>
  </sheetData>
  <sheetProtection formatCells="0" formatColumns="0" formatRows="0"/>
  <mergeCells count="1">
    <mergeCell ref="B3:E3"/>
  </mergeCells>
  <printOptions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4.140625" style="50" customWidth="1"/>
    <col min="2" max="2" width="16" style="50" customWidth="1"/>
    <col min="3" max="5" width="17.28515625" style="233" customWidth="1"/>
    <col min="6" max="6" width="7.5703125" style="50" customWidth="1"/>
    <col min="7" max="7" width="17.5703125" style="50" customWidth="1"/>
    <col min="8" max="16384" width="11.42578125" style="50"/>
  </cols>
  <sheetData>
    <row r="1" spans="2:7" s="171" customFormat="1" x14ac:dyDescent="0.2">
      <c r="B1" s="150" t="s">
        <v>290</v>
      </c>
      <c r="C1" s="150"/>
      <c r="D1" s="150"/>
      <c r="E1" s="150"/>
    </row>
    <row r="2" spans="2:7" s="352" customFormat="1" ht="28.5" customHeight="1" x14ac:dyDescent="0.2">
      <c r="B2" s="613" t="s">
        <v>279</v>
      </c>
      <c r="C2" s="613"/>
      <c r="D2" s="613"/>
      <c r="E2" s="613"/>
    </row>
    <row r="3" spans="2:7" s="171" customFormat="1" x14ac:dyDescent="0.2">
      <c r="B3" s="685" t="s">
        <v>249</v>
      </c>
      <c r="C3" s="685"/>
      <c r="D3" s="685"/>
      <c r="E3" s="685"/>
      <c r="F3" s="376"/>
    </row>
    <row r="4" spans="2:7" s="171" customFormat="1" hidden="1" x14ac:dyDescent="0.2">
      <c r="B4" s="351"/>
      <c r="C4" s="351"/>
      <c r="D4" s="351"/>
      <c r="E4" s="351"/>
      <c r="F4" s="352"/>
      <c r="G4" s="352"/>
    </row>
    <row r="5" spans="2:7" s="171" customFormat="1" hidden="1" x14ac:dyDescent="0.2">
      <c r="B5" s="351"/>
      <c r="C5" s="351"/>
      <c r="D5" s="351"/>
      <c r="E5" s="351"/>
      <c r="F5" s="352"/>
      <c r="G5" s="352"/>
    </row>
    <row r="6" spans="2:7" s="171" customFormat="1" hidden="1" x14ac:dyDescent="0.2">
      <c r="B6" s="351"/>
      <c r="C6" s="351"/>
      <c r="D6" s="351"/>
      <c r="E6" s="351"/>
      <c r="F6" s="352"/>
      <c r="G6" s="352"/>
    </row>
    <row r="7" spans="2:7" ht="13.5" thickBot="1" x14ac:dyDescent="0.25">
      <c r="C7" s="218"/>
      <c r="D7" s="218"/>
      <c r="E7" s="218"/>
      <c r="F7" s="194"/>
      <c r="G7" s="194"/>
    </row>
    <row r="8" spans="2:7" ht="12.75" customHeight="1" x14ac:dyDescent="0.2">
      <c r="B8" s="421" t="s">
        <v>6</v>
      </c>
      <c r="C8" s="422" t="s">
        <v>74</v>
      </c>
      <c r="D8" s="404" t="s">
        <v>10</v>
      </c>
      <c r="E8" s="423" t="s">
        <v>75</v>
      </c>
      <c r="F8" s="57"/>
    </row>
    <row r="9" spans="2:7" ht="12" customHeight="1" thickBot="1" x14ac:dyDescent="0.25">
      <c r="B9" s="424" t="s">
        <v>7</v>
      </c>
      <c r="C9" s="425" t="s">
        <v>202</v>
      </c>
      <c r="D9" s="426" t="s">
        <v>246</v>
      </c>
      <c r="E9" s="427" t="s">
        <v>76</v>
      </c>
      <c r="F9" s="57"/>
    </row>
    <row r="10" spans="2:7" x14ac:dyDescent="0.2">
      <c r="B10" s="179">
        <f>+'3.1.vol.'!C8</f>
        <v>42370</v>
      </c>
      <c r="C10" s="180"/>
      <c r="D10" s="181"/>
      <c r="E10" s="182"/>
    </row>
    <row r="11" spans="2:7" x14ac:dyDescent="0.2">
      <c r="B11" s="183">
        <f>+'3.1.vol.'!C9</f>
        <v>42401</v>
      </c>
      <c r="C11" s="184"/>
      <c r="D11" s="160"/>
      <c r="E11" s="161"/>
    </row>
    <row r="12" spans="2:7" x14ac:dyDescent="0.2">
      <c r="B12" s="183">
        <f>+'3.1.vol.'!C10</f>
        <v>42430</v>
      </c>
      <c r="C12" s="184"/>
      <c r="D12" s="160"/>
      <c r="E12" s="161"/>
    </row>
    <row r="13" spans="2:7" x14ac:dyDescent="0.2">
      <c r="B13" s="183">
        <f>+'3.1.vol.'!C11</f>
        <v>42461</v>
      </c>
      <c r="C13" s="184"/>
      <c r="D13" s="160"/>
      <c r="E13" s="161"/>
    </row>
    <row r="14" spans="2:7" x14ac:dyDescent="0.2">
      <c r="B14" s="183">
        <f>+'3.1.vol.'!C12</f>
        <v>42491</v>
      </c>
      <c r="C14" s="160"/>
      <c r="D14" s="160"/>
      <c r="E14" s="161"/>
    </row>
    <row r="15" spans="2:7" x14ac:dyDescent="0.2">
      <c r="B15" s="183">
        <f>+'3.1.vol.'!C13</f>
        <v>42522</v>
      </c>
      <c r="C15" s="184"/>
      <c r="D15" s="160"/>
      <c r="E15" s="161"/>
    </row>
    <row r="16" spans="2:7" x14ac:dyDescent="0.2">
      <c r="B16" s="183">
        <f>+'3.1.vol.'!C14</f>
        <v>42552</v>
      </c>
      <c r="C16" s="160"/>
      <c r="D16" s="160"/>
      <c r="E16" s="161"/>
    </row>
    <row r="17" spans="2:5" x14ac:dyDescent="0.2">
      <c r="B17" s="183">
        <f>+'3.1.vol.'!C15</f>
        <v>42583</v>
      </c>
      <c r="C17" s="160"/>
      <c r="D17" s="160"/>
      <c r="E17" s="161"/>
    </row>
    <row r="18" spans="2:5" x14ac:dyDescent="0.2">
      <c r="B18" s="183">
        <f>+'3.1.vol.'!C16</f>
        <v>42614</v>
      </c>
      <c r="C18" s="160"/>
      <c r="D18" s="160"/>
      <c r="E18" s="161"/>
    </row>
    <row r="19" spans="2:5" x14ac:dyDescent="0.2">
      <c r="B19" s="183">
        <f>+'3.1.vol.'!C17</f>
        <v>42644</v>
      </c>
      <c r="C19" s="160"/>
      <c r="D19" s="160"/>
      <c r="E19" s="161"/>
    </row>
    <row r="20" spans="2:5" x14ac:dyDescent="0.2">
      <c r="B20" s="183">
        <f>+'3.1.vol.'!C18</f>
        <v>42675</v>
      </c>
      <c r="C20" s="160"/>
      <c r="D20" s="160"/>
      <c r="E20" s="161"/>
    </row>
    <row r="21" spans="2:5" ht="13.5" thickBot="1" x14ac:dyDescent="0.25">
      <c r="B21" s="185">
        <f>+'3.1.vol.'!C19</f>
        <v>42705</v>
      </c>
      <c r="C21" s="186"/>
      <c r="D21" s="186"/>
      <c r="E21" s="187"/>
    </row>
    <row r="22" spans="2:5" x14ac:dyDescent="0.2">
      <c r="B22" s="179">
        <f>+'3.1.vol.'!C20</f>
        <v>42736</v>
      </c>
      <c r="C22" s="181"/>
      <c r="D22" s="181"/>
      <c r="E22" s="161"/>
    </row>
    <row r="23" spans="2:5" x14ac:dyDescent="0.2">
      <c r="B23" s="183">
        <f>+'3.1.vol.'!C21</f>
        <v>42767</v>
      </c>
      <c r="C23" s="160"/>
      <c r="D23" s="160"/>
      <c r="E23" s="188"/>
    </row>
    <row r="24" spans="2:5" x14ac:dyDescent="0.2">
      <c r="B24" s="183">
        <f>+'3.1.vol.'!C22</f>
        <v>42795</v>
      </c>
      <c r="C24" s="160"/>
      <c r="D24" s="160"/>
      <c r="E24" s="161"/>
    </row>
    <row r="25" spans="2:5" x14ac:dyDescent="0.2">
      <c r="B25" s="183">
        <f>+'3.1.vol.'!C23</f>
        <v>42826</v>
      </c>
      <c r="C25" s="160"/>
      <c r="D25" s="160"/>
      <c r="E25" s="161"/>
    </row>
    <row r="26" spans="2:5" x14ac:dyDescent="0.2">
      <c r="B26" s="183">
        <f>+'3.1.vol.'!C24</f>
        <v>42856</v>
      </c>
      <c r="C26" s="160"/>
      <c r="D26" s="160"/>
      <c r="E26" s="161"/>
    </row>
    <row r="27" spans="2:5" x14ac:dyDescent="0.2">
      <c r="B27" s="183">
        <f>+'3.1.vol.'!C25</f>
        <v>42887</v>
      </c>
      <c r="C27" s="160"/>
      <c r="D27" s="160"/>
      <c r="E27" s="161"/>
    </row>
    <row r="28" spans="2:5" x14ac:dyDescent="0.2">
      <c r="B28" s="183">
        <f>+'3.1.vol.'!C26</f>
        <v>42917</v>
      </c>
      <c r="C28" s="160"/>
      <c r="D28" s="160"/>
      <c r="E28" s="161"/>
    </row>
    <row r="29" spans="2:5" x14ac:dyDescent="0.2">
      <c r="B29" s="183">
        <f>+'3.1.vol.'!C27</f>
        <v>42948</v>
      </c>
      <c r="C29" s="160"/>
      <c r="D29" s="160"/>
      <c r="E29" s="161"/>
    </row>
    <row r="30" spans="2:5" x14ac:dyDescent="0.2">
      <c r="B30" s="183">
        <f>+'3.1.vol.'!C28</f>
        <v>42979</v>
      </c>
      <c r="C30" s="160"/>
      <c r="D30" s="160"/>
      <c r="E30" s="161"/>
    </row>
    <row r="31" spans="2:5" x14ac:dyDescent="0.2">
      <c r="B31" s="183">
        <f>+'3.1.vol.'!C29</f>
        <v>43009</v>
      </c>
      <c r="C31" s="160"/>
      <c r="D31" s="160"/>
      <c r="E31" s="161"/>
    </row>
    <row r="32" spans="2:5" x14ac:dyDescent="0.2">
      <c r="B32" s="183">
        <f>+'3.1.vol.'!C30</f>
        <v>43040</v>
      </c>
      <c r="C32" s="160"/>
      <c r="D32" s="160"/>
      <c r="E32" s="161"/>
    </row>
    <row r="33" spans="2:5" ht="13.5" thickBot="1" x14ac:dyDescent="0.25">
      <c r="B33" s="185">
        <f>+'3.1.vol.'!C31</f>
        <v>43070</v>
      </c>
      <c r="C33" s="186"/>
      <c r="D33" s="186"/>
      <c r="E33" s="189"/>
    </row>
    <row r="34" spans="2:5" x14ac:dyDescent="0.2">
      <c r="B34" s="179">
        <f>+'3.1.vol.'!C32</f>
        <v>43101</v>
      </c>
      <c r="C34" s="181"/>
      <c r="D34" s="190"/>
      <c r="E34" s="180"/>
    </row>
    <row r="35" spans="2:5" x14ac:dyDescent="0.2">
      <c r="B35" s="183">
        <f>+'3.1.vol.'!C33</f>
        <v>43132</v>
      </c>
      <c r="C35" s="160"/>
      <c r="D35" s="138"/>
      <c r="E35" s="184"/>
    </row>
    <row r="36" spans="2:5" x14ac:dyDescent="0.2">
      <c r="B36" s="183">
        <f>+'3.1.vol.'!C34</f>
        <v>43160</v>
      </c>
      <c r="C36" s="160"/>
      <c r="D36" s="138"/>
      <c r="E36" s="184"/>
    </row>
    <row r="37" spans="2:5" x14ac:dyDescent="0.2">
      <c r="B37" s="183">
        <f>+'3.1.vol.'!C35</f>
        <v>43191</v>
      </c>
      <c r="C37" s="160"/>
      <c r="D37" s="138"/>
      <c r="E37" s="184"/>
    </row>
    <row r="38" spans="2:5" x14ac:dyDescent="0.2">
      <c r="B38" s="183">
        <f>+'3.1.vol.'!C36</f>
        <v>43221</v>
      </c>
      <c r="C38" s="160"/>
      <c r="D38" s="138"/>
      <c r="E38" s="184"/>
    </row>
    <row r="39" spans="2:5" x14ac:dyDescent="0.2">
      <c r="B39" s="183">
        <f>+'3.1.vol.'!C37</f>
        <v>43252</v>
      </c>
      <c r="C39" s="160"/>
      <c r="D39" s="138"/>
      <c r="E39" s="184"/>
    </row>
    <row r="40" spans="2:5" x14ac:dyDescent="0.2">
      <c r="B40" s="183">
        <f>+'3.1.vol.'!C38</f>
        <v>43282</v>
      </c>
      <c r="C40" s="160"/>
      <c r="D40" s="138"/>
      <c r="E40" s="184"/>
    </row>
    <row r="41" spans="2:5" x14ac:dyDescent="0.2">
      <c r="B41" s="183">
        <f>+'3.1.vol.'!C39</f>
        <v>43313</v>
      </c>
      <c r="C41" s="160"/>
      <c r="D41" s="138"/>
      <c r="E41" s="184"/>
    </row>
    <row r="42" spans="2:5" x14ac:dyDescent="0.2">
      <c r="B42" s="183">
        <f>+'3.1.vol.'!C40</f>
        <v>43344</v>
      </c>
      <c r="C42" s="160"/>
      <c r="D42" s="138"/>
      <c r="E42" s="184"/>
    </row>
    <row r="43" spans="2:5" x14ac:dyDescent="0.2">
      <c r="B43" s="183">
        <f>+'3.1.vol.'!C41</f>
        <v>43374</v>
      </c>
      <c r="C43" s="160"/>
      <c r="D43" s="138"/>
      <c r="E43" s="184"/>
    </row>
    <row r="44" spans="2:5" x14ac:dyDescent="0.2">
      <c r="B44" s="183">
        <f>+'3.1.vol.'!C42</f>
        <v>43405</v>
      </c>
      <c r="C44" s="160"/>
      <c r="D44" s="138"/>
      <c r="E44" s="184"/>
    </row>
    <row r="45" spans="2:5" ht="13.5" thickBot="1" x14ac:dyDescent="0.25">
      <c r="B45" s="230">
        <f>+'3.1.vol.'!C43</f>
        <v>43435</v>
      </c>
      <c r="C45" s="231"/>
      <c r="D45" s="232"/>
      <c r="E45" s="229"/>
    </row>
    <row r="46" spans="2:5" s="53" customFormat="1" ht="13.5" thickBot="1" x14ac:dyDescent="0.25">
      <c r="B46" s="474">
        <f>+'3.1.vol.'!C44</f>
        <v>43466</v>
      </c>
      <c r="C46" s="541"/>
      <c r="D46" s="541"/>
      <c r="E46" s="515"/>
    </row>
    <row r="47" spans="2:5" s="53" customFormat="1" hidden="1" x14ac:dyDescent="0.2">
      <c r="B47" s="493">
        <f>+'3.1.vol.'!C45</f>
        <v>43497</v>
      </c>
      <c r="C47" s="568"/>
      <c r="D47" s="568"/>
      <c r="E47" s="569"/>
    </row>
    <row r="48" spans="2:5" s="53" customFormat="1" hidden="1" x14ac:dyDescent="0.2">
      <c r="B48" s="491">
        <f>+'3.1.vol.'!C46</f>
        <v>43525</v>
      </c>
      <c r="C48" s="563"/>
      <c r="D48" s="563"/>
      <c r="E48" s="513"/>
    </row>
    <row r="49" spans="2:46" s="53" customFormat="1" hidden="1" x14ac:dyDescent="0.2">
      <c r="B49" s="491">
        <f>+'3.1.vol.'!C47</f>
        <v>43556</v>
      </c>
      <c r="C49" s="563"/>
      <c r="D49" s="563"/>
      <c r="E49" s="513"/>
    </row>
    <row r="50" spans="2:46" s="53" customFormat="1" hidden="1" x14ac:dyDescent="0.2">
      <c r="B50" s="491">
        <f>+'3.1.vol.'!C48</f>
        <v>43586</v>
      </c>
      <c r="C50" s="563"/>
      <c r="D50" s="563"/>
      <c r="E50" s="513"/>
    </row>
    <row r="51" spans="2:46" s="53" customFormat="1" hidden="1" x14ac:dyDescent="0.2">
      <c r="B51" s="491">
        <f>+'3.1.vol.'!C49</f>
        <v>43617</v>
      </c>
      <c r="C51" s="563"/>
      <c r="D51" s="563"/>
      <c r="E51" s="513"/>
    </row>
    <row r="52" spans="2:46" s="53" customFormat="1" hidden="1" x14ac:dyDescent="0.2">
      <c r="B52" s="491">
        <f>+'3.1.vol.'!C50</f>
        <v>43647</v>
      </c>
      <c r="C52" s="563"/>
      <c r="D52" s="563"/>
      <c r="E52" s="513"/>
    </row>
    <row r="53" spans="2:46" s="53" customFormat="1" hidden="1" x14ac:dyDescent="0.2">
      <c r="B53" s="491">
        <f>+'3.1.vol.'!C51</f>
        <v>43678</v>
      </c>
      <c r="C53" s="563"/>
      <c r="D53" s="563"/>
      <c r="E53" s="513"/>
    </row>
    <row r="54" spans="2:46" s="53" customFormat="1" hidden="1" x14ac:dyDescent="0.2">
      <c r="B54" s="491">
        <f>+'3.1.vol.'!C52</f>
        <v>43709</v>
      </c>
      <c r="C54" s="563"/>
      <c r="D54" s="563"/>
      <c r="E54" s="513"/>
    </row>
    <row r="55" spans="2:46" s="53" customFormat="1" hidden="1" x14ac:dyDescent="0.2">
      <c r="B55" s="491">
        <f>+'3.1.vol.'!C53</f>
        <v>43739</v>
      </c>
      <c r="C55" s="563"/>
      <c r="D55" s="563"/>
      <c r="E55" s="513"/>
    </row>
    <row r="56" spans="2:46" s="53" customFormat="1" ht="13.5" hidden="1" thickBot="1" x14ac:dyDescent="0.25">
      <c r="B56" s="492">
        <f>+'3.1.vol.'!C54</f>
        <v>43770</v>
      </c>
      <c r="C56" s="564"/>
      <c r="D56" s="564"/>
      <c r="E56" s="514"/>
    </row>
    <row r="57" spans="2:46" s="53" customFormat="1" ht="13.5" hidden="1" thickBot="1" x14ac:dyDescent="0.25">
      <c r="B57" s="494">
        <f>+'3.1.vol.'!C55</f>
        <v>43800</v>
      </c>
      <c r="C57" s="565"/>
      <c r="D57" s="565"/>
      <c r="E57" s="566"/>
    </row>
    <row r="58" spans="2:46" s="53" customFormat="1" ht="13.5" thickBot="1" x14ac:dyDescent="0.25">
      <c r="B58" s="567"/>
      <c r="C58" s="216"/>
      <c r="D58" s="216"/>
      <c r="E58" s="5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</row>
    <row r="59" spans="2:46" s="53" customFormat="1" x14ac:dyDescent="0.2">
      <c r="B59" s="63">
        <f>'3.1.vol.'!C59</f>
        <v>2016</v>
      </c>
      <c r="C59" s="562"/>
      <c r="D59" s="562"/>
      <c r="E59" s="562"/>
      <c r="F59" s="216"/>
    </row>
    <row r="60" spans="2:46" s="53" customFormat="1" x14ac:dyDescent="0.2">
      <c r="B60" s="59">
        <f>'3.1.vol.'!C60</f>
        <v>2017</v>
      </c>
      <c r="C60" s="563"/>
      <c r="D60" s="563"/>
      <c r="E60" s="563"/>
      <c r="F60" s="216"/>
    </row>
    <row r="61" spans="2:46" s="53" customFormat="1" ht="13.5" thickBot="1" x14ac:dyDescent="0.25">
      <c r="B61" s="482">
        <f>'3.1.vol.'!C61</f>
        <v>2018</v>
      </c>
      <c r="C61" s="564"/>
      <c r="D61" s="564"/>
      <c r="E61" s="564"/>
    </row>
    <row r="62" spans="2:46" s="53" customFormat="1" ht="13.5" thickBot="1" x14ac:dyDescent="0.25">
      <c r="B62" s="567"/>
      <c r="C62" s="216"/>
      <c r="D62" s="216"/>
      <c r="E62" s="216"/>
    </row>
    <row r="63" spans="2:46" s="53" customFormat="1" x14ac:dyDescent="0.2">
      <c r="B63" s="471">
        <f>'3.1.vol.'!C62</f>
        <v>43101</v>
      </c>
      <c r="C63" s="562"/>
      <c r="D63" s="562"/>
      <c r="E63" s="562"/>
    </row>
    <row r="64" spans="2:46" s="53" customFormat="1" ht="13.5" thickBot="1" x14ac:dyDescent="0.25">
      <c r="B64" s="492">
        <f>'3.1.vol.'!C63</f>
        <v>43466</v>
      </c>
      <c r="C64" s="564"/>
      <c r="D64" s="564"/>
      <c r="E64" s="564"/>
    </row>
    <row r="65" spans="2:5" x14ac:dyDescent="0.2">
      <c r="C65" s="50"/>
      <c r="D65" s="50"/>
    </row>
    <row r="66" spans="2:5" x14ac:dyDescent="0.2">
      <c r="B66" s="234"/>
      <c r="C66" s="50"/>
      <c r="D66" s="50"/>
    </row>
    <row r="67" spans="2:5" hidden="1" x14ac:dyDescent="0.2">
      <c r="B67" s="83" t="s">
        <v>147</v>
      </c>
      <c r="C67" s="84"/>
      <c r="D67" s="55"/>
      <c r="E67" s="55"/>
    </row>
    <row r="68" spans="2:5" hidden="1" x14ac:dyDescent="0.2">
      <c r="B68" s="55"/>
      <c r="C68" s="55"/>
      <c r="D68" s="55"/>
      <c r="E68" s="55"/>
    </row>
    <row r="69" spans="2:5" ht="13.5" hidden="1" thickBot="1" x14ac:dyDescent="0.25">
      <c r="B69" s="88" t="s">
        <v>7</v>
      </c>
      <c r="C69" s="90" t="s">
        <v>138</v>
      </c>
      <c r="D69" s="103" t="s">
        <v>139</v>
      </c>
    </row>
    <row r="70" spans="2:5" hidden="1" x14ac:dyDescent="0.2">
      <c r="B70" s="96">
        <v>2015</v>
      </c>
      <c r="C70" s="106">
        <f>+C59-SUM(C10:C21)</f>
        <v>0</v>
      </c>
      <c r="D70" s="109">
        <f>+D59-SUM(D10:D21)</f>
        <v>0</v>
      </c>
    </row>
    <row r="71" spans="2:5" hidden="1" x14ac:dyDescent="0.2">
      <c r="B71" s="98">
        <v>2016</v>
      </c>
      <c r="C71" s="110">
        <f>+C60-SUM(C22:C33)</f>
        <v>0</v>
      </c>
      <c r="D71" s="113">
        <f>+D60-SUM(D22:D33)</f>
        <v>0</v>
      </c>
    </row>
    <row r="72" spans="2:5" ht="13.5" hidden="1" thickBot="1" x14ac:dyDescent="0.25">
      <c r="B72" s="99">
        <v>2017</v>
      </c>
      <c r="C72" s="114">
        <f>+C61-SUM(C34:C45)</f>
        <v>0</v>
      </c>
      <c r="D72" s="117">
        <f>+D61-SUM(D34:D45)</f>
        <v>0</v>
      </c>
    </row>
    <row r="73" spans="2:5" hidden="1" x14ac:dyDescent="0.2">
      <c r="B73" s="96">
        <f>+B63</f>
        <v>43101</v>
      </c>
      <c r="C73" s="123">
        <f>+C63-(SUM(C34:INDEX(C34:C45,'parámetros e instrucciones'!$E$3)))</f>
        <v>0</v>
      </c>
      <c r="D73" s="123">
        <f>+D63-(SUM(D34:INDEX(D34:D45,'parámetros e instrucciones'!$E$3)))</f>
        <v>0</v>
      </c>
    </row>
    <row r="74" spans="2:5" ht="13.5" hidden="1" thickBot="1" x14ac:dyDescent="0.25">
      <c r="B74" s="99">
        <f>+B64</f>
        <v>43466</v>
      </c>
      <c r="C74" s="127">
        <f>+C64-(SUM(C46:INDEX(C46:C57,'parámetros e instrucciones'!$E$3)))</f>
        <v>0</v>
      </c>
      <c r="D74" s="127">
        <f>+D64-(SUM(D46:INDEX(D46:D57,'parámetros e instrucciones'!$E$3)))</f>
        <v>0</v>
      </c>
    </row>
  </sheetData>
  <sheetProtection formatCells="0" formatColumns="0" formatRows="0"/>
  <mergeCells count="1">
    <mergeCell ref="B3:E3"/>
  </mergeCells>
  <printOptions gridLinesSet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5703125" style="50" customWidth="1"/>
    <col min="2" max="2" width="28.5703125" style="50" customWidth="1"/>
    <col min="3" max="3" width="20.7109375" style="50" bestFit="1" customWidth="1"/>
    <col min="4" max="5" width="11.42578125" style="50"/>
    <col min="6" max="6" width="14.140625" style="50" customWidth="1"/>
    <col min="7" max="9" width="2.85546875" style="50" customWidth="1"/>
    <col min="10" max="16384" width="11.42578125" style="50"/>
  </cols>
  <sheetData>
    <row r="1" spans="1:8" x14ac:dyDescent="0.2">
      <c r="A1" s="623" t="s">
        <v>257</v>
      </c>
      <c r="B1" s="623"/>
      <c r="C1" s="623"/>
      <c r="D1" s="623"/>
      <c r="E1" s="623"/>
      <c r="F1" s="623"/>
      <c r="G1" s="228"/>
      <c r="H1" s="228"/>
    </row>
    <row r="2" spans="1:8" x14ac:dyDescent="0.2">
      <c r="A2" s="150" t="s">
        <v>77</v>
      </c>
      <c r="B2" s="151"/>
      <c r="C2" s="151"/>
      <c r="D2" s="151"/>
      <c r="E2" s="151"/>
      <c r="F2" s="151"/>
    </row>
    <row r="3" spans="1:8" s="370" customFormat="1" x14ac:dyDescent="0.2">
      <c r="A3" s="373" t="s">
        <v>237</v>
      </c>
      <c r="B3" s="366"/>
      <c r="C3" s="366"/>
      <c r="D3" s="366"/>
      <c r="E3" s="366"/>
      <c r="F3" s="366"/>
    </row>
    <row r="4" spans="1:8" x14ac:dyDescent="0.2">
      <c r="A4" s="150" t="s">
        <v>223</v>
      </c>
      <c r="B4" s="151"/>
      <c r="C4" s="151"/>
      <c r="D4" s="151"/>
      <c r="E4" s="151"/>
      <c r="F4" s="151"/>
    </row>
    <row r="5" spans="1:8" ht="13.5" thickBot="1" x14ac:dyDescent="0.25">
      <c r="A5" s="163" t="s">
        <v>224</v>
      </c>
      <c r="B5" s="151"/>
      <c r="C5" s="151"/>
      <c r="D5" s="151"/>
      <c r="E5" s="151"/>
      <c r="F5" s="151"/>
    </row>
    <row r="6" spans="1:8" ht="12.75" customHeight="1" x14ac:dyDescent="0.2">
      <c r="A6" s="404" t="s">
        <v>6</v>
      </c>
      <c r="B6" s="404" t="s">
        <v>80</v>
      </c>
      <c r="C6" s="404" t="s">
        <v>81</v>
      </c>
      <c r="D6" s="404" t="s">
        <v>15</v>
      </c>
      <c r="E6" s="404" t="s">
        <v>95</v>
      </c>
      <c r="F6"/>
    </row>
    <row r="7" spans="1:8" ht="13.5" thickBot="1" x14ac:dyDescent="0.25">
      <c r="A7" s="426" t="s">
        <v>7</v>
      </c>
      <c r="B7" s="426" t="s">
        <v>82</v>
      </c>
      <c r="C7" s="426" t="s">
        <v>246</v>
      </c>
      <c r="D7" s="426" t="s">
        <v>83</v>
      </c>
      <c r="E7" s="426" t="s">
        <v>83</v>
      </c>
      <c r="F7"/>
    </row>
    <row r="8" spans="1:8" x14ac:dyDescent="0.2">
      <c r="A8" s="179">
        <f>+'10.1.precios'!B10</f>
        <v>42370</v>
      </c>
      <c r="B8" s="180"/>
      <c r="C8" s="181"/>
      <c r="D8" s="182"/>
      <c r="E8" s="181"/>
      <c r="F8"/>
    </row>
    <row r="9" spans="1:8" x14ac:dyDescent="0.2">
      <c r="A9" s="183">
        <f>+'10.1.precios'!B11</f>
        <v>42401</v>
      </c>
      <c r="B9" s="184"/>
      <c r="C9" s="160"/>
      <c r="D9" s="161"/>
      <c r="E9" s="160"/>
      <c r="F9"/>
    </row>
    <row r="10" spans="1:8" x14ac:dyDescent="0.2">
      <c r="A10" s="183">
        <f>+'10.1.precios'!B12</f>
        <v>42430</v>
      </c>
      <c r="B10" s="184"/>
      <c r="C10" s="160"/>
      <c r="D10" s="161"/>
      <c r="E10" s="160"/>
      <c r="F10"/>
    </row>
    <row r="11" spans="1:8" x14ac:dyDescent="0.2">
      <c r="A11" s="183">
        <f>+'10.1.precios'!B13</f>
        <v>42461</v>
      </c>
      <c r="B11" s="184"/>
      <c r="C11" s="160"/>
      <c r="D11" s="161"/>
      <c r="E11" s="160"/>
      <c r="F11"/>
    </row>
    <row r="12" spans="1:8" x14ac:dyDescent="0.2">
      <c r="A12" s="183">
        <f>+'10.1.precios'!B14</f>
        <v>42491</v>
      </c>
      <c r="B12" s="160"/>
      <c r="C12" s="160"/>
      <c r="D12" s="161"/>
      <c r="E12" s="160"/>
      <c r="F12"/>
    </row>
    <row r="13" spans="1:8" x14ac:dyDescent="0.2">
      <c r="A13" s="183">
        <f>+'10.1.precios'!B15</f>
        <v>42522</v>
      </c>
      <c r="B13" s="184"/>
      <c r="C13" s="160"/>
      <c r="D13" s="161"/>
      <c r="E13" s="160"/>
      <c r="F13"/>
    </row>
    <row r="14" spans="1:8" x14ac:dyDescent="0.2">
      <c r="A14" s="183">
        <f>+'10.1.precios'!B16</f>
        <v>42552</v>
      </c>
      <c r="B14" s="160"/>
      <c r="C14" s="160"/>
      <c r="D14" s="161"/>
      <c r="E14" s="160"/>
      <c r="F14"/>
    </row>
    <row r="15" spans="1:8" x14ac:dyDescent="0.2">
      <c r="A15" s="183">
        <f>+'10.1.precios'!B17</f>
        <v>42583</v>
      </c>
      <c r="B15" s="160"/>
      <c r="C15" s="160"/>
      <c r="D15" s="161"/>
      <c r="E15" s="160"/>
      <c r="F15"/>
    </row>
    <row r="16" spans="1:8" x14ac:dyDescent="0.2">
      <c r="A16" s="183">
        <f>+'10.1.precios'!B18</f>
        <v>42614</v>
      </c>
      <c r="B16" s="160"/>
      <c r="C16" s="160"/>
      <c r="D16" s="161"/>
      <c r="E16" s="160"/>
      <c r="F16"/>
    </row>
    <row r="17" spans="1:6" x14ac:dyDescent="0.2">
      <c r="A17" s="183">
        <f>+'10.1.precios'!B19</f>
        <v>42644</v>
      </c>
      <c r="B17" s="160"/>
      <c r="C17" s="160"/>
      <c r="D17" s="161"/>
      <c r="E17" s="160"/>
      <c r="F17"/>
    </row>
    <row r="18" spans="1:6" x14ac:dyDescent="0.2">
      <c r="A18" s="183">
        <f>+'10.1.precios'!B20</f>
        <v>42675</v>
      </c>
      <c r="B18" s="160"/>
      <c r="C18" s="160"/>
      <c r="D18" s="161"/>
      <c r="E18" s="160"/>
      <c r="F18"/>
    </row>
    <row r="19" spans="1:6" ht="13.5" thickBot="1" x14ac:dyDescent="0.25">
      <c r="A19" s="185">
        <f>+'10.1.precios'!B21</f>
        <v>42705</v>
      </c>
      <c r="B19" s="186"/>
      <c r="C19" s="186"/>
      <c r="D19" s="187"/>
      <c r="E19" s="186"/>
      <c r="F19"/>
    </row>
    <row r="20" spans="1:6" x14ac:dyDescent="0.2">
      <c r="A20" s="179">
        <f>+'10.1.precios'!B22</f>
        <v>42736</v>
      </c>
      <c r="B20" s="181"/>
      <c r="C20" s="181"/>
      <c r="D20" s="161"/>
      <c r="E20" s="181"/>
      <c r="F20"/>
    </row>
    <row r="21" spans="1:6" x14ac:dyDescent="0.2">
      <c r="A21" s="183">
        <f>+'10.1.precios'!B23</f>
        <v>42767</v>
      </c>
      <c r="B21" s="160"/>
      <c r="C21" s="160"/>
      <c r="D21" s="188"/>
      <c r="E21" s="160"/>
      <c r="F21"/>
    </row>
    <row r="22" spans="1:6" x14ac:dyDescent="0.2">
      <c r="A22" s="183">
        <f>+'10.1.precios'!B24</f>
        <v>42795</v>
      </c>
      <c r="B22" s="160"/>
      <c r="C22" s="160"/>
      <c r="D22" s="161"/>
      <c r="E22" s="160"/>
      <c r="F22"/>
    </row>
    <row r="23" spans="1:6" x14ac:dyDescent="0.2">
      <c r="A23" s="183">
        <f>+'10.1.precios'!B25</f>
        <v>42826</v>
      </c>
      <c r="B23" s="160"/>
      <c r="C23" s="160"/>
      <c r="D23" s="161"/>
      <c r="E23" s="160"/>
      <c r="F23"/>
    </row>
    <row r="24" spans="1:6" x14ac:dyDescent="0.2">
      <c r="A24" s="183">
        <f>+'10.1.precios'!B26</f>
        <v>42856</v>
      </c>
      <c r="B24" s="160"/>
      <c r="C24" s="160"/>
      <c r="D24" s="161"/>
      <c r="E24" s="160"/>
      <c r="F24"/>
    </row>
    <row r="25" spans="1:6" x14ac:dyDescent="0.2">
      <c r="A25" s="183">
        <f>+'10.1.precios'!B27</f>
        <v>42887</v>
      </c>
      <c r="B25" s="160"/>
      <c r="C25" s="160"/>
      <c r="D25" s="161"/>
      <c r="E25" s="160"/>
      <c r="F25"/>
    </row>
    <row r="26" spans="1:6" x14ac:dyDescent="0.2">
      <c r="A26" s="183">
        <f>+'10.1.precios'!B28</f>
        <v>42917</v>
      </c>
      <c r="B26" s="160"/>
      <c r="C26" s="160"/>
      <c r="D26" s="161"/>
      <c r="E26" s="160"/>
      <c r="F26"/>
    </row>
    <row r="27" spans="1:6" x14ac:dyDescent="0.2">
      <c r="A27" s="183">
        <f>+'10.1.precios'!B29</f>
        <v>42948</v>
      </c>
      <c r="B27" s="160"/>
      <c r="C27" s="160"/>
      <c r="D27" s="161"/>
      <c r="E27" s="160"/>
      <c r="F27"/>
    </row>
    <row r="28" spans="1:6" x14ac:dyDescent="0.2">
      <c r="A28" s="183">
        <f>+'10.1.precios'!B30</f>
        <v>42979</v>
      </c>
      <c r="B28" s="160"/>
      <c r="C28" s="160"/>
      <c r="D28" s="161"/>
      <c r="E28" s="160"/>
      <c r="F28"/>
    </row>
    <row r="29" spans="1:6" x14ac:dyDescent="0.2">
      <c r="A29" s="183">
        <f>+'10.1.precios'!B31</f>
        <v>43009</v>
      </c>
      <c r="B29" s="160"/>
      <c r="C29" s="160"/>
      <c r="D29" s="161"/>
      <c r="E29" s="160"/>
      <c r="F29"/>
    </row>
    <row r="30" spans="1:6" x14ac:dyDescent="0.2">
      <c r="A30" s="183">
        <f>+'10.1.precios'!B32</f>
        <v>43040</v>
      </c>
      <c r="B30" s="160"/>
      <c r="C30" s="160"/>
      <c r="D30" s="161"/>
      <c r="E30" s="160"/>
      <c r="F30"/>
    </row>
    <row r="31" spans="1:6" ht="13.5" thickBot="1" x14ac:dyDescent="0.25">
      <c r="A31" s="185">
        <f>+'10.1.precios'!B33</f>
        <v>43070</v>
      </c>
      <c r="B31" s="186"/>
      <c r="C31" s="186"/>
      <c r="D31" s="189"/>
      <c r="E31" s="186"/>
      <c r="F31"/>
    </row>
    <row r="32" spans="1:6" x14ac:dyDescent="0.2">
      <c r="A32" s="179">
        <f>+'10.1.precios'!B34</f>
        <v>43101</v>
      </c>
      <c r="B32" s="181"/>
      <c r="C32" s="190"/>
      <c r="D32" s="180"/>
      <c r="E32" s="181"/>
      <c r="F32"/>
    </row>
    <row r="33" spans="1:6" x14ac:dyDescent="0.2">
      <c r="A33" s="183">
        <f>+'10.1.precios'!B35</f>
        <v>43132</v>
      </c>
      <c r="B33" s="160"/>
      <c r="C33" s="138"/>
      <c r="D33" s="184"/>
      <c r="E33" s="160"/>
      <c r="F33"/>
    </row>
    <row r="34" spans="1:6" x14ac:dyDescent="0.2">
      <c r="A34" s="183">
        <f>+'10.1.precios'!B36</f>
        <v>43160</v>
      </c>
      <c r="B34" s="160"/>
      <c r="C34" s="138"/>
      <c r="D34" s="184"/>
      <c r="E34" s="160"/>
      <c r="F34"/>
    </row>
    <row r="35" spans="1:6" x14ac:dyDescent="0.2">
      <c r="A35" s="183">
        <f>+'10.1.precios'!B37</f>
        <v>43191</v>
      </c>
      <c r="B35" s="160"/>
      <c r="C35" s="138"/>
      <c r="D35" s="184"/>
      <c r="E35" s="160"/>
      <c r="F35"/>
    </row>
    <row r="36" spans="1:6" x14ac:dyDescent="0.2">
      <c r="A36" s="183">
        <f>+'10.1.precios'!B38</f>
        <v>43221</v>
      </c>
      <c r="B36" s="160"/>
      <c r="C36" s="138"/>
      <c r="D36" s="184"/>
      <c r="E36" s="160"/>
      <c r="F36"/>
    </row>
    <row r="37" spans="1:6" x14ac:dyDescent="0.2">
      <c r="A37" s="183">
        <f>+'10.1.precios'!B39</f>
        <v>43252</v>
      </c>
      <c r="B37" s="160"/>
      <c r="C37" s="138"/>
      <c r="D37" s="184"/>
      <c r="E37" s="160"/>
      <c r="F37"/>
    </row>
    <row r="38" spans="1:6" x14ac:dyDescent="0.2">
      <c r="A38" s="183">
        <f>+'10.1.precios'!B40</f>
        <v>43282</v>
      </c>
      <c r="B38" s="160"/>
      <c r="C38" s="138"/>
      <c r="D38" s="184"/>
      <c r="E38" s="160"/>
      <c r="F38"/>
    </row>
    <row r="39" spans="1:6" x14ac:dyDescent="0.2">
      <c r="A39" s="183">
        <f>+'10.1.precios'!B41</f>
        <v>43313</v>
      </c>
      <c r="B39" s="160"/>
      <c r="C39" s="138"/>
      <c r="D39" s="184"/>
      <c r="E39" s="160"/>
      <c r="F39"/>
    </row>
    <row r="40" spans="1:6" x14ac:dyDescent="0.2">
      <c r="A40" s="183">
        <f>+'10.1.precios'!B42</f>
        <v>43344</v>
      </c>
      <c r="B40" s="160"/>
      <c r="C40" s="138"/>
      <c r="D40" s="184"/>
      <c r="E40" s="160"/>
      <c r="F40"/>
    </row>
    <row r="41" spans="1:6" x14ac:dyDescent="0.2">
      <c r="A41" s="183">
        <f>+'10.1.precios'!B43</f>
        <v>43374</v>
      </c>
      <c r="B41" s="160"/>
      <c r="C41" s="138"/>
      <c r="D41" s="184"/>
      <c r="E41" s="160"/>
      <c r="F41"/>
    </row>
    <row r="42" spans="1:6" x14ac:dyDescent="0.2">
      <c r="A42" s="183">
        <f>+'10.1.precios'!B44</f>
        <v>43405</v>
      </c>
      <c r="B42" s="160"/>
      <c r="C42" s="138"/>
      <c r="D42" s="184"/>
      <c r="E42" s="160"/>
      <c r="F42"/>
    </row>
    <row r="43" spans="1:6" ht="13.5" thickBot="1" x14ac:dyDescent="0.25">
      <c r="A43" s="230">
        <f>+'10.1.precios'!B45</f>
        <v>43435</v>
      </c>
      <c r="B43" s="186"/>
      <c r="C43" s="191"/>
      <c r="D43" s="192"/>
      <c r="E43" s="186"/>
      <c r="F43"/>
    </row>
    <row r="44" spans="1:6" s="53" customFormat="1" ht="13.5" thickBot="1" x14ac:dyDescent="0.25">
      <c r="A44" s="474">
        <f>+'10.1.precios'!B46</f>
        <v>43466</v>
      </c>
      <c r="B44" s="474"/>
      <c r="C44" s="474"/>
      <c r="D44" s="474"/>
      <c r="E44" s="474"/>
      <c r="F44" s="551"/>
    </row>
    <row r="45" spans="1:6" s="53" customFormat="1" hidden="1" x14ac:dyDescent="0.2">
      <c r="A45" s="493">
        <f>+'10.1.precios'!B47</f>
        <v>43497</v>
      </c>
      <c r="B45" s="493"/>
      <c r="C45" s="493"/>
      <c r="D45" s="493"/>
      <c r="E45" s="493"/>
      <c r="F45" s="551"/>
    </row>
    <row r="46" spans="1:6" s="53" customFormat="1" hidden="1" x14ac:dyDescent="0.2">
      <c r="A46" s="491">
        <f>+'10.1.precios'!B48</f>
        <v>43525</v>
      </c>
      <c r="B46" s="491"/>
      <c r="C46" s="491"/>
      <c r="D46" s="491"/>
      <c r="E46" s="491"/>
      <c r="F46" s="551"/>
    </row>
    <row r="47" spans="1:6" s="53" customFormat="1" hidden="1" x14ac:dyDescent="0.2">
      <c r="A47" s="491">
        <f>+'10.1.precios'!B49</f>
        <v>43556</v>
      </c>
      <c r="B47" s="491"/>
      <c r="C47" s="491"/>
      <c r="D47" s="491"/>
      <c r="E47" s="491"/>
      <c r="F47" s="551"/>
    </row>
    <row r="48" spans="1:6" s="53" customFormat="1" hidden="1" x14ac:dyDescent="0.2">
      <c r="A48" s="491">
        <f>+'10.1.precios'!B50</f>
        <v>43586</v>
      </c>
      <c r="B48" s="491"/>
      <c r="C48" s="491"/>
      <c r="D48" s="491"/>
      <c r="E48" s="491"/>
      <c r="F48" s="551"/>
    </row>
    <row r="49" spans="1:6" s="53" customFormat="1" hidden="1" x14ac:dyDescent="0.2">
      <c r="A49" s="491">
        <f>+'10.1.precios'!B51</f>
        <v>43617</v>
      </c>
      <c r="B49" s="491"/>
      <c r="C49" s="491"/>
      <c r="D49" s="491"/>
      <c r="E49" s="491"/>
      <c r="F49" s="551"/>
    </row>
    <row r="50" spans="1:6" s="53" customFormat="1" hidden="1" x14ac:dyDescent="0.2">
      <c r="A50" s="491">
        <f>+'10.1.precios'!B52</f>
        <v>43647</v>
      </c>
      <c r="B50" s="491"/>
      <c r="C50" s="491"/>
      <c r="D50" s="491"/>
      <c r="E50" s="491"/>
      <c r="F50" s="551"/>
    </row>
    <row r="51" spans="1:6" s="53" customFormat="1" hidden="1" x14ac:dyDescent="0.2">
      <c r="A51" s="491">
        <f>+'10.1.precios'!B53</f>
        <v>43678</v>
      </c>
      <c r="B51" s="491"/>
      <c r="C51" s="491"/>
      <c r="D51" s="491"/>
      <c r="E51" s="491"/>
      <c r="F51" s="551"/>
    </row>
    <row r="52" spans="1:6" s="53" customFormat="1" hidden="1" x14ac:dyDescent="0.2">
      <c r="A52" s="491">
        <f>+'10.1.precios'!B54</f>
        <v>43709</v>
      </c>
      <c r="B52" s="491"/>
      <c r="C52" s="491"/>
      <c r="D52" s="491"/>
      <c r="E52" s="491"/>
      <c r="F52" s="551"/>
    </row>
    <row r="53" spans="1:6" s="53" customFormat="1" hidden="1" x14ac:dyDescent="0.2">
      <c r="A53" s="491">
        <f>+'10.1.precios'!B55</f>
        <v>43739</v>
      </c>
      <c r="B53" s="491"/>
      <c r="C53" s="491"/>
      <c r="D53" s="491"/>
      <c r="E53" s="491"/>
      <c r="F53" s="551"/>
    </row>
    <row r="54" spans="1:6" s="53" customFormat="1" ht="13.5" hidden="1" thickBot="1" x14ac:dyDescent="0.25">
      <c r="A54" s="492">
        <f>+'10.1.precios'!B56</f>
        <v>43770</v>
      </c>
      <c r="B54" s="492"/>
      <c r="C54" s="492"/>
      <c r="D54" s="492"/>
      <c r="E54" s="492"/>
      <c r="F54" s="551"/>
    </row>
    <row r="55" spans="1:6" s="53" customFormat="1" ht="13.5" hidden="1" thickBot="1" x14ac:dyDescent="0.25">
      <c r="A55" s="494">
        <f>+'10.1.precios'!B57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67"/>
      <c r="B56" s="216"/>
      <c r="C56" s="216"/>
      <c r="D56" s="516"/>
      <c r="E56" s="216"/>
      <c r="F56" s="551"/>
    </row>
    <row r="57" spans="1:6" s="53" customFormat="1" x14ac:dyDescent="0.2">
      <c r="A57" s="571">
        <f>+'10.1.precios'!B59</f>
        <v>2016</v>
      </c>
      <c r="B57" s="562"/>
      <c r="C57" s="562"/>
      <c r="D57" s="562"/>
      <c r="E57" s="562"/>
      <c r="F57" s="551"/>
    </row>
    <row r="58" spans="1:6" s="53" customFormat="1" x14ac:dyDescent="0.2">
      <c r="A58" s="572">
        <f>+'10.1.precios'!B60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573">
        <f>+'10.1.precios'!B61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+'10.1.precios'!B63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+'10.1.precios'!B64</f>
        <v>43466</v>
      </c>
      <c r="B62" s="564"/>
      <c r="C62" s="564"/>
      <c r="D62" s="564"/>
      <c r="E62" s="564"/>
      <c r="F62" s="551"/>
    </row>
    <row r="63" spans="1:6" x14ac:dyDescent="0.2">
      <c r="A63" s="200" t="s">
        <v>84</v>
      </c>
      <c r="B63" s="194"/>
      <c r="C63" s="194"/>
      <c r="D63" s="194"/>
      <c r="E63" s="194"/>
      <c r="F63" s="194"/>
    </row>
    <row r="64" spans="1:6" x14ac:dyDescent="0.2">
      <c r="A64" s="170"/>
      <c r="B64" s="194"/>
      <c r="C64" s="194"/>
      <c r="D64" s="194"/>
      <c r="E64" s="194"/>
      <c r="F64" s="194"/>
    </row>
    <row r="65" spans="1:6" x14ac:dyDescent="0.2">
      <c r="A65" s="170"/>
      <c r="B65" s="194"/>
      <c r="C65" s="194"/>
      <c r="D65" s="194"/>
      <c r="E65" s="194"/>
      <c r="F65" s="194"/>
    </row>
    <row r="66" spans="1:6" x14ac:dyDescent="0.2">
      <c r="B66" s="194"/>
      <c r="C66" s="194"/>
      <c r="D66" s="194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t="13.5" hidden="1" thickBot="1" x14ac:dyDescent="0.25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v>2015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v>2016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v>2017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ageMargins left="0.35433070866141736" right="0.35433070866141736" top="0.98425196850393704" bottom="0.98425196850393704" header="0.19685039370078741" footer="0"/>
  <pageSetup paperSize="9" scale="96" orientation="portrait" verticalDpi="300" r:id="rId1"/>
  <headerFooter alignWithMargins="0">
    <oddHeader>&amp;R2019 - Año de la Exportación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="75" workbookViewId="0">
      <selection activeCell="A10" sqref="A10:H10"/>
    </sheetView>
  </sheetViews>
  <sheetFormatPr baseColWidth="10" defaultRowHeight="12.75" x14ac:dyDescent="0.2"/>
  <cols>
    <col min="1" max="1" width="15.5703125" style="50" customWidth="1"/>
    <col min="2" max="2" width="28.5703125" style="50" customWidth="1"/>
    <col min="3" max="3" width="20.7109375" style="50" bestFit="1" customWidth="1"/>
    <col min="4" max="5" width="11.42578125" style="50"/>
    <col min="6" max="6" width="14.140625" style="50" customWidth="1"/>
    <col min="7" max="9" width="2.85546875" style="50" customWidth="1"/>
    <col min="10" max="16384" width="11.42578125" style="50"/>
  </cols>
  <sheetData>
    <row r="1" spans="1:8" x14ac:dyDescent="0.2">
      <c r="A1" s="623" t="s">
        <v>258</v>
      </c>
      <c r="B1" s="623"/>
      <c r="C1" s="623"/>
      <c r="D1" s="623"/>
      <c r="E1" s="623"/>
      <c r="F1" s="623"/>
      <c r="G1" s="228"/>
      <c r="H1" s="228"/>
    </row>
    <row r="2" spans="1:8" x14ac:dyDescent="0.2">
      <c r="A2" s="150" t="s">
        <v>77</v>
      </c>
      <c r="B2" s="151"/>
      <c r="C2" s="151"/>
      <c r="D2" s="151"/>
      <c r="E2" s="151"/>
      <c r="F2" s="151"/>
    </row>
    <row r="3" spans="1:8" s="370" customFormat="1" x14ac:dyDescent="0.2">
      <c r="A3" s="373" t="s">
        <v>239</v>
      </c>
      <c r="B3" s="366"/>
      <c r="C3" s="366"/>
      <c r="D3" s="366"/>
      <c r="E3" s="366"/>
      <c r="F3" s="366"/>
    </row>
    <row r="4" spans="1:8" x14ac:dyDescent="0.2">
      <c r="A4" s="150" t="s">
        <v>223</v>
      </c>
      <c r="B4" s="151"/>
      <c r="C4" s="151"/>
      <c r="D4" s="151"/>
      <c r="E4" s="151"/>
      <c r="F4" s="151"/>
    </row>
    <row r="5" spans="1:8" ht="13.5" thickBot="1" x14ac:dyDescent="0.25">
      <c r="A5" s="163" t="s">
        <v>224</v>
      </c>
      <c r="B5" s="151"/>
      <c r="C5" s="151"/>
      <c r="D5" s="151"/>
      <c r="E5" s="151"/>
      <c r="F5" s="151"/>
    </row>
    <row r="6" spans="1:8" ht="12.75" customHeight="1" x14ac:dyDescent="0.2">
      <c r="A6" s="404" t="s">
        <v>6</v>
      </c>
      <c r="B6" s="404" t="s">
        <v>80</v>
      </c>
      <c r="C6" s="404" t="s">
        <v>81</v>
      </c>
      <c r="D6" s="404" t="s">
        <v>15</v>
      </c>
      <c r="E6" s="404" t="s">
        <v>95</v>
      </c>
      <c r="F6"/>
    </row>
    <row r="7" spans="1:8" ht="13.5" thickBot="1" x14ac:dyDescent="0.25">
      <c r="A7" s="426" t="s">
        <v>7</v>
      </c>
      <c r="B7" s="426" t="s">
        <v>82</v>
      </c>
      <c r="C7" s="426" t="s">
        <v>246</v>
      </c>
      <c r="D7" s="426" t="s">
        <v>83</v>
      </c>
      <c r="E7" s="426" t="s">
        <v>83</v>
      </c>
      <c r="F7"/>
    </row>
    <row r="8" spans="1:8" x14ac:dyDescent="0.2">
      <c r="A8" s="179">
        <f>+'10.2.precios'!B10</f>
        <v>42370</v>
      </c>
      <c r="B8" s="180"/>
      <c r="C8" s="181"/>
      <c r="D8" s="182"/>
      <c r="E8" s="181"/>
      <c r="F8"/>
    </row>
    <row r="9" spans="1:8" x14ac:dyDescent="0.2">
      <c r="A9" s="183">
        <f>+'10.2.precios'!B11</f>
        <v>42401</v>
      </c>
      <c r="B9" s="184"/>
      <c r="C9" s="160"/>
      <c r="D9" s="161"/>
      <c r="E9" s="160"/>
      <c r="F9"/>
    </row>
    <row r="10" spans="1:8" x14ac:dyDescent="0.2">
      <c r="A10" s="183">
        <f>+'10.2.precios'!B12</f>
        <v>42430</v>
      </c>
      <c r="B10" s="184"/>
      <c r="C10" s="160"/>
      <c r="D10" s="161"/>
      <c r="E10" s="160"/>
      <c r="F10"/>
    </row>
    <row r="11" spans="1:8" x14ac:dyDescent="0.2">
      <c r="A11" s="183">
        <f>+'10.2.precios'!B13</f>
        <v>42461</v>
      </c>
      <c r="B11" s="184"/>
      <c r="C11" s="160"/>
      <c r="D11" s="161"/>
      <c r="E11" s="160"/>
      <c r="F11"/>
    </row>
    <row r="12" spans="1:8" x14ac:dyDescent="0.2">
      <c r="A12" s="183">
        <f>+'10.2.precios'!B14</f>
        <v>42491</v>
      </c>
      <c r="B12" s="160"/>
      <c r="C12" s="160"/>
      <c r="D12" s="161"/>
      <c r="E12" s="160"/>
      <c r="F12"/>
    </row>
    <row r="13" spans="1:8" x14ac:dyDescent="0.2">
      <c r="A13" s="183">
        <f>+'10.2.precios'!B15</f>
        <v>42522</v>
      </c>
      <c r="B13" s="184"/>
      <c r="C13" s="160"/>
      <c r="D13" s="161"/>
      <c r="E13" s="160"/>
      <c r="F13"/>
    </row>
    <row r="14" spans="1:8" x14ac:dyDescent="0.2">
      <c r="A14" s="183">
        <f>+'10.2.precios'!B16</f>
        <v>42552</v>
      </c>
      <c r="B14" s="160"/>
      <c r="C14" s="160"/>
      <c r="D14" s="161"/>
      <c r="E14" s="160"/>
      <c r="F14"/>
    </row>
    <row r="15" spans="1:8" x14ac:dyDescent="0.2">
      <c r="A15" s="183">
        <f>+'10.2.precios'!B17</f>
        <v>42583</v>
      </c>
      <c r="B15" s="160"/>
      <c r="C15" s="160"/>
      <c r="D15" s="161"/>
      <c r="E15" s="160"/>
      <c r="F15"/>
    </row>
    <row r="16" spans="1:8" x14ac:dyDescent="0.2">
      <c r="A16" s="183">
        <f>+'10.2.precios'!B18</f>
        <v>42614</v>
      </c>
      <c r="B16" s="160"/>
      <c r="C16" s="160"/>
      <c r="D16" s="161"/>
      <c r="E16" s="160"/>
      <c r="F16"/>
    </row>
    <row r="17" spans="1:6" x14ac:dyDescent="0.2">
      <c r="A17" s="183">
        <f>+'10.2.precios'!B19</f>
        <v>42644</v>
      </c>
      <c r="B17" s="160"/>
      <c r="C17" s="160"/>
      <c r="D17" s="161"/>
      <c r="E17" s="160"/>
      <c r="F17"/>
    </row>
    <row r="18" spans="1:6" x14ac:dyDescent="0.2">
      <c r="A18" s="183">
        <f>+'10.2.precios'!B20</f>
        <v>42675</v>
      </c>
      <c r="B18" s="160"/>
      <c r="C18" s="160"/>
      <c r="D18" s="161"/>
      <c r="E18" s="160"/>
      <c r="F18"/>
    </row>
    <row r="19" spans="1:6" ht="13.5" thickBot="1" x14ac:dyDescent="0.25">
      <c r="A19" s="185">
        <f>+'10.2.precios'!B21</f>
        <v>42705</v>
      </c>
      <c r="B19" s="186"/>
      <c r="C19" s="186"/>
      <c r="D19" s="187"/>
      <c r="E19" s="186"/>
      <c r="F19"/>
    </row>
    <row r="20" spans="1:6" x14ac:dyDescent="0.2">
      <c r="A20" s="179">
        <f>+'10.2.precios'!B22</f>
        <v>42736</v>
      </c>
      <c r="B20" s="181"/>
      <c r="C20" s="181"/>
      <c r="D20" s="161"/>
      <c r="E20" s="181"/>
      <c r="F20"/>
    </row>
    <row r="21" spans="1:6" x14ac:dyDescent="0.2">
      <c r="A21" s="183">
        <f>+'10.2.precios'!B23</f>
        <v>42767</v>
      </c>
      <c r="B21" s="160"/>
      <c r="C21" s="160"/>
      <c r="D21" s="188"/>
      <c r="E21" s="160"/>
      <c r="F21"/>
    </row>
    <row r="22" spans="1:6" x14ac:dyDescent="0.2">
      <c r="A22" s="183">
        <f>+'10.2.precios'!B24</f>
        <v>42795</v>
      </c>
      <c r="B22" s="160"/>
      <c r="C22" s="160"/>
      <c r="D22" s="161"/>
      <c r="E22" s="160"/>
      <c r="F22"/>
    </row>
    <row r="23" spans="1:6" x14ac:dyDescent="0.2">
      <c r="A23" s="183">
        <f>+'10.2.precios'!B25</f>
        <v>42826</v>
      </c>
      <c r="B23" s="160"/>
      <c r="C23" s="160"/>
      <c r="D23" s="161"/>
      <c r="E23" s="160"/>
      <c r="F23"/>
    </row>
    <row r="24" spans="1:6" x14ac:dyDescent="0.2">
      <c r="A24" s="183">
        <f>+'10.2.precios'!B26</f>
        <v>42856</v>
      </c>
      <c r="B24" s="160"/>
      <c r="C24" s="160"/>
      <c r="D24" s="161"/>
      <c r="E24" s="160"/>
      <c r="F24"/>
    </row>
    <row r="25" spans="1:6" x14ac:dyDescent="0.2">
      <c r="A25" s="183">
        <f>+'10.2.precios'!B27</f>
        <v>42887</v>
      </c>
      <c r="B25" s="160"/>
      <c r="C25" s="160"/>
      <c r="D25" s="161"/>
      <c r="E25" s="160"/>
      <c r="F25"/>
    </row>
    <row r="26" spans="1:6" x14ac:dyDescent="0.2">
      <c r="A26" s="183">
        <f>+'10.2.precios'!B28</f>
        <v>42917</v>
      </c>
      <c r="B26" s="160"/>
      <c r="C26" s="160"/>
      <c r="D26" s="161"/>
      <c r="E26" s="160"/>
      <c r="F26"/>
    </row>
    <row r="27" spans="1:6" x14ac:dyDescent="0.2">
      <c r="A27" s="183">
        <f>+'10.2.precios'!B29</f>
        <v>42948</v>
      </c>
      <c r="B27" s="160"/>
      <c r="C27" s="160"/>
      <c r="D27" s="161"/>
      <c r="E27" s="160"/>
      <c r="F27"/>
    </row>
    <row r="28" spans="1:6" x14ac:dyDescent="0.2">
      <c r="A28" s="183">
        <f>+'10.2.precios'!B30</f>
        <v>42979</v>
      </c>
      <c r="B28" s="160"/>
      <c r="C28" s="160"/>
      <c r="D28" s="161"/>
      <c r="E28" s="160"/>
      <c r="F28"/>
    </row>
    <row r="29" spans="1:6" x14ac:dyDescent="0.2">
      <c r="A29" s="183">
        <f>+'10.2.precios'!B31</f>
        <v>43009</v>
      </c>
      <c r="B29" s="160"/>
      <c r="C29" s="160"/>
      <c r="D29" s="161"/>
      <c r="E29" s="160"/>
      <c r="F29"/>
    </row>
    <row r="30" spans="1:6" x14ac:dyDescent="0.2">
      <c r="A30" s="183">
        <f>+'10.2.precios'!B32</f>
        <v>43040</v>
      </c>
      <c r="B30" s="160"/>
      <c r="C30" s="160"/>
      <c r="D30" s="161"/>
      <c r="E30" s="160"/>
      <c r="F30"/>
    </row>
    <row r="31" spans="1:6" ht="13.5" thickBot="1" x14ac:dyDescent="0.25">
      <c r="A31" s="185">
        <f>+'10.2.precios'!B33</f>
        <v>43070</v>
      </c>
      <c r="B31" s="186"/>
      <c r="C31" s="186"/>
      <c r="D31" s="189"/>
      <c r="E31" s="186"/>
      <c r="F31"/>
    </row>
    <row r="32" spans="1:6" x14ac:dyDescent="0.2">
      <c r="A32" s="179">
        <f>+'10.2.precios'!B34</f>
        <v>43101</v>
      </c>
      <c r="B32" s="181"/>
      <c r="C32" s="190"/>
      <c r="D32" s="180"/>
      <c r="E32" s="181"/>
      <c r="F32"/>
    </row>
    <row r="33" spans="1:6" x14ac:dyDescent="0.2">
      <c r="A33" s="183">
        <f>+'10.2.precios'!B35</f>
        <v>43132</v>
      </c>
      <c r="B33" s="160"/>
      <c r="C33" s="138"/>
      <c r="D33" s="184"/>
      <c r="E33" s="160"/>
      <c r="F33"/>
    </row>
    <row r="34" spans="1:6" x14ac:dyDescent="0.2">
      <c r="A34" s="183">
        <f>+'10.2.precios'!B36</f>
        <v>43160</v>
      </c>
      <c r="B34" s="160"/>
      <c r="C34" s="138"/>
      <c r="D34" s="184"/>
      <c r="E34" s="160"/>
      <c r="F34"/>
    </row>
    <row r="35" spans="1:6" x14ac:dyDescent="0.2">
      <c r="A35" s="183">
        <f>+'10.2.precios'!B37</f>
        <v>43191</v>
      </c>
      <c r="B35" s="160"/>
      <c r="C35" s="138"/>
      <c r="D35" s="184"/>
      <c r="E35" s="160"/>
      <c r="F35"/>
    </row>
    <row r="36" spans="1:6" x14ac:dyDescent="0.2">
      <c r="A36" s="183">
        <f>+'10.2.precios'!B38</f>
        <v>43221</v>
      </c>
      <c r="B36" s="160"/>
      <c r="C36" s="138"/>
      <c r="D36" s="184"/>
      <c r="E36" s="160"/>
      <c r="F36"/>
    </row>
    <row r="37" spans="1:6" x14ac:dyDescent="0.2">
      <c r="A37" s="183">
        <f>+'10.2.precios'!B39</f>
        <v>43252</v>
      </c>
      <c r="B37" s="160"/>
      <c r="C37" s="138"/>
      <c r="D37" s="184"/>
      <c r="E37" s="160"/>
      <c r="F37"/>
    </row>
    <row r="38" spans="1:6" x14ac:dyDescent="0.2">
      <c r="A38" s="183">
        <f>+'10.2.precios'!B40</f>
        <v>43282</v>
      </c>
      <c r="B38" s="160"/>
      <c r="C38" s="138"/>
      <c r="D38" s="184"/>
      <c r="E38" s="160"/>
      <c r="F38"/>
    </row>
    <row r="39" spans="1:6" x14ac:dyDescent="0.2">
      <c r="A39" s="183">
        <f>+'10.2.precios'!B41</f>
        <v>43313</v>
      </c>
      <c r="B39" s="160"/>
      <c r="C39" s="138"/>
      <c r="D39" s="184"/>
      <c r="E39" s="160"/>
      <c r="F39"/>
    </row>
    <row r="40" spans="1:6" x14ac:dyDescent="0.2">
      <c r="A40" s="183">
        <f>+'10.2.precios'!B42</f>
        <v>43344</v>
      </c>
      <c r="B40" s="160"/>
      <c r="C40" s="138"/>
      <c r="D40" s="184"/>
      <c r="E40" s="160"/>
      <c r="F40"/>
    </row>
    <row r="41" spans="1:6" x14ac:dyDescent="0.2">
      <c r="A41" s="183">
        <f>+'10.2.precios'!B43</f>
        <v>43374</v>
      </c>
      <c r="B41" s="160"/>
      <c r="C41" s="138"/>
      <c r="D41" s="184"/>
      <c r="E41" s="160"/>
      <c r="F41"/>
    </row>
    <row r="42" spans="1:6" x14ac:dyDescent="0.2">
      <c r="A42" s="183">
        <f>+'10.2.precios'!B44</f>
        <v>43405</v>
      </c>
      <c r="B42" s="160"/>
      <c r="C42" s="138"/>
      <c r="D42" s="184"/>
      <c r="E42" s="160"/>
      <c r="F42"/>
    </row>
    <row r="43" spans="1:6" ht="13.5" thickBot="1" x14ac:dyDescent="0.25">
      <c r="A43" s="230">
        <f>+'10.2.precios'!B45</f>
        <v>43435</v>
      </c>
      <c r="B43" s="186"/>
      <c r="C43" s="191"/>
      <c r="D43" s="192"/>
      <c r="E43" s="186"/>
      <c r="F43"/>
    </row>
    <row r="44" spans="1:6" s="53" customFormat="1" x14ac:dyDescent="0.2">
      <c r="A44" s="471">
        <f>+'10.2.precios'!B46</f>
        <v>43466</v>
      </c>
      <c r="B44" s="471"/>
      <c r="C44" s="471"/>
      <c r="D44" s="471"/>
      <c r="E44" s="471"/>
      <c r="F44" s="551"/>
    </row>
    <row r="45" spans="1:6" s="53" customFormat="1" hidden="1" x14ac:dyDescent="0.2">
      <c r="A45" s="491">
        <f>+'10.2.precios'!B47</f>
        <v>43497</v>
      </c>
      <c r="B45" s="491"/>
      <c r="C45" s="491"/>
      <c r="D45" s="491"/>
      <c r="E45" s="491"/>
      <c r="F45" s="551"/>
    </row>
    <row r="46" spans="1:6" s="53" customFormat="1" hidden="1" x14ac:dyDescent="0.2">
      <c r="A46" s="491">
        <f>+'10.2.precios'!B48</f>
        <v>43525</v>
      </c>
      <c r="B46" s="491"/>
      <c r="C46" s="491"/>
      <c r="D46" s="491"/>
      <c r="E46" s="491"/>
      <c r="F46" s="551"/>
    </row>
    <row r="47" spans="1:6" s="53" customFormat="1" hidden="1" x14ac:dyDescent="0.2">
      <c r="A47" s="491">
        <f>+'10.2.precios'!B49</f>
        <v>43556</v>
      </c>
      <c r="B47" s="491"/>
      <c r="C47" s="491"/>
      <c r="D47" s="491"/>
      <c r="E47" s="491"/>
      <c r="F47" s="551"/>
    </row>
    <row r="48" spans="1:6" s="53" customFormat="1" hidden="1" x14ac:dyDescent="0.2">
      <c r="A48" s="491">
        <f>+'10.2.precios'!B50</f>
        <v>43586</v>
      </c>
      <c r="B48" s="491"/>
      <c r="C48" s="491"/>
      <c r="D48" s="491"/>
      <c r="E48" s="491"/>
      <c r="F48" s="551"/>
    </row>
    <row r="49" spans="1:6" s="53" customFormat="1" hidden="1" x14ac:dyDescent="0.2">
      <c r="A49" s="491">
        <f>+'10.2.precios'!B51</f>
        <v>43617</v>
      </c>
      <c r="B49" s="491"/>
      <c r="C49" s="491"/>
      <c r="D49" s="491"/>
      <c r="E49" s="491"/>
      <c r="F49" s="551"/>
    </row>
    <row r="50" spans="1:6" s="53" customFormat="1" hidden="1" x14ac:dyDescent="0.2">
      <c r="A50" s="491">
        <f>+'10.2.precios'!B52</f>
        <v>43647</v>
      </c>
      <c r="B50" s="491"/>
      <c r="C50" s="491"/>
      <c r="D50" s="491"/>
      <c r="E50" s="491"/>
      <c r="F50" s="551"/>
    </row>
    <row r="51" spans="1:6" s="53" customFormat="1" hidden="1" x14ac:dyDescent="0.2">
      <c r="A51" s="491">
        <f>+'10.2.precios'!B53</f>
        <v>43678</v>
      </c>
      <c r="B51" s="491"/>
      <c r="C51" s="491"/>
      <c r="D51" s="491"/>
      <c r="E51" s="491"/>
      <c r="F51" s="551"/>
    </row>
    <row r="52" spans="1:6" s="53" customFormat="1" hidden="1" x14ac:dyDescent="0.2">
      <c r="A52" s="491">
        <f>+'10.2.precios'!B54</f>
        <v>43709</v>
      </c>
      <c r="B52" s="491"/>
      <c r="C52" s="491"/>
      <c r="D52" s="491"/>
      <c r="E52" s="491"/>
      <c r="F52" s="551"/>
    </row>
    <row r="53" spans="1:6" s="53" customFormat="1" hidden="1" x14ac:dyDescent="0.2">
      <c r="A53" s="491">
        <f>+'10.2.precios'!B55</f>
        <v>43739</v>
      </c>
      <c r="B53" s="491"/>
      <c r="C53" s="491"/>
      <c r="D53" s="491"/>
      <c r="E53" s="491"/>
      <c r="F53" s="551"/>
    </row>
    <row r="54" spans="1:6" s="53" customFormat="1" ht="13.5" hidden="1" thickBot="1" x14ac:dyDescent="0.25">
      <c r="A54" s="492">
        <f>+'10.2.precios'!B56</f>
        <v>43770</v>
      </c>
      <c r="B54" s="492"/>
      <c r="C54" s="492"/>
      <c r="D54" s="492"/>
      <c r="E54" s="492"/>
      <c r="F54" s="551"/>
    </row>
    <row r="55" spans="1:6" s="53" customFormat="1" ht="13.5" hidden="1" thickBot="1" x14ac:dyDescent="0.25">
      <c r="A55" s="494">
        <f>+'10.2.precios'!B57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67"/>
      <c r="B56" s="216"/>
      <c r="C56" s="216"/>
      <c r="D56" s="516"/>
      <c r="E56" s="216"/>
      <c r="F56" s="551"/>
    </row>
    <row r="57" spans="1:6" s="53" customFormat="1" x14ac:dyDescent="0.2">
      <c r="A57" s="571">
        <f>+'10.2.precios'!B59</f>
        <v>2016</v>
      </c>
      <c r="B57" s="562"/>
      <c r="C57" s="562"/>
      <c r="D57" s="562"/>
      <c r="E57" s="562"/>
      <c r="F57" s="551"/>
    </row>
    <row r="58" spans="1:6" s="53" customFormat="1" x14ac:dyDescent="0.2">
      <c r="A58" s="572">
        <f>+'10.2.precios'!B60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573">
        <f>+'10.2.precios'!B61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+'10.2.precios'!B63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+'10.2.precios'!B64</f>
        <v>43466</v>
      </c>
      <c r="B62" s="564"/>
      <c r="C62" s="564"/>
      <c r="D62" s="564"/>
      <c r="E62" s="564"/>
      <c r="F62" s="551"/>
    </row>
    <row r="63" spans="1:6" x14ac:dyDescent="0.2">
      <c r="A63" s="200" t="s">
        <v>84</v>
      </c>
      <c r="B63" s="194"/>
      <c r="C63" s="194"/>
      <c r="D63" s="194"/>
      <c r="E63" s="194"/>
      <c r="F63" s="194"/>
    </row>
    <row r="64" spans="1:6" x14ac:dyDescent="0.2">
      <c r="A64" s="170"/>
      <c r="B64" s="194"/>
      <c r="C64" s="194"/>
      <c r="D64" s="194"/>
      <c r="E64" s="194"/>
      <c r="F64" s="194"/>
    </row>
    <row r="65" spans="1:6" x14ac:dyDescent="0.2">
      <c r="A65" s="170"/>
      <c r="B65" s="194"/>
      <c r="C65" s="194"/>
      <c r="D65" s="194"/>
      <c r="E65" s="194"/>
      <c r="F65" s="194"/>
    </row>
    <row r="66" spans="1:6" x14ac:dyDescent="0.2">
      <c r="B66" s="194"/>
      <c r="C66" s="194"/>
      <c r="D66" s="194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t="13.5" hidden="1" thickBot="1" x14ac:dyDescent="0.25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v>2015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v>2016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v>2017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ageMargins left="0.35433070866141736" right="0.35433070866141736" top="0.98425196850393704" bottom="0.98425196850393704" header="0.19685039370078741" footer="0"/>
  <pageSetup paperSize="9" scale="96" orientation="portrait" verticalDpi="300" r:id="rId1"/>
  <headerFooter alignWithMargins="0">
    <oddHeader>&amp;R2019 - Año de la Exportación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5703125" style="50" customWidth="1"/>
    <col min="2" max="2" width="28.5703125" style="50" customWidth="1"/>
    <col min="3" max="3" width="20.7109375" style="50" bestFit="1" customWidth="1"/>
    <col min="4" max="5" width="11.42578125" style="50"/>
    <col min="6" max="6" width="14.140625" style="50" customWidth="1"/>
    <col min="7" max="9" width="2.85546875" style="50" customWidth="1"/>
    <col min="10" max="16384" width="11.42578125" style="50"/>
  </cols>
  <sheetData>
    <row r="1" spans="1:8" x14ac:dyDescent="0.2">
      <c r="A1" s="623" t="s">
        <v>280</v>
      </c>
      <c r="B1" s="623"/>
      <c r="C1" s="623"/>
      <c r="D1" s="623"/>
      <c r="E1" s="623"/>
      <c r="F1" s="623"/>
      <c r="G1" s="228"/>
      <c r="H1" s="228"/>
    </row>
    <row r="2" spans="1:8" x14ac:dyDescent="0.2">
      <c r="A2" s="150" t="s">
        <v>77</v>
      </c>
      <c r="B2" s="151"/>
      <c r="C2" s="151"/>
      <c r="D2" s="151"/>
      <c r="E2" s="151"/>
      <c r="F2" s="151"/>
    </row>
    <row r="3" spans="1:8" s="370" customFormat="1" x14ac:dyDescent="0.2">
      <c r="A3" s="373" t="s">
        <v>281</v>
      </c>
      <c r="B3" s="366"/>
      <c r="C3" s="366"/>
      <c r="D3" s="366"/>
      <c r="E3" s="366"/>
      <c r="F3" s="366"/>
    </row>
    <row r="4" spans="1:8" x14ac:dyDescent="0.2">
      <c r="A4" s="150" t="s">
        <v>223</v>
      </c>
      <c r="B4" s="151"/>
      <c r="C4" s="151"/>
      <c r="D4" s="151"/>
      <c r="E4" s="151"/>
      <c r="F4" s="151"/>
    </row>
    <row r="5" spans="1:8" ht="13.5" thickBot="1" x14ac:dyDescent="0.25">
      <c r="A5" s="163" t="s">
        <v>224</v>
      </c>
      <c r="B5" s="151"/>
      <c r="C5" s="151"/>
      <c r="D5" s="151"/>
      <c r="E5" s="151"/>
      <c r="F5" s="151"/>
    </row>
    <row r="6" spans="1:8" ht="12.75" customHeight="1" x14ac:dyDescent="0.2">
      <c r="A6" s="404" t="s">
        <v>6</v>
      </c>
      <c r="B6" s="404" t="s">
        <v>80</v>
      </c>
      <c r="C6" s="404" t="s">
        <v>81</v>
      </c>
      <c r="D6" s="404" t="s">
        <v>15</v>
      </c>
      <c r="E6" s="404" t="s">
        <v>95</v>
      </c>
      <c r="F6"/>
    </row>
    <row r="7" spans="1:8" ht="13.5" thickBot="1" x14ac:dyDescent="0.25">
      <c r="A7" s="426" t="s">
        <v>7</v>
      </c>
      <c r="B7" s="426" t="s">
        <v>82</v>
      </c>
      <c r="C7" s="426" t="s">
        <v>246</v>
      </c>
      <c r="D7" s="426" t="s">
        <v>83</v>
      </c>
      <c r="E7" s="426" t="s">
        <v>83</v>
      </c>
      <c r="F7"/>
    </row>
    <row r="8" spans="1:8" x14ac:dyDescent="0.2">
      <c r="A8" s="179">
        <f>+'10.2.precios'!B10</f>
        <v>42370</v>
      </c>
      <c r="B8" s="180"/>
      <c r="C8" s="181"/>
      <c r="D8" s="182"/>
      <c r="E8" s="181"/>
      <c r="F8"/>
    </row>
    <row r="9" spans="1:8" x14ac:dyDescent="0.2">
      <c r="A9" s="183">
        <f>+'10.2.precios'!B11</f>
        <v>42401</v>
      </c>
      <c r="B9" s="184"/>
      <c r="C9" s="160"/>
      <c r="D9" s="161"/>
      <c r="E9" s="160"/>
      <c r="F9"/>
    </row>
    <row r="10" spans="1:8" x14ac:dyDescent="0.2">
      <c r="A10" s="183">
        <f>+'10.2.precios'!B12</f>
        <v>42430</v>
      </c>
      <c r="B10" s="184"/>
      <c r="C10" s="160"/>
      <c r="D10" s="161"/>
      <c r="E10" s="160"/>
      <c r="F10"/>
    </row>
    <row r="11" spans="1:8" x14ac:dyDescent="0.2">
      <c r="A11" s="183">
        <f>+'10.2.precios'!B13</f>
        <v>42461</v>
      </c>
      <c r="B11" s="184"/>
      <c r="C11" s="160"/>
      <c r="D11" s="161"/>
      <c r="E11" s="160"/>
      <c r="F11"/>
    </row>
    <row r="12" spans="1:8" x14ac:dyDescent="0.2">
      <c r="A12" s="183">
        <f>+'10.2.precios'!B14</f>
        <v>42491</v>
      </c>
      <c r="B12" s="160"/>
      <c r="C12" s="160"/>
      <c r="D12" s="161"/>
      <c r="E12" s="160"/>
      <c r="F12"/>
    </row>
    <row r="13" spans="1:8" x14ac:dyDescent="0.2">
      <c r="A13" s="183">
        <f>+'10.2.precios'!B15</f>
        <v>42522</v>
      </c>
      <c r="B13" s="184"/>
      <c r="C13" s="160"/>
      <c r="D13" s="161"/>
      <c r="E13" s="160"/>
      <c r="F13"/>
    </row>
    <row r="14" spans="1:8" x14ac:dyDescent="0.2">
      <c r="A14" s="183">
        <f>+'10.2.precios'!B16</f>
        <v>42552</v>
      </c>
      <c r="B14" s="160"/>
      <c r="C14" s="160"/>
      <c r="D14" s="161"/>
      <c r="E14" s="160"/>
      <c r="F14"/>
    </row>
    <row r="15" spans="1:8" x14ac:dyDescent="0.2">
      <c r="A15" s="183">
        <f>+'10.2.precios'!B17</f>
        <v>42583</v>
      </c>
      <c r="B15" s="160"/>
      <c r="C15" s="160"/>
      <c r="D15" s="161"/>
      <c r="E15" s="160"/>
      <c r="F15"/>
    </row>
    <row r="16" spans="1:8" x14ac:dyDescent="0.2">
      <c r="A16" s="183">
        <f>+'10.2.precios'!B18</f>
        <v>42614</v>
      </c>
      <c r="B16" s="160"/>
      <c r="C16" s="160"/>
      <c r="D16" s="161"/>
      <c r="E16" s="160"/>
      <c r="F16"/>
    </row>
    <row r="17" spans="1:6" x14ac:dyDescent="0.2">
      <c r="A17" s="183">
        <f>+'10.2.precios'!B19</f>
        <v>42644</v>
      </c>
      <c r="B17" s="160"/>
      <c r="C17" s="160"/>
      <c r="D17" s="161"/>
      <c r="E17" s="160"/>
      <c r="F17"/>
    </row>
    <row r="18" spans="1:6" x14ac:dyDescent="0.2">
      <c r="A18" s="183">
        <f>+'10.2.precios'!B20</f>
        <v>42675</v>
      </c>
      <c r="B18" s="160"/>
      <c r="C18" s="160"/>
      <c r="D18" s="161"/>
      <c r="E18" s="160"/>
      <c r="F18"/>
    </row>
    <row r="19" spans="1:6" ht="13.5" thickBot="1" x14ac:dyDescent="0.25">
      <c r="A19" s="185">
        <f>+'10.2.precios'!B21</f>
        <v>42705</v>
      </c>
      <c r="B19" s="186"/>
      <c r="C19" s="186"/>
      <c r="D19" s="187"/>
      <c r="E19" s="186"/>
      <c r="F19"/>
    </row>
    <row r="20" spans="1:6" x14ac:dyDescent="0.2">
      <c r="A20" s="179">
        <f>+'10.2.precios'!B22</f>
        <v>42736</v>
      </c>
      <c r="B20" s="181"/>
      <c r="C20" s="181"/>
      <c r="D20" s="161"/>
      <c r="E20" s="181"/>
      <c r="F20"/>
    </row>
    <row r="21" spans="1:6" x14ac:dyDescent="0.2">
      <c r="A21" s="183">
        <f>+'10.2.precios'!B23</f>
        <v>42767</v>
      </c>
      <c r="B21" s="160"/>
      <c r="C21" s="160"/>
      <c r="D21" s="188"/>
      <c r="E21" s="160"/>
      <c r="F21"/>
    </row>
    <row r="22" spans="1:6" x14ac:dyDescent="0.2">
      <c r="A22" s="183">
        <f>+'10.2.precios'!B24</f>
        <v>42795</v>
      </c>
      <c r="B22" s="160"/>
      <c r="C22" s="160"/>
      <c r="D22" s="161"/>
      <c r="E22" s="160"/>
      <c r="F22"/>
    </row>
    <row r="23" spans="1:6" x14ac:dyDescent="0.2">
      <c r="A23" s="183">
        <f>+'10.2.precios'!B25</f>
        <v>42826</v>
      </c>
      <c r="B23" s="160"/>
      <c r="C23" s="160"/>
      <c r="D23" s="161"/>
      <c r="E23" s="160"/>
      <c r="F23"/>
    </row>
    <row r="24" spans="1:6" x14ac:dyDescent="0.2">
      <c r="A24" s="183">
        <f>+'10.2.precios'!B26</f>
        <v>42856</v>
      </c>
      <c r="B24" s="160"/>
      <c r="C24" s="160"/>
      <c r="D24" s="161"/>
      <c r="E24" s="160"/>
      <c r="F24"/>
    </row>
    <row r="25" spans="1:6" x14ac:dyDescent="0.2">
      <c r="A25" s="183">
        <f>+'10.2.precios'!B27</f>
        <v>42887</v>
      </c>
      <c r="B25" s="160"/>
      <c r="C25" s="160"/>
      <c r="D25" s="161"/>
      <c r="E25" s="160"/>
      <c r="F25"/>
    </row>
    <row r="26" spans="1:6" x14ac:dyDescent="0.2">
      <c r="A26" s="183">
        <f>+'10.2.precios'!B28</f>
        <v>42917</v>
      </c>
      <c r="B26" s="160"/>
      <c r="C26" s="160"/>
      <c r="D26" s="161"/>
      <c r="E26" s="160"/>
      <c r="F26"/>
    </row>
    <row r="27" spans="1:6" x14ac:dyDescent="0.2">
      <c r="A27" s="183">
        <f>+'10.2.precios'!B29</f>
        <v>42948</v>
      </c>
      <c r="B27" s="160"/>
      <c r="C27" s="160"/>
      <c r="D27" s="161"/>
      <c r="E27" s="160"/>
      <c r="F27"/>
    </row>
    <row r="28" spans="1:6" x14ac:dyDescent="0.2">
      <c r="A28" s="183">
        <f>+'10.2.precios'!B30</f>
        <v>42979</v>
      </c>
      <c r="B28" s="160"/>
      <c r="C28" s="160"/>
      <c r="D28" s="161"/>
      <c r="E28" s="160"/>
      <c r="F28"/>
    </row>
    <row r="29" spans="1:6" x14ac:dyDescent="0.2">
      <c r="A29" s="183">
        <f>+'10.2.precios'!B31</f>
        <v>43009</v>
      </c>
      <c r="B29" s="160"/>
      <c r="C29" s="160"/>
      <c r="D29" s="161"/>
      <c r="E29" s="160"/>
      <c r="F29"/>
    </row>
    <row r="30" spans="1:6" x14ac:dyDescent="0.2">
      <c r="A30" s="183">
        <f>+'10.2.precios'!B32</f>
        <v>43040</v>
      </c>
      <c r="B30" s="160"/>
      <c r="C30" s="160"/>
      <c r="D30" s="161"/>
      <c r="E30" s="160"/>
      <c r="F30"/>
    </row>
    <row r="31" spans="1:6" ht="13.5" thickBot="1" x14ac:dyDescent="0.25">
      <c r="A31" s="185">
        <f>+'10.2.precios'!B33</f>
        <v>43070</v>
      </c>
      <c r="B31" s="186"/>
      <c r="C31" s="186"/>
      <c r="D31" s="189"/>
      <c r="E31" s="186"/>
      <c r="F31"/>
    </row>
    <row r="32" spans="1:6" x14ac:dyDescent="0.2">
      <c r="A32" s="179">
        <f>+'10.2.precios'!B34</f>
        <v>43101</v>
      </c>
      <c r="B32" s="181"/>
      <c r="C32" s="190"/>
      <c r="D32" s="180"/>
      <c r="E32" s="181"/>
      <c r="F32"/>
    </row>
    <row r="33" spans="1:6" x14ac:dyDescent="0.2">
      <c r="A33" s="183">
        <f>+'10.2.precios'!B35</f>
        <v>43132</v>
      </c>
      <c r="B33" s="160"/>
      <c r="C33" s="138"/>
      <c r="D33" s="184"/>
      <c r="E33" s="160"/>
      <c r="F33"/>
    </row>
    <row r="34" spans="1:6" x14ac:dyDescent="0.2">
      <c r="A34" s="183">
        <f>+'10.2.precios'!B36</f>
        <v>43160</v>
      </c>
      <c r="B34" s="160"/>
      <c r="C34" s="138"/>
      <c r="D34" s="184"/>
      <c r="E34" s="160"/>
      <c r="F34"/>
    </row>
    <row r="35" spans="1:6" x14ac:dyDescent="0.2">
      <c r="A35" s="183">
        <f>+'10.2.precios'!B37</f>
        <v>43191</v>
      </c>
      <c r="B35" s="160"/>
      <c r="C35" s="138"/>
      <c r="D35" s="184"/>
      <c r="E35" s="160"/>
      <c r="F35"/>
    </row>
    <row r="36" spans="1:6" x14ac:dyDescent="0.2">
      <c r="A36" s="183">
        <f>+'10.2.precios'!B38</f>
        <v>43221</v>
      </c>
      <c r="B36" s="160"/>
      <c r="C36" s="138"/>
      <c r="D36" s="184"/>
      <c r="E36" s="160"/>
      <c r="F36"/>
    </row>
    <row r="37" spans="1:6" x14ac:dyDescent="0.2">
      <c r="A37" s="183">
        <f>+'10.2.precios'!B39</f>
        <v>43252</v>
      </c>
      <c r="B37" s="160"/>
      <c r="C37" s="138"/>
      <c r="D37" s="184"/>
      <c r="E37" s="160"/>
      <c r="F37"/>
    </row>
    <row r="38" spans="1:6" x14ac:dyDescent="0.2">
      <c r="A38" s="183">
        <f>+'10.2.precios'!B40</f>
        <v>43282</v>
      </c>
      <c r="B38" s="160"/>
      <c r="C38" s="138"/>
      <c r="D38" s="184"/>
      <c r="E38" s="160"/>
      <c r="F38"/>
    </row>
    <row r="39" spans="1:6" x14ac:dyDescent="0.2">
      <c r="A39" s="183">
        <f>+'10.2.precios'!B41</f>
        <v>43313</v>
      </c>
      <c r="B39" s="160"/>
      <c r="C39" s="138"/>
      <c r="D39" s="184"/>
      <c r="E39" s="160"/>
      <c r="F39"/>
    </row>
    <row r="40" spans="1:6" x14ac:dyDescent="0.2">
      <c r="A40" s="183">
        <f>+'10.2.precios'!B42</f>
        <v>43344</v>
      </c>
      <c r="B40" s="160"/>
      <c r="C40" s="138"/>
      <c r="D40" s="184"/>
      <c r="E40" s="160"/>
      <c r="F40"/>
    </row>
    <row r="41" spans="1:6" x14ac:dyDescent="0.2">
      <c r="A41" s="183">
        <f>+'10.2.precios'!B43</f>
        <v>43374</v>
      </c>
      <c r="B41" s="160"/>
      <c r="C41" s="138"/>
      <c r="D41" s="184"/>
      <c r="E41" s="160"/>
      <c r="F41"/>
    </row>
    <row r="42" spans="1:6" x14ac:dyDescent="0.2">
      <c r="A42" s="183">
        <f>+'10.2.precios'!B44</f>
        <v>43405</v>
      </c>
      <c r="B42" s="160"/>
      <c r="C42" s="138"/>
      <c r="D42" s="184"/>
      <c r="E42" s="160"/>
      <c r="F42"/>
    </row>
    <row r="43" spans="1:6" ht="13.5" thickBot="1" x14ac:dyDescent="0.25">
      <c r="A43" s="230">
        <f>+'10.2.precios'!B45</f>
        <v>43435</v>
      </c>
      <c r="B43" s="186"/>
      <c r="C43" s="191"/>
      <c r="D43" s="192"/>
      <c r="E43" s="186"/>
      <c r="F43"/>
    </row>
    <row r="44" spans="1:6" s="53" customFormat="1" x14ac:dyDescent="0.2">
      <c r="A44" s="471">
        <f>+'10.2.precios'!B46</f>
        <v>43466</v>
      </c>
      <c r="B44" s="471"/>
      <c r="C44" s="471"/>
      <c r="D44" s="471"/>
      <c r="E44" s="471"/>
      <c r="F44" s="551"/>
    </row>
    <row r="45" spans="1:6" s="53" customFormat="1" hidden="1" x14ac:dyDescent="0.2">
      <c r="A45" s="491">
        <f>+'10.2.precios'!B47</f>
        <v>43497</v>
      </c>
      <c r="B45" s="491"/>
      <c r="C45" s="491"/>
      <c r="D45" s="491"/>
      <c r="E45" s="491"/>
      <c r="F45" s="551"/>
    </row>
    <row r="46" spans="1:6" s="53" customFormat="1" hidden="1" x14ac:dyDescent="0.2">
      <c r="A46" s="491">
        <f>+'10.2.precios'!B48</f>
        <v>43525</v>
      </c>
      <c r="B46" s="491"/>
      <c r="C46" s="491"/>
      <c r="D46" s="491"/>
      <c r="E46" s="491"/>
      <c r="F46" s="551"/>
    </row>
    <row r="47" spans="1:6" s="53" customFormat="1" hidden="1" x14ac:dyDescent="0.2">
      <c r="A47" s="491">
        <f>+'10.2.precios'!B49</f>
        <v>43556</v>
      </c>
      <c r="B47" s="491"/>
      <c r="C47" s="491"/>
      <c r="D47" s="491"/>
      <c r="E47" s="491"/>
      <c r="F47" s="551"/>
    </row>
    <row r="48" spans="1:6" s="53" customFormat="1" hidden="1" x14ac:dyDescent="0.2">
      <c r="A48" s="491">
        <f>+'10.2.precios'!B50</f>
        <v>43586</v>
      </c>
      <c r="B48" s="491"/>
      <c r="C48" s="491"/>
      <c r="D48" s="491"/>
      <c r="E48" s="491"/>
      <c r="F48" s="551"/>
    </row>
    <row r="49" spans="1:6" s="53" customFormat="1" hidden="1" x14ac:dyDescent="0.2">
      <c r="A49" s="491">
        <f>+'10.2.precios'!B51</f>
        <v>43617</v>
      </c>
      <c r="B49" s="491"/>
      <c r="C49" s="491"/>
      <c r="D49" s="491"/>
      <c r="E49" s="491"/>
      <c r="F49" s="551"/>
    </row>
    <row r="50" spans="1:6" s="53" customFormat="1" hidden="1" x14ac:dyDescent="0.2">
      <c r="A50" s="491">
        <f>+'10.2.precios'!B52</f>
        <v>43647</v>
      </c>
      <c r="B50" s="491"/>
      <c r="C50" s="491"/>
      <c r="D50" s="491"/>
      <c r="E50" s="491"/>
      <c r="F50" s="551"/>
    </row>
    <row r="51" spans="1:6" s="53" customFormat="1" hidden="1" x14ac:dyDescent="0.2">
      <c r="A51" s="491">
        <f>+'10.2.precios'!B53</f>
        <v>43678</v>
      </c>
      <c r="B51" s="491"/>
      <c r="C51" s="491"/>
      <c r="D51" s="491"/>
      <c r="E51" s="491"/>
      <c r="F51" s="551"/>
    </row>
    <row r="52" spans="1:6" s="53" customFormat="1" hidden="1" x14ac:dyDescent="0.2">
      <c r="A52" s="491">
        <f>+'10.2.precios'!B54</f>
        <v>43709</v>
      </c>
      <c r="B52" s="491"/>
      <c r="C52" s="491"/>
      <c r="D52" s="491"/>
      <c r="E52" s="491"/>
      <c r="F52" s="551"/>
    </row>
    <row r="53" spans="1:6" s="53" customFormat="1" hidden="1" x14ac:dyDescent="0.2">
      <c r="A53" s="491">
        <f>+'10.2.precios'!B55</f>
        <v>43739</v>
      </c>
      <c r="B53" s="491"/>
      <c r="C53" s="491"/>
      <c r="D53" s="491"/>
      <c r="E53" s="491"/>
      <c r="F53" s="551"/>
    </row>
    <row r="54" spans="1:6" s="53" customFormat="1" ht="13.5" hidden="1" thickBot="1" x14ac:dyDescent="0.25">
      <c r="A54" s="492">
        <f>+'10.2.precios'!B56</f>
        <v>43770</v>
      </c>
      <c r="B54" s="492"/>
      <c r="C54" s="492"/>
      <c r="D54" s="492"/>
      <c r="E54" s="492"/>
      <c r="F54" s="551"/>
    </row>
    <row r="55" spans="1:6" s="53" customFormat="1" ht="13.5" hidden="1" thickBot="1" x14ac:dyDescent="0.25">
      <c r="A55" s="494">
        <f>+'10.2.precios'!B57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67"/>
      <c r="B56" s="216"/>
      <c r="C56" s="216"/>
      <c r="D56" s="516"/>
      <c r="E56" s="216"/>
      <c r="F56" s="551"/>
    </row>
    <row r="57" spans="1:6" s="53" customFormat="1" x14ac:dyDescent="0.2">
      <c r="A57" s="571">
        <f>+'10.2.precios'!B59</f>
        <v>2016</v>
      </c>
      <c r="B57" s="562"/>
      <c r="C57" s="562"/>
      <c r="D57" s="562"/>
      <c r="E57" s="562"/>
      <c r="F57" s="551"/>
    </row>
    <row r="58" spans="1:6" s="53" customFormat="1" x14ac:dyDescent="0.2">
      <c r="A58" s="572">
        <f>+'10.2.precios'!B60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573">
        <f>+'10.2.precios'!B61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+'10.2.precios'!B63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+'10.2.precios'!B64</f>
        <v>43466</v>
      </c>
      <c r="B62" s="564"/>
      <c r="C62" s="564"/>
      <c r="D62" s="564"/>
      <c r="E62" s="564"/>
      <c r="F62" s="551"/>
    </row>
    <row r="63" spans="1:6" x14ac:dyDescent="0.2">
      <c r="A63" s="200" t="s">
        <v>84</v>
      </c>
      <c r="B63" s="194"/>
      <c r="C63" s="194"/>
      <c r="D63" s="194"/>
      <c r="E63" s="194"/>
      <c r="F63" s="194"/>
    </row>
    <row r="64" spans="1:6" x14ac:dyDescent="0.2">
      <c r="A64" s="170"/>
      <c r="B64" s="194"/>
      <c r="C64" s="194"/>
      <c r="D64" s="194"/>
      <c r="E64" s="194"/>
      <c r="F64" s="194"/>
    </row>
    <row r="65" spans="1:6" x14ac:dyDescent="0.2">
      <c r="A65" s="170"/>
      <c r="B65" s="194"/>
      <c r="C65" s="194"/>
      <c r="D65" s="194"/>
      <c r="E65" s="194"/>
      <c r="F65" s="194"/>
    </row>
    <row r="66" spans="1:6" x14ac:dyDescent="0.2">
      <c r="B66" s="194"/>
      <c r="C66" s="194"/>
      <c r="D66" s="194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idden="1" x14ac:dyDescent="0.2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v>2015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v>2016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v>2017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ageMargins left="0.35433070866141736" right="0.35433070866141736" top="0.98425196850393704" bottom="0.98425196850393704" header="0.19685039370078741" footer="0"/>
  <pageSetup paperSize="9" scale="96" orientation="portrait" verticalDpi="300" r:id="rId1"/>
  <headerFooter alignWithMargins="0">
    <oddHeader>&amp;R2019 - Año de la Exportación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85546875" style="50" customWidth="1"/>
    <col min="2" max="3" width="14.5703125" style="50" customWidth="1"/>
    <col min="4" max="8" width="13.85546875" style="50" customWidth="1"/>
    <col min="9" max="9" width="21.85546875" style="50" customWidth="1"/>
    <col min="10" max="16384" width="11.42578125" style="50"/>
  </cols>
  <sheetData>
    <row r="1" spans="1:9" x14ac:dyDescent="0.2">
      <c r="A1" s="150" t="s">
        <v>259</v>
      </c>
      <c r="B1" s="150"/>
      <c r="C1" s="150"/>
      <c r="D1" s="217"/>
      <c r="E1" s="217"/>
      <c r="F1" s="218"/>
      <c r="G1" s="218"/>
      <c r="H1" s="218"/>
      <c r="I1" s="218"/>
    </row>
    <row r="2" spans="1:9" x14ac:dyDescent="0.2">
      <c r="A2" s="150" t="s">
        <v>11</v>
      </c>
      <c r="B2" s="150"/>
      <c r="C2" s="150"/>
      <c r="D2" s="218"/>
      <c r="E2" s="218"/>
      <c r="F2" s="218"/>
      <c r="G2" s="218"/>
      <c r="H2" s="218"/>
      <c r="I2" s="218"/>
    </row>
    <row r="3" spans="1:9" s="379" customFormat="1" x14ac:dyDescent="0.2">
      <c r="A3" s="373" t="s">
        <v>237</v>
      </c>
      <c r="B3" s="373"/>
      <c r="C3" s="373"/>
      <c r="D3" s="378"/>
      <c r="E3" s="378"/>
      <c r="F3" s="378"/>
      <c r="G3" s="378"/>
      <c r="H3" s="378"/>
      <c r="I3" s="378"/>
    </row>
    <row r="4" spans="1:9" x14ac:dyDescent="0.2">
      <c r="A4" s="150" t="s">
        <v>12</v>
      </c>
      <c r="B4" s="150"/>
      <c r="C4" s="150"/>
      <c r="D4" s="218"/>
      <c r="E4" s="218"/>
      <c r="F4" s="218"/>
      <c r="G4" s="218"/>
      <c r="H4" s="218"/>
      <c r="I4" s="218"/>
    </row>
    <row r="5" spans="1:9" s="370" customFormat="1" x14ac:dyDescent="0.2">
      <c r="A5" s="365" t="s">
        <v>254</v>
      </c>
      <c r="B5" s="380"/>
      <c r="C5" s="380"/>
      <c r="D5" s="377"/>
      <c r="E5" s="377"/>
      <c r="F5" s="377"/>
      <c r="G5" s="377"/>
      <c r="H5" s="377"/>
      <c r="I5" s="377"/>
    </row>
    <row r="6" spans="1:9" ht="13.5" thickBot="1" x14ac:dyDescent="0.25">
      <c r="D6" s="195"/>
      <c r="E6" s="218"/>
      <c r="F6" s="218"/>
      <c r="G6" s="218"/>
      <c r="H6" s="218"/>
      <c r="I6" s="218"/>
    </row>
    <row r="7" spans="1:9" ht="13.5" thickBot="1" x14ac:dyDescent="0.25">
      <c r="A7" s="404" t="s">
        <v>6</v>
      </c>
      <c r="B7" s="686" t="s">
        <v>230</v>
      </c>
      <c r="C7" s="687"/>
      <c r="D7" s="431" t="s">
        <v>229</v>
      </c>
      <c r="E7" s="432"/>
      <c r="F7" s="433" t="s">
        <v>13</v>
      </c>
      <c r="G7" s="434"/>
      <c r="H7" s="433" t="s">
        <v>13</v>
      </c>
      <c r="I7" s="434"/>
    </row>
    <row r="8" spans="1:9" ht="13.5" thickBot="1" x14ac:dyDescent="0.25">
      <c r="A8" s="435" t="s">
        <v>7</v>
      </c>
      <c r="B8" s="436" t="s">
        <v>246</v>
      </c>
      <c r="C8" s="427" t="s">
        <v>14</v>
      </c>
      <c r="D8" s="436" t="s">
        <v>246</v>
      </c>
      <c r="E8" s="437" t="s">
        <v>14</v>
      </c>
      <c r="F8" s="436" t="s">
        <v>246</v>
      </c>
      <c r="G8" s="437" t="s">
        <v>14</v>
      </c>
      <c r="H8" s="436" t="s">
        <v>246</v>
      </c>
      <c r="I8" s="437" t="s">
        <v>14</v>
      </c>
    </row>
    <row r="9" spans="1:9" x14ac:dyDescent="0.2">
      <c r="A9" s="179">
        <f>+'11.1.impo '!A8</f>
        <v>42370</v>
      </c>
      <c r="B9" s="179"/>
      <c r="C9" s="179"/>
      <c r="D9" s="180"/>
      <c r="E9" s="181"/>
      <c r="F9" s="180"/>
      <c r="G9" s="181"/>
      <c r="H9" s="180"/>
      <c r="I9" s="181"/>
    </row>
    <row r="10" spans="1:9" x14ac:dyDescent="0.2">
      <c r="A10" s="183">
        <f>+'11.1.impo '!A9</f>
        <v>42401</v>
      </c>
      <c r="B10" s="183"/>
      <c r="C10" s="183"/>
      <c r="D10" s="184"/>
      <c r="E10" s="160"/>
      <c r="F10" s="184"/>
      <c r="G10" s="160"/>
      <c r="H10" s="184"/>
      <c r="I10" s="160"/>
    </row>
    <row r="11" spans="1:9" x14ac:dyDescent="0.2">
      <c r="A11" s="183">
        <f>+'11.1.impo '!A10</f>
        <v>42430</v>
      </c>
      <c r="B11" s="183"/>
      <c r="C11" s="183"/>
      <c r="D11" s="184"/>
      <c r="E11" s="160"/>
      <c r="F11" s="184"/>
      <c r="G11" s="160"/>
      <c r="H11" s="184"/>
      <c r="I11" s="160"/>
    </row>
    <row r="12" spans="1:9" x14ac:dyDescent="0.2">
      <c r="A12" s="183">
        <f>+'11.1.impo '!A11</f>
        <v>42461</v>
      </c>
      <c r="B12" s="183"/>
      <c r="C12" s="183"/>
      <c r="D12" s="184"/>
      <c r="E12" s="160"/>
      <c r="F12" s="184"/>
      <c r="G12" s="160"/>
      <c r="H12" s="184"/>
      <c r="I12" s="160"/>
    </row>
    <row r="13" spans="1:9" x14ac:dyDescent="0.2">
      <c r="A13" s="183">
        <f>+'11.1.impo '!A12</f>
        <v>42491</v>
      </c>
      <c r="B13" s="183"/>
      <c r="C13" s="183"/>
      <c r="D13" s="160"/>
      <c r="E13" s="160"/>
      <c r="F13" s="160"/>
      <c r="G13" s="160"/>
      <c r="H13" s="160"/>
      <c r="I13" s="160"/>
    </row>
    <row r="14" spans="1:9" x14ac:dyDescent="0.2">
      <c r="A14" s="183">
        <f>+'11.1.impo '!A13</f>
        <v>42522</v>
      </c>
      <c r="B14" s="183"/>
      <c r="C14" s="183"/>
      <c r="D14" s="184"/>
      <c r="E14" s="160"/>
      <c r="F14" s="184"/>
      <c r="G14" s="160"/>
      <c r="H14" s="184"/>
      <c r="I14" s="160"/>
    </row>
    <row r="15" spans="1:9" x14ac:dyDescent="0.2">
      <c r="A15" s="183">
        <f>+'11.1.impo '!A14</f>
        <v>42552</v>
      </c>
      <c r="B15" s="183"/>
      <c r="C15" s="183"/>
      <c r="D15" s="160"/>
      <c r="E15" s="160"/>
      <c r="F15" s="160"/>
      <c r="G15" s="160"/>
      <c r="H15" s="160"/>
      <c r="I15" s="160"/>
    </row>
    <row r="16" spans="1:9" x14ac:dyDescent="0.2">
      <c r="A16" s="183">
        <f>+'11.1.impo '!A15</f>
        <v>42583</v>
      </c>
      <c r="B16" s="183"/>
      <c r="C16" s="183"/>
      <c r="D16" s="160"/>
      <c r="E16" s="160"/>
      <c r="F16" s="160"/>
      <c r="G16" s="160"/>
      <c r="H16" s="160"/>
      <c r="I16" s="160"/>
    </row>
    <row r="17" spans="1:9" x14ac:dyDescent="0.2">
      <c r="A17" s="183">
        <f>+'11.1.impo '!A16</f>
        <v>42614</v>
      </c>
      <c r="B17" s="183"/>
      <c r="C17" s="183"/>
      <c r="D17" s="160"/>
      <c r="E17" s="160"/>
      <c r="F17" s="160"/>
      <c r="G17" s="160"/>
      <c r="H17" s="160"/>
      <c r="I17" s="160"/>
    </row>
    <row r="18" spans="1:9" x14ac:dyDescent="0.2">
      <c r="A18" s="183">
        <f>+'11.1.impo '!A17</f>
        <v>42644</v>
      </c>
      <c r="B18" s="183"/>
      <c r="C18" s="183"/>
      <c r="D18" s="160"/>
      <c r="E18" s="160"/>
      <c r="F18" s="160"/>
      <c r="G18" s="160"/>
      <c r="H18" s="160"/>
      <c r="I18" s="160"/>
    </row>
    <row r="19" spans="1:9" x14ac:dyDescent="0.2">
      <c r="A19" s="183">
        <f>+'11.1.impo '!A18</f>
        <v>42675</v>
      </c>
      <c r="B19" s="183"/>
      <c r="C19" s="183"/>
      <c r="D19" s="160"/>
      <c r="E19" s="160"/>
      <c r="F19" s="160"/>
      <c r="G19" s="160"/>
      <c r="H19" s="160"/>
      <c r="I19" s="160"/>
    </row>
    <row r="20" spans="1:9" ht="13.5" thickBot="1" x14ac:dyDescent="0.25">
      <c r="A20" s="185">
        <f>+'11.1.impo '!A19</f>
        <v>42705</v>
      </c>
      <c r="B20" s="185"/>
      <c r="C20" s="185"/>
      <c r="D20" s="186"/>
      <c r="E20" s="186"/>
      <c r="F20" s="186"/>
      <c r="G20" s="186"/>
      <c r="H20" s="186"/>
      <c r="I20" s="186"/>
    </row>
    <row r="21" spans="1:9" x14ac:dyDescent="0.2">
      <c r="A21" s="179">
        <f>+'11.1.impo '!A20</f>
        <v>42736</v>
      </c>
      <c r="B21" s="179"/>
      <c r="C21" s="179"/>
      <c r="D21" s="181"/>
      <c r="E21" s="181"/>
      <c r="F21" s="181"/>
      <c r="G21" s="181"/>
      <c r="H21" s="181"/>
      <c r="I21" s="181"/>
    </row>
    <row r="22" spans="1:9" x14ac:dyDescent="0.2">
      <c r="A22" s="183">
        <f>+'11.1.impo '!A21</f>
        <v>42767</v>
      </c>
      <c r="B22" s="183"/>
      <c r="C22" s="183"/>
      <c r="D22" s="160"/>
      <c r="E22" s="160"/>
      <c r="F22" s="160"/>
      <c r="G22" s="160"/>
      <c r="H22" s="160"/>
      <c r="I22" s="160"/>
    </row>
    <row r="23" spans="1:9" x14ac:dyDescent="0.2">
      <c r="A23" s="183">
        <f>+'11.1.impo '!A22</f>
        <v>42795</v>
      </c>
      <c r="B23" s="183"/>
      <c r="C23" s="183"/>
      <c r="D23" s="160"/>
      <c r="E23" s="160"/>
      <c r="F23" s="160"/>
      <c r="G23" s="160"/>
      <c r="H23" s="160"/>
      <c r="I23" s="160"/>
    </row>
    <row r="24" spans="1:9" x14ac:dyDescent="0.2">
      <c r="A24" s="183">
        <f>+'11.1.impo '!A23</f>
        <v>42826</v>
      </c>
      <c r="B24" s="183"/>
      <c r="C24" s="183"/>
      <c r="D24" s="160"/>
      <c r="E24" s="160"/>
      <c r="F24" s="160"/>
      <c r="G24" s="160"/>
      <c r="H24" s="160"/>
      <c r="I24" s="160"/>
    </row>
    <row r="25" spans="1:9" x14ac:dyDescent="0.2">
      <c r="A25" s="183">
        <f>+'11.1.impo '!A24</f>
        <v>42856</v>
      </c>
      <c r="B25" s="183"/>
      <c r="C25" s="183"/>
      <c r="D25" s="160"/>
      <c r="E25" s="160"/>
      <c r="F25" s="160"/>
      <c r="G25" s="160"/>
      <c r="H25" s="160"/>
      <c r="I25" s="160"/>
    </row>
    <row r="26" spans="1:9" x14ac:dyDescent="0.2">
      <c r="A26" s="183">
        <f>+'11.1.impo '!A25</f>
        <v>42887</v>
      </c>
      <c r="B26" s="183"/>
      <c r="C26" s="183"/>
      <c r="D26" s="160"/>
      <c r="E26" s="160"/>
      <c r="F26" s="160"/>
      <c r="G26" s="160"/>
      <c r="H26" s="160"/>
      <c r="I26" s="160"/>
    </row>
    <row r="27" spans="1:9" x14ac:dyDescent="0.2">
      <c r="A27" s="183">
        <f>+'11.1.impo '!A26</f>
        <v>42917</v>
      </c>
      <c r="B27" s="183"/>
      <c r="C27" s="183"/>
      <c r="D27" s="160"/>
      <c r="E27" s="160"/>
      <c r="F27" s="160"/>
      <c r="G27" s="160"/>
      <c r="H27" s="160"/>
      <c r="I27" s="160"/>
    </row>
    <row r="28" spans="1:9" x14ac:dyDescent="0.2">
      <c r="A28" s="183">
        <f>+'11.1.impo '!A27</f>
        <v>42948</v>
      </c>
      <c r="B28" s="183"/>
      <c r="C28" s="183"/>
      <c r="D28" s="160"/>
      <c r="E28" s="160"/>
      <c r="F28" s="160"/>
      <c r="G28" s="160"/>
      <c r="H28" s="160"/>
      <c r="I28" s="160"/>
    </row>
    <row r="29" spans="1:9" x14ac:dyDescent="0.2">
      <c r="A29" s="183">
        <f>+'11.1.impo '!A28</f>
        <v>42979</v>
      </c>
      <c r="B29" s="183"/>
      <c r="C29" s="183"/>
      <c r="D29" s="160"/>
      <c r="E29" s="160"/>
      <c r="F29" s="160"/>
      <c r="G29" s="160"/>
      <c r="H29" s="160"/>
      <c r="I29" s="160"/>
    </row>
    <row r="30" spans="1:9" x14ac:dyDescent="0.2">
      <c r="A30" s="183">
        <f>+'11.1.impo '!A29</f>
        <v>43009</v>
      </c>
      <c r="B30" s="183"/>
      <c r="C30" s="183"/>
      <c r="D30" s="160"/>
      <c r="E30" s="160"/>
      <c r="F30" s="160"/>
      <c r="G30" s="160"/>
      <c r="H30" s="160"/>
      <c r="I30" s="160"/>
    </row>
    <row r="31" spans="1:9" x14ac:dyDescent="0.2">
      <c r="A31" s="183">
        <f>+'11.1.impo '!A30</f>
        <v>43040</v>
      </c>
      <c r="B31" s="183"/>
      <c r="C31" s="183"/>
      <c r="D31" s="160"/>
      <c r="E31" s="160"/>
      <c r="F31" s="160"/>
      <c r="G31" s="160"/>
      <c r="H31" s="160"/>
      <c r="I31" s="160"/>
    </row>
    <row r="32" spans="1:9" ht="13.5" thickBot="1" x14ac:dyDescent="0.25">
      <c r="A32" s="185">
        <f>+'11.1.impo '!A31</f>
        <v>43070</v>
      </c>
      <c r="B32" s="185"/>
      <c r="C32" s="185"/>
      <c r="D32" s="186"/>
      <c r="E32" s="186"/>
      <c r="F32" s="186"/>
      <c r="G32" s="186"/>
      <c r="H32" s="186"/>
      <c r="I32" s="186"/>
    </row>
    <row r="33" spans="1:9" x14ac:dyDescent="0.2">
      <c r="A33" s="179">
        <f>+'11.1.impo '!A32</f>
        <v>43101</v>
      </c>
      <c r="B33" s="179"/>
      <c r="C33" s="179"/>
      <c r="D33" s="181"/>
      <c r="E33" s="181"/>
      <c r="F33" s="181"/>
      <c r="G33" s="181"/>
      <c r="H33" s="181"/>
      <c r="I33" s="181"/>
    </row>
    <row r="34" spans="1:9" x14ac:dyDescent="0.2">
      <c r="A34" s="183">
        <f>+'11.1.impo '!A33</f>
        <v>43132</v>
      </c>
      <c r="B34" s="183"/>
      <c r="C34" s="183"/>
      <c r="D34" s="160"/>
      <c r="E34" s="160"/>
      <c r="F34" s="160"/>
      <c r="G34" s="160"/>
      <c r="H34" s="160"/>
      <c r="I34" s="160"/>
    </row>
    <row r="35" spans="1:9" x14ac:dyDescent="0.2">
      <c r="A35" s="183">
        <f>+'11.1.impo '!A34</f>
        <v>43160</v>
      </c>
      <c r="B35" s="183"/>
      <c r="C35" s="183"/>
      <c r="D35" s="160"/>
      <c r="E35" s="160"/>
      <c r="F35" s="160"/>
      <c r="G35" s="160"/>
      <c r="H35" s="160"/>
      <c r="I35" s="160"/>
    </row>
    <row r="36" spans="1:9" x14ac:dyDescent="0.2">
      <c r="A36" s="183">
        <f>+'11.1.impo '!A35</f>
        <v>43191</v>
      </c>
      <c r="B36" s="183"/>
      <c r="C36" s="183"/>
      <c r="D36" s="160"/>
      <c r="E36" s="160"/>
      <c r="F36" s="160"/>
      <c r="G36" s="160"/>
      <c r="H36" s="160"/>
      <c r="I36" s="160"/>
    </row>
    <row r="37" spans="1:9" x14ac:dyDescent="0.2">
      <c r="A37" s="183">
        <f>+'11.1.impo '!A36</f>
        <v>43221</v>
      </c>
      <c r="B37" s="183"/>
      <c r="C37" s="183"/>
      <c r="D37" s="160"/>
      <c r="E37" s="160"/>
      <c r="F37" s="160"/>
      <c r="G37" s="160"/>
      <c r="H37" s="160"/>
      <c r="I37" s="160"/>
    </row>
    <row r="38" spans="1:9" x14ac:dyDescent="0.2">
      <c r="A38" s="183">
        <f>+'11.1.impo '!A37</f>
        <v>43252</v>
      </c>
      <c r="B38" s="183"/>
      <c r="C38" s="183"/>
      <c r="D38" s="160"/>
      <c r="E38" s="160"/>
      <c r="F38" s="160"/>
      <c r="G38" s="160"/>
      <c r="H38" s="160"/>
      <c r="I38" s="160"/>
    </row>
    <row r="39" spans="1:9" x14ac:dyDescent="0.2">
      <c r="A39" s="183">
        <f>+'11.1.impo '!A38</f>
        <v>43282</v>
      </c>
      <c r="B39" s="183"/>
      <c r="C39" s="183"/>
      <c r="D39" s="160"/>
      <c r="E39" s="160"/>
      <c r="F39" s="160"/>
      <c r="G39" s="160"/>
      <c r="H39" s="160"/>
      <c r="I39" s="160"/>
    </row>
    <row r="40" spans="1:9" x14ac:dyDescent="0.2">
      <c r="A40" s="183">
        <f>+'11.1.impo '!A39</f>
        <v>43313</v>
      </c>
      <c r="B40" s="183"/>
      <c r="C40" s="183"/>
      <c r="D40" s="160"/>
      <c r="E40" s="160"/>
      <c r="F40" s="160"/>
      <c r="G40" s="160"/>
      <c r="H40" s="160"/>
      <c r="I40" s="160"/>
    </row>
    <row r="41" spans="1:9" x14ac:dyDescent="0.2">
      <c r="A41" s="183">
        <f>+'11.1.impo '!A40</f>
        <v>43344</v>
      </c>
      <c r="B41" s="183"/>
      <c r="C41" s="183"/>
      <c r="D41" s="160"/>
      <c r="E41" s="160"/>
      <c r="F41" s="160"/>
      <c r="G41" s="160"/>
      <c r="H41" s="160"/>
      <c r="I41" s="160"/>
    </row>
    <row r="42" spans="1:9" x14ac:dyDescent="0.2">
      <c r="A42" s="183">
        <f>+'11.1.impo '!A41</f>
        <v>43374</v>
      </c>
      <c r="B42" s="183"/>
      <c r="C42" s="183"/>
      <c r="D42" s="160"/>
      <c r="E42" s="160"/>
      <c r="F42" s="160"/>
      <c r="G42" s="160"/>
      <c r="H42" s="160"/>
      <c r="I42" s="160"/>
    </row>
    <row r="43" spans="1:9" x14ac:dyDescent="0.2">
      <c r="A43" s="183">
        <f>+'11.1.impo '!A42</f>
        <v>43405</v>
      </c>
      <c r="B43" s="183"/>
      <c r="C43" s="183"/>
      <c r="D43" s="160"/>
      <c r="E43" s="160"/>
      <c r="F43" s="160"/>
      <c r="G43" s="160"/>
      <c r="H43" s="160"/>
      <c r="I43" s="160"/>
    </row>
    <row r="44" spans="1:9" ht="13.5" thickBot="1" x14ac:dyDescent="0.25">
      <c r="A44" s="230">
        <f>+'11.1.impo '!A43</f>
        <v>43435</v>
      </c>
      <c r="B44" s="230"/>
      <c r="C44" s="230"/>
      <c r="D44" s="231"/>
      <c r="E44" s="231"/>
      <c r="F44" s="231"/>
      <c r="G44" s="231"/>
      <c r="H44" s="231"/>
      <c r="I44" s="231"/>
    </row>
    <row r="45" spans="1:9" x14ac:dyDescent="0.2">
      <c r="A45" s="179">
        <f>+'11.1.impo '!A44</f>
        <v>43466</v>
      </c>
      <c r="B45" s="179"/>
      <c r="C45" s="179"/>
      <c r="D45" s="181"/>
      <c r="E45" s="181"/>
      <c r="F45" s="181"/>
      <c r="G45" s="181"/>
      <c r="H45" s="181"/>
      <c r="I45" s="181"/>
    </row>
    <row r="46" spans="1:9" hidden="1" x14ac:dyDescent="0.2">
      <c r="A46" s="183">
        <f>+'11.1.impo '!A45</f>
        <v>43497</v>
      </c>
      <c r="B46" s="183"/>
      <c r="C46" s="183"/>
      <c r="D46" s="160"/>
      <c r="E46" s="160"/>
      <c r="F46" s="160"/>
      <c r="G46" s="160"/>
      <c r="H46" s="160"/>
      <c r="I46" s="160"/>
    </row>
    <row r="47" spans="1:9" hidden="1" x14ac:dyDescent="0.2">
      <c r="A47" s="183">
        <f>+'11.1.impo '!A46</f>
        <v>43525</v>
      </c>
      <c r="B47" s="183"/>
      <c r="C47" s="183"/>
      <c r="D47" s="160"/>
      <c r="E47" s="160"/>
      <c r="F47" s="160"/>
      <c r="G47" s="160"/>
      <c r="H47" s="160"/>
      <c r="I47" s="160"/>
    </row>
    <row r="48" spans="1:9" hidden="1" x14ac:dyDescent="0.2">
      <c r="A48" s="183">
        <f>+'11.1.impo '!A47</f>
        <v>43556</v>
      </c>
      <c r="B48" s="183"/>
      <c r="C48" s="183"/>
      <c r="D48" s="160"/>
      <c r="E48" s="160"/>
      <c r="F48" s="160"/>
      <c r="G48" s="160"/>
      <c r="H48" s="160"/>
      <c r="I48" s="160"/>
    </row>
    <row r="49" spans="1:9" hidden="1" x14ac:dyDescent="0.2">
      <c r="A49" s="183">
        <f>+'11.1.impo '!A48</f>
        <v>43586</v>
      </c>
      <c r="B49" s="183"/>
      <c r="C49" s="183"/>
      <c r="D49" s="160"/>
      <c r="E49" s="160"/>
      <c r="F49" s="160"/>
      <c r="G49" s="160"/>
      <c r="H49" s="160"/>
      <c r="I49" s="160"/>
    </row>
    <row r="50" spans="1:9" hidden="1" x14ac:dyDescent="0.2">
      <c r="A50" s="183">
        <f>+'11.1.impo '!A49</f>
        <v>43617</v>
      </c>
      <c r="B50" s="183"/>
      <c r="C50" s="183"/>
      <c r="D50" s="160"/>
      <c r="E50" s="160"/>
      <c r="F50" s="160"/>
      <c r="G50" s="160"/>
      <c r="H50" s="160"/>
      <c r="I50" s="160"/>
    </row>
    <row r="51" spans="1:9" hidden="1" x14ac:dyDescent="0.2">
      <c r="A51" s="183">
        <f>+'11.1.impo '!A50</f>
        <v>43647</v>
      </c>
      <c r="B51" s="183"/>
      <c r="C51" s="183"/>
      <c r="D51" s="160"/>
      <c r="E51" s="160"/>
      <c r="F51" s="160"/>
      <c r="G51" s="160"/>
      <c r="H51" s="160"/>
      <c r="I51" s="160"/>
    </row>
    <row r="52" spans="1:9" hidden="1" x14ac:dyDescent="0.2">
      <c r="A52" s="183">
        <f>+'11.1.impo '!A51</f>
        <v>43678</v>
      </c>
      <c r="B52" s="183"/>
      <c r="C52" s="183"/>
      <c r="D52" s="160"/>
      <c r="E52" s="160"/>
      <c r="F52" s="160"/>
      <c r="G52" s="160"/>
      <c r="H52" s="160"/>
      <c r="I52" s="160"/>
    </row>
    <row r="53" spans="1:9" hidden="1" x14ac:dyDescent="0.2">
      <c r="A53" s="183">
        <f>+'11.1.impo '!A52</f>
        <v>43709</v>
      </c>
      <c r="B53" s="183"/>
      <c r="C53" s="183"/>
      <c r="D53" s="160"/>
      <c r="E53" s="160"/>
      <c r="F53" s="160"/>
      <c r="G53" s="160"/>
      <c r="H53" s="160"/>
      <c r="I53" s="160"/>
    </row>
    <row r="54" spans="1:9" hidden="1" x14ac:dyDescent="0.2">
      <c r="A54" s="183">
        <f>+'11.1.impo '!A53</f>
        <v>43739</v>
      </c>
      <c r="B54" s="183"/>
      <c r="C54" s="183"/>
      <c r="D54" s="160"/>
      <c r="E54" s="160"/>
      <c r="F54" s="160"/>
      <c r="G54" s="160"/>
      <c r="H54" s="160"/>
      <c r="I54" s="160"/>
    </row>
    <row r="55" spans="1:9" ht="13.5" hidden="1" thickBot="1" x14ac:dyDescent="0.25">
      <c r="A55" s="185">
        <f>+'11.1.impo '!A54</f>
        <v>43770</v>
      </c>
      <c r="B55" s="185"/>
      <c r="C55" s="185"/>
      <c r="D55" s="186"/>
      <c r="E55" s="186"/>
      <c r="F55" s="186"/>
      <c r="G55" s="186"/>
      <c r="H55" s="186"/>
      <c r="I55" s="186"/>
    </row>
    <row r="56" spans="1:9" ht="13.5" hidden="1" thickBot="1" x14ac:dyDescent="0.25">
      <c r="A56" s="393">
        <f>+'11.1.impo '!A55</f>
        <v>43800</v>
      </c>
      <c r="B56" s="393"/>
      <c r="C56" s="393"/>
      <c r="D56" s="394"/>
      <c r="E56" s="394"/>
      <c r="F56" s="394"/>
      <c r="G56" s="394"/>
      <c r="H56" s="394"/>
      <c r="I56" s="394"/>
    </row>
    <row r="57" spans="1:9" ht="13.5" thickBot="1" x14ac:dyDescent="0.25">
      <c r="A57" s="199"/>
      <c r="B57" s="199"/>
      <c r="C57" s="199"/>
      <c r="D57" s="194"/>
      <c r="E57" s="194"/>
      <c r="F57" s="194"/>
      <c r="G57" s="194"/>
      <c r="H57" s="194"/>
      <c r="I57" s="194"/>
    </row>
    <row r="58" spans="1:9" x14ac:dyDescent="0.2">
      <c r="A58" s="196">
        <f>+'11.1.impo '!A57</f>
        <v>2016</v>
      </c>
      <c r="B58" s="219"/>
      <c r="C58" s="219"/>
      <c r="D58" s="220"/>
      <c r="E58" s="220"/>
      <c r="F58" s="220"/>
      <c r="G58" s="220"/>
      <c r="H58" s="220"/>
      <c r="I58" s="220"/>
    </row>
    <row r="59" spans="1:9" x14ac:dyDescent="0.2">
      <c r="A59" s="197">
        <f>+'11.1.impo '!A58</f>
        <v>2017</v>
      </c>
      <c r="B59" s="221"/>
      <c r="C59" s="221"/>
      <c r="D59" s="222"/>
      <c r="E59" s="222"/>
      <c r="F59" s="222"/>
      <c r="G59" s="222"/>
      <c r="H59" s="222"/>
      <c r="I59" s="222"/>
    </row>
    <row r="60" spans="1:9" ht="13.5" thickBot="1" x14ac:dyDescent="0.25">
      <c r="A60" s="198">
        <f>+'11.1.impo '!A59</f>
        <v>2018</v>
      </c>
      <c r="B60" s="223"/>
      <c r="C60" s="223"/>
      <c r="D60" s="224"/>
      <c r="E60" s="224"/>
      <c r="F60" s="224"/>
      <c r="G60" s="224"/>
      <c r="H60" s="224"/>
      <c r="I60" s="224"/>
    </row>
    <row r="61" spans="1:9" ht="13.5" thickBot="1" x14ac:dyDescent="0.25">
      <c r="A61" s="199"/>
      <c r="B61" s="225"/>
      <c r="C61" s="225"/>
      <c r="D61" s="65"/>
      <c r="E61" s="65"/>
      <c r="F61" s="65"/>
      <c r="G61" s="65"/>
      <c r="H61" s="65"/>
      <c r="I61" s="65"/>
    </row>
    <row r="62" spans="1:9" x14ac:dyDescent="0.2">
      <c r="A62" s="179">
        <f>+'11.1.impo '!A61</f>
        <v>43101</v>
      </c>
      <c r="B62" s="226"/>
      <c r="C62" s="226"/>
      <c r="D62" s="220"/>
      <c r="E62" s="220"/>
      <c r="F62" s="220"/>
      <c r="G62" s="220"/>
      <c r="H62" s="220"/>
      <c r="I62" s="220"/>
    </row>
    <row r="63" spans="1:9" ht="13.5" thickBot="1" x14ac:dyDescent="0.25">
      <c r="A63" s="185">
        <f>+'11.1.impo '!A62</f>
        <v>43466</v>
      </c>
      <c r="B63" s="227"/>
      <c r="C63" s="227"/>
      <c r="D63" s="224"/>
      <c r="E63" s="224"/>
      <c r="F63" s="224"/>
      <c r="G63" s="224"/>
      <c r="H63" s="224"/>
      <c r="I63" s="224"/>
    </row>
    <row r="64" spans="1:9" x14ac:dyDescent="0.2">
      <c r="A64" s="193"/>
      <c r="B64" s="193"/>
      <c r="C64" s="193"/>
    </row>
    <row r="65" spans="1:9" x14ac:dyDescent="0.2">
      <c r="A65" s="193"/>
      <c r="B65" s="193"/>
      <c r="C65" s="193"/>
    </row>
    <row r="68" spans="1:9" hidden="1" x14ac:dyDescent="0.2">
      <c r="A68" s="83" t="s">
        <v>147</v>
      </c>
      <c r="B68" s="83"/>
      <c r="C68" s="83"/>
      <c r="D68" s="84"/>
      <c r="E68" s="55"/>
    </row>
    <row r="69" spans="1:9" ht="13.5" hidden="1" thickBot="1" x14ac:dyDescent="0.25">
      <c r="A69" s="55"/>
      <c r="B69" s="55"/>
      <c r="C69" s="55"/>
      <c r="D69" s="55"/>
      <c r="E69" s="55"/>
    </row>
    <row r="70" spans="1:9" ht="13.5" hidden="1" thickBot="1" x14ac:dyDescent="0.25">
      <c r="A70" s="88" t="s">
        <v>7</v>
      </c>
      <c r="B70" s="90" t="s">
        <v>138</v>
      </c>
      <c r="C70" s="103" t="s">
        <v>142</v>
      </c>
      <c r="D70" s="90" t="s">
        <v>138</v>
      </c>
      <c r="E70" s="103" t="s">
        <v>142</v>
      </c>
      <c r="F70" s="90" t="s">
        <v>138</v>
      </c>
      <c r="G70" s="103" t="s">
        <v>142</v>
      </c>
      <c r="H70" s="90" t="s">
        <v>138</v>
      </c>
      <c r="I70" s="103" t="s">
        <v>142</v>
      </c>
    </row>
    <row r="71" spans="1:9" hidden="1" x14ac:dyDescent="0.2">
      <c r="A71" s="96">
        <v>2015</v>
      </c>
      <c r="B71" s="106">
        <f>+B58-SUM(B9:B20)</f>
        <v>0</v>
      </c>
      <c r="C71" s="106">
        <f t="shared" ref="C71:I71" si="0">+C58-SUM(C9:C20)</f>
        <v>0</v>
      </c>
      <c r="D71" s="106">
        <f t="shared" si="0"/>
        <v>0</v>
      </c>
      <c r="E71" s="106">
        <f t="shared" si="0"/>
        <v>0</v>
      </c>
      <c r="F71" s="106">
        <f t="shared" si="0"/>
        <v>0</v>
      </c>
      <c r="G71" s="106">
        <f t="shared" si="0"/>
        <v>0</v>
      </c>
      <c r="H71" s="106">
        <f t="shared" si="0"/>
        <v>0</v>
      </c>
      <c r="I71" s="109">
        <f t="shared" si="0"/>
        <v>0</v>
      </c>
    </row>
    <row r="72" spans="1:9" hidden="1" x14ac:dyDescent="0.2">
      <c r="A72" s="98">
        <v>2016</v>
      </c>
      <c r="B72" s="110">
        <f>+B59-SUM(B21:B32)</f>
        <v>0</v>
      </c>
      <c r="C72" s="110">
        <f t="shared" ref="C72:I72" si="1">+C59-SUM(C21:C32)</f>
        <v>0</v>
      </c>
      <c r="D72" s="110">
        <f t="shared" si="1"/>
        <v>0</v>
      </c>
      <c r="E72" s="110">
        <f t="shared" si="1"/>
        <v>0</v>
      </c>
      <c r="F72" s="110">
        <f t="shared" si="1"/>
        <v>0</v>
      </c>
      <c r="G72" s="110">
        <f t="shared" si="1"/>
        <v>0</v>
      </c>
      <c r="H72" s="110">
        <f t="shared" si="1"/>
        <v>0</v>
      </c>
      <c r="I72" s="113">
        <f t="shared" si="1"/>
        <v>0</v>
      </c>
    </row>
    <row r="73" spans="1:9" ht="13.5" hidden="1" thickBot="1" x14ac:dyDescent="0.25">
      <c r="A73" s="99">
        <v>2017</v>
      </c>
      <c r="B73" s="114">
        <f>+B60-SUM(B33:B44)</f>
        <v>0</v>
      </c>
      <c r="C73" s="114">
        <f t="shared" ref="C73:I73" si="2">+C60-SUM(C33:C44)</f>
        <v>0</v>
      </c>
      <c r="D73" s="114">
        <f t="shared" si="2"/>
        <v>0</v>
      </c>
      <c r="E73" s="114">
        <f t="shared" si="2"/>
        <v>0</v>
      </c>
      <c r="F73" s="114">
        <f t="shared" si="2"/>
        <v>0</v>
      </c>
      <c r="G73" s="114">
        <f t="shared" si="2"/>
        <v>0</v>
      </c>
      <c r="H73" s="114">
        <f t="shared" si="2"/>
        <v>0</v>
      </c>
      <c r="I73" s="117">
        <f t="shared" si="2"/>
        <v>0</v>
      </c>
    </row>
    <row r="74" spans="1:9" hidden="1" x14ac:dyDescent="0.2">
      <c r="A74" s="96">
        <f>+A62</f>
        <v>43101</v>
      </c>
      <c r="B74" s="123">
        <f>+B62-(SUM(B33:INDEX(B33:B44,'parámetros e instrucciones'!$E$3)))</f>
        <v>0</v>
      </c>
      <c r="C74" s="123">
        <f>+C62-(SUM(C33:INDEX(C33:C44,'parámetros e instrucciones'!$E$3)))</f>
        <v>0</v>
      </c>
      <c r="D74" s="123">
        <f>+D62-(SUM(D33:INDEX(D33:D44,'parámetros e instrucciones'!$E$3)))</f>
        <v>0</v>
      </c>
      <c r="E74" s="123">
        <f>+E62-(SUM(E33:INDEX(E33:E44,'parámetros e instrucciones'!$E$3)))</f>
        <v>0</v>
      </c>
      <c r="F74" s="123">
        <f>+F62-(SUM(F33:INDEX(F33:F44,'parámetros e instrucciones'!$E$3)))</f>
        <v>0</v>
      </c>
      <c r="G74" s="123">
        <f>+G62-(SUM(G33:INDEX(G33:G44,'parámetros e instrucciones'!$E$3)))</f>
        <v>0</v>
      </c>
      <c r="H74" s="123">
        <f>+H62-(SUM(H33:INDEX(H33:H44,'parámetros e instrucciones'!$E$3)))</f>
        <v>0</v>
      </c>
      <c r="I74" s="123">
        <f>+I62-(SUM(I33:INDEX(I33:I44,'parámetros e instrucciones'!$E$3)))</f>
        <v>0</v>
      </c>
    </row>
    <row r="75" spans="1:9" ht="13.5" hidden="1" thickBot="1" x14ac:dyDescent="0.25">
      <c r="A75" s="99">
        <f>+A63</f>
        <v>43466</v>
      </c>
      <c r="B75" s="127">
        <f>+B63-(SUM(B45:INDEX(B45:B56,'parámetros e instrucciones'!$E$3)))</f>
        <v>0</v>
      </c>
      <c r="C75" s="127">
        <f>+C63-(SUM(C45:INDEX(C45:C56,'parámetros e instrucciones'!$E$3)))</f>
        <v>0</v>
      </c>
      <c r="D75" s="127">
        <f>+D63-(SUM(D45:INDEX(D45:D56,'parámetros e instrucciones'!$E$3)))</f>
        <v>0</v>
      </c>
      <c r="E75" s="127">
        <f>+E63-(SUM(E45:INDEX(E45:E56,'parámetros e instrucciones'!$E$3)))</f>
        <v>0</v>
      </c>
      <c r="F75" s="127">
        <f>+F63-(SUM(F45:INDEX(F45:F56,'parámetros e instrucciones'!$E$3)))</f>
        <v>0</v>
      </c>
      <c r="G75" s="127">
        <f>+G63-(SUM(G45:INDEX(G45:G56,'parámetros e instrucciones'!$E$3)))</f>
        <v>0</v>
      </c>
      <c r="H75" s="127">
        <f>+H63-(SUM(H45:INDEX(H45:H56,'parámetros e instrucciones'!$E$3)))</f>
        <v>0</v>
      </c>
      <c r="I75" s="127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gridLinesSet="0"/>
  <pageMargins left="0.35433070866141736" right="0.35433070866141736" top="0.98425196850393704" bottom="0.98425196850393704" header="0.19685039370078741" footer="0"/>
  <pageSetup paperSize="9" scale="69" orientation="landscape" verticalDpi="300" r:id="rId1"/>
  <headerFooter alignWithMargins="0">
    <oddHeader>&amp;R2019 - Año de la Exportación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85546875" style="50" customWidth="1"/>
    <col min="2" max="3" width="14.5703125" style="50" customWidth="1"/>
    <col min="4" max="8" width="13.85546875" style="50" customWidth="1"/>
    <col min="9" max="9" width="21.85546875" style="50" customWidth="1"/>
    <col min="10" max="16384" width="11.42578125" style="50"/>
  </cols>
  <sheetData>
    <row r="1" spans="1:9" x14ac:dyDescent="0.2">
      <c r="A1" s="150" t="s">
        <v>260</v>
      </c>
      <c r="B1" s="150"/>
      <c r="C1" s="150"/>
      <c r="D1" s="217"/>
      <c r="E1" s="217"/>
      <c r="F1" s="218"/>
      <c r="G1" s="218"/>
      <c r="H1" s="218"/>
      <c r="I1" s="218"/>
    </row>
    <row r="2" spans="1:9" x14ac:dyDescent="0.2">
      <c r="A2" s="150" t="s">
        <v>11</v>
      </c>
      <c r="B2" s="150"/>
      <c r="C2" s="150"/>
      <c r="D2" s="218"/>
      <c r="E2" s="218"/>
      <c r="F2" s="218"/>
      <c r="G2" s="218"/>
      <c r="H2" s="218"/>
      <c r="I2" s="218"/>
    </row>
    <row r="3" spans="1:9" s="379" customFormat="1" x14ac:dyDescent="0.2">
      <c r="A3" s="373" t="s">
        <v>239</v>
      </c>
      <c r="B3" s="373"/>
      <c r="C3" s="373"/>
      <c r="D3" s="378"/>
      <c r="E3" s="378"/>
      <c r="F3" s="378"/>
      <c r="G3" s="378"/>
      <c r="H3" s="378"/>
      <c r="I3" s="378"/>
    </row>
    <row r="4" spans="1:9" x14ac:dyDescent="0.2">
      <c r="A4" s="150" t="s">
        <v>12</v>
      </c>
      <c r="B4" s="150"/>
      <c r="C4" s="150"/>
      <c r="D4" s="218"/>
      <c r="E4" s="218"/>
      <c r="F4" s="218"/>
      <c r="G4" s="218"/>
      <c r="H4" s="218"/>
      <c r="I4" s="218"/>
    </row>
    <row r="5" spans="1:9" s="370" customFormat="1" x14ac:dyDescent="0.2">
      <c r="A5" s="365" t="s">
        <v>254</v>
      </c>
      <c r="B5" s="380"/>
      <c r="C5" s="380"/>
      <c r="D5" s="377"/>
      <c r="E5" s="377"/>
      <c r="F5" s="377"/>
      <c r="G5" s="377"/>
      <c r="H5" s="377"/>
      <c r="I5" s="377"/>
    </row>
    <row r="6" spans="1:9" ht="13.5" thickBot="1" x14ac:dyDescent="0.25">
      <c r="D6" s="452"/>
      <c r="E6" s="218"/>
      <c r="F6" s="218"/>
      <c r="G6" s="218"/>
      <c r="H6" s="218"/>
      <c r="I6" s="218"/>
    </row>
    <row r="7" spans="1:9" ht="13.5" thickBot="1" x14ac:dyDescent="0.25">
      <c r="A7" s="404" t="s">
        <v>6</v>
      </c>
      <c r="B7" s="686" t="s">
        <v>230</v>
      </c>
      <c r="C7" s="687"/>
      <c r="D7" s="431" t="s">
        <v>229</v>
      </c>
      <c r="E7" s="432"/>
      <c r="F7" s="433" t="s">
        <v>13</v>
      </c>
      <c r="G7" s="434"/>
      <c r="H7" s="433" t="s">
        <v>13</v>
      </c>
      <c r="I7" s="434"/>
    </row>
    <row r="8" spans="1:9" ht="13.5" thickBot="1" x14ac:dyDescent="0.25">
      <c r="A8" s="435" t="s">
        <v>7</v>
      </c>
      <c r="B8" s="436" t="s">
        <v>246</v>
      </c>
      <c r="C8" s="427" t="s">
        <v>14</v>
      </c>
      <c r="D8" s="436" t="s">
        <v>246</v>
      </c>
      <c r="E8" s="437" t="s">
        <v>14</v>
      </c>
      <c r="F8" s="436" t="s">
        <v>246</v>
      </c>
      <c r="G8" s="437" t="s">
        <v>14</v>
      </c>
      <c r="H8" s="436" t="s">
        <v>246</v>
      </c>
      <c r="I8" s="437" t="s">
        <v>14</v>
      </c>
    </row>
    <row r="9" spans="1:9" x14ac:dyDescent="0.2">
      <c r="A9" s="179">
        <f>+'11.2.impo'!A8</f>
        <v>42370</v>
      </c>
      <c r="B9" s="179"/>
      <c r="C9" s="179"/>
      <c r="D9" s="180"/>
      <c r="E9" s="181"/>
      <c r="F9" s="180"/>
      <c r="G9" s="181"/>
      <c r="H9" s="180"/>
      <c r="I9" s="181"/>
    </row>
    <row r="10" spans="1:9" x14ac:dyDescent="0.2">
      <c r="A10" s="183">
        <f>+'11.2.impo'!A9</f>
        <v>42401</v>
      </c>
      <c r="B10" s="183"/>
      <c r="C10" s="183"/>
      <c r="D10" s="184"/>
      <c r="E10" s="160"/>
      <c r="F10" s="184"/>
      <c r="G10" s="160"/>
      <c r="H10" s="184"/>
      <c r="I10" s="160"/>
    </row>
    <row r="11" spans="1:9" x14ac:dyDescent="0.2">
      <c r="A11" s="183">
        <f>+'11.2.impo'!A10</f>
        <v>42430</v>
      </c>
      <c r="B11" s="183"/>
      <c r="C11" s="183"/>
      <c r="D11" s="184"/>
      <c r="E11" s="160"/>
      <c r="F11" s="184"/>
      <c r="G11" s="160"/>
      <c r="H11" s="184"/>
      <c r="I11" s="160"/>
    </row>
    <row r="12" spans="1:9" x14ac:dyDescent="0.2">
      <c r="A12" s="183">
        <f>+'11.2.impo'!A11</f>
        <v>42461</v>
      </c>
      <c r="B12" s="183"/>
      <c r="C12" s="183"/>
      <c r="D12" s="184"/>
      <c r="E12" s="160"/>
      <c r="F12" s="184"/>
      <c r="G12" s="160"/>
      <c r="H12" s="184"/>
      <c r="I12" s="160"/>
    </row>
    <row r="13" spans="1:9" x14ac:dyDescent="0.2">
      <c r="A13" s="183">
        <f>+'11.2.impo'!A12</f>
        <v>42491</v>
      </c>
      <c r="B13" s="183"/>
      <c r="C13" s="183"/>
      <c r="D13" s="160"/>
      <c r="E13" s="160"/>
      <c r="F13" s="160"/>
      <c r="G13" s="160"/>
      <c r="H13" s="160"/>
      <c r="I13" s="160"/>
    </row>
    <row r="14" spans="1:9" x14ac:dyDescent="0.2">
      <c r="A14" s="183">
        <f>+'11.2.impo'!A13</f>
        <v>42522</v>
      </c>
      <c r="B14" s="183"/>
      <c r="C14" s="183"/>
      <c r="D14" s="184"/>
      <c r="E14" s="160"/>
      <c r="F14" s="184"/>
      <c r="G14" s="160"/>
      <c r="H14" s="184"/>
      <c r="I14" s="160"/>
    </row>
    <row r="15" spans="1:9" x14ac:dyDescent="0.2">
      <c r="A15" s="183">
        <f>+'11.2.impo'!A14</f>
        <v>42552</v>
      </c>
      <c r="B15" s="183"/>
      <c r="C15" s="183"/>
      <c r="D15" s="160"/>
      <c r="E15" s="160"/>
      <c r="F15" s="160"/>
      <c r="G15" s="160"/>
      <c r="H15" s="160"/>
      <c r="I15" s="160"/>
    </row>
    <row r="16" spans="1:9" x14ac:dyDescent="0.2">
      <c r="A16" s="183">
        <f>+'11.2.impo'!A15</f>
        <v>42583</v>
      </c>
      <c r="B16" s="183"/>
      <c r="C16" s="183"/>
      <c r="D16" s="160"/>
      <c r="E16" s="160"/>
      <c r="F16" s="160"/>
      <c r="G16" s="160"/>
      <c r="H16" s="160"/>
      <c r="I16" s="160"/>
    </row>
    <row r="17" spans="1:9" x14ac:dyDescent="0.2">
      <c r="A17" s="183">
        <f>+'11.2.impo'!A16</f>
        <v>42614</v>
      </c>
      <c r="B17" s="183"/>
      <c r="C17" s="183"/>
      <c r="D17" s="160"/>
      <c r="E17" s="160"/>
      <c r="F17" s="160"/>
      <c r="G17" s="160"/>
      <c r="H17" s="160"/>
      <c r="I17" s="160"/>
    </row>
    <row r="18" spans="1:9" x14ac:dyDescent="0.2">
      <c r="A18" s="183">
        <f>+'11.2.impo'!A17</f>
        <v>42644</v>
      </c>
      <c r="B18" s="183"/>
      <c r="C18" s="183"/>
      <c r="D18" s="160"/>
      <c r="E18" s="160"/>
      <c r="F18" s="160"/>
      <c r="G18" s="160"/>
      <c r="H18" s="160"/>
      <c r="I18" s="160"/>
    </row>
    <row r="19" spans="1:9" x14ac:dyDescent="0.2">
      <c r="A19" s="183">
        <f>+'11.2.impo'!A18</f>
        <v>42675</v>
      </c>
      <c r="B19" s="183"/>
      <c r="C19" s="183"/>
      <c r="D19" s="160"/>
      <c r="E19" s="160"/>
      <c r="F19" s="160"/>
      <c r="G19" s="160"/>
      <c r="H19" s="160"/>
      <c r="I19" s="160"/>
    </row>
    <row r="20" spans="1:9" ht="13.5" thickBot="1" x14ac:dyDescent="0.25">
      <c r="A20" s="185">
        <f>+'11.2.impo'!A19</f>
        <v>42705</v>
      </c>
      <c r="B20" s="185"/>
      <c r="C20" s="185"/>
      <c r="D20" s="186"/>
      <c r="E20" s="186"/>
      <c r="F20" s="186"/>
      <c r="G20" s="186"/>
      <c r="H20" s="186"/>
      <c r="I20" s="186"/>
    </row>
    <row r="21" spans="1:9" x14ac:dyDescent="0.2">
      <c r="A21" s="179">
        <f>+'11.2.impo'!A20</f>
        <v>42736</v>
      </c>
      <c r="B21" s="179"/>
      <c r="C21" s="179"/>
      <c r="D21" s="181"/>
      <c r="E21" s="181"/>
      <c r="F21" s="181"/>
      <c r="G21" s="181"/>
      <c r="H21" s="181"/>
      <c r="I21" s="181"/>
    </row>
    <row r="22" spans="1:9" x14ac:dyDescent="0.2">
      <c r="A22" s="183">
        <f>+'11.2.impo'!A21</f>
        <v>42767</v>
      </c>
      <c r="B22" s="183"/>
      <c r="C22" s="183"/>
      <c r="D22" s="160"/>
      <c r="E22" s="160"/>
      <c r="F22" s="160"/>
      <c r="G22" s="160"/>
      <c r="H22" s="160"/>
      <c r="I22" s="160"/>
    </row>
    <row r="23" spans="1:9" x14ac:dyDescent="0.2">
      <c r="A23" s="183">
        <f>+'11.2.impo'!A22</f>
        <v>42795</v>
      </c>
      <c r="B23" s="183"/>
      <c r="C23" s="183"/>
      <c r="D23" s="160"/>
      <c r="E23" s="160"/>
      <c r="F23" s="160"/>
      <c r="G23" s="160"/>
      <c r="H23" s="160"/>
      <c r="I23" s="160"/>
    </row>
    <row r="24" spans="1:9" x14ac:dyDescent="0.2">
      <c r="A24" s="183">
        <f>+'11.2.impo'!A23</f>
        <v>42826</v>
      </c>
      <c r="B24" s="183"/>
      <c r="C24" s="183"/>
      <c r="D24" s="160"/>
      <c r="E24" s="160"/>
      <c r="F24" s="160"/>
      <c r="G24" s="160"/>
      <c r="H24" s="160"/>
      <c r="I24" s="160"/>
    </row>
    <row r="25" spans="1:9" x14ac:dyDescent="0.2">
      <c r="A25" s="183">
        <f>+'11.2.impo'!A24</f>
        <v>42856</v>
      </c>
      <c r="B25" s="183"/>
      <c r="C25" s="183"/>
      <c r="D25" s="160"/>
      <c r="E25" s="160"/>
      <c r="F25" s="160"/>
      <c r="G25" s="160"/>
      <c r="H25" s="160"/>
      <c r="I25" s="160"/>
    </row>
    <row r="26" spans="1:9" x14ac:dyDescent="0.2">
      <c r="A26" s="183">
        <f>+'11.2.impo'!A25</f>
        <v>42887</v>
      </c>
      <c r="B26" s="183"/>
      <c r="C26" s="183"/>
      <c r="D26" s="160"/>
      <c r="E26" s="160"/>
      <c r="F26" s="160"/>
      <c r="G26" s="160"/>
      <c r="H26" s="160"/>
      <c r="I26" s="160"/>
    </row>
    <row r="27" spans="1:9" x14ac:dyDescent="0.2">
      <c r="A27" s="183">
        <f>+'11.2.impo'!A26</f>
        <v>42917</v>
      </c>
      <c r="B27" s="183"/>
      <c r="C27" s="183"/>
      <c r="D27" s="160"/>
      <c r="E27" s="160"/>
      <c r="F27" s="160"/>
      <c r="G27" s="160"/>
      <c r="H27" s="160"/>
      <c r="I27" s="160"/>
    </row>
    <row r="28" spans="1:9" x14ac:dyDescent="0.2">
      <c r="A28" s="183">
        <f>+'11.2.impo'!A27</f>
        <v>42948</v>
      </c>
      <c r="B28" s="183"/>
      <c r="C28" s="183"/>
      <c r="D28" s="160"/>
      <c r="E28" s="160"/>
      <c r="F28" s="160"/>
      <c r="G28" s="160"/>
      <c r="H28" s="160"/>
      <c r="I28" s="160"/>
    </row>
    <row r="29" spans="1:9" x14ac:dyDescent="0.2">
      <c r="A29" s="183">
        <f>+'11.2.impo'!A28</f>
        <v>42979</v>
      </c>
      <c r="B29" s="183"/>
      <c r="C29" s="183"/>
      <c r="D29" s="160"/>
      <c r="E29" s="160"/>
      <c r="F29" s="160"/>
      <c r="G29" s="160"/>
      <c r="H29" s="160"/>
      <c r="I29" s="160"/>
    </row>
    <row r="30" spans="1:9" x14ac:dyDescent="0.2">
      <c r="A30" s="183">
        <f>+'11.2.impo'!A29</f>
        <v>43009</v>
      </c>
      <c r="B30" s="183"/>
      <c r="C30" s="183"/>
      <c r="D30" s="160"/>
      <c r="E30" s="160"/>
      <c r="F30" s="160"/>
      <c r="G30" s="160"/>
      <c r="H30" s="160"/>
      <c r="I30" s="160"/>
    </row>
    <row r="31" spans="1:9" x14ac:dyDescent="0.2">
      <c r="A31" s="183">
        <f>+'11.2.impo'!A30</f>
        <v>43040</v>
      </c>
      <c r="B31" s="183"/>
      <c r="C31" s="183"/>
      <c r="D31" s="160"/>
      <c r="E31" s="160"/>
      <c r="F31" s="160"/>
      <c r="G31" s="160"/>
      <c r="H31" s="160"/>
      <c r="I31" s="160"/>
    </row>
    <row r="32" spans="1:9" ht="13.5" thickBot="1" x14ac:dyDescent="0.25">
      <c r="A32" s="185">
        <f>+'11.2.impo'!A31</f>
        <v>43070</v>
      </c>
      <c r="B32" s="185"/>
      <c r="C32" s="185"/>
      <c r="D32" s="186"/>
      <c r="E32" s="186"/>
      <c r="F32" s="186"/>
      <c r="G32" s="186"/>
      <c r="H32" s="186"/>
      <c r="I32" s="186"/>
    </row>
    <row r="33" spans="1:9" x14ac:dyDescent="0.2">
      <c r="A33" s="179">
        <f>+'11.2.impo'!A32</f>
        <v>43101</v>
      </c>
      <c r="B33" s="179"/>
      <c r="C33" s="179"/>
      <c r="D33" s="181"/>
      <c r="E33" s="181"/>
      <c r="F33" s="181"/>
      <c r="G33" s="181"/>
      <c r="H33" s="181"/>
      <c r="I33" s="181"/>
    </row>
    <row r="34" spans="1:9" x14ac:dyDescent="0.2">
      <c r="A34" s="183">
        <f>+'11.2.impo'!A33</f>
        <v>43132</v>
      </c>
      <c r="B34" s="183"/>
      <c r="C34" s="183"/>
      <c r="D34" s="160"/>
      <c r="E34" s="160"/>
      <c r="F34" s="160"/>
      <c r="G34" s="160"/>
      <c r="H34" s="160"/>
      <c r="I34" s="160"/>
    </row>
    <row r="35" spans="1:9" x14ac:dyDescent="0.2">
      <c r="A35" s="183">
        <f>+'11.2.impo'!A34</f>
        <v>43160</v>
      </c>
      <c r="B35" s="183"/>
      <c r="C35" s="183"/>
      <c r="D35" s="160"/>
      <c r="E35" s="160"/>
      <c r="F35" s="160"/>
      <c r="G35" s="160"/>
      <c r="H35" s="160"/>
      <c r="I35" s="160"/>
    </row>
    <row r="36" spans="1:9" x14ac:dyDescent="0.2">
      <c r="A36" s="183">
        <f>+'11.2.impo'!A35</f>
        <v>43191</v>
      </c>
      <c r="B36" s="183"/>
      <c r="C36" s="183"/>
      <c r="D36" s="160"/>
      <c r="E36" s="160"/>
      <c r="F36" s="160"/>
      <c r="G36" s="160"/>
      <c r="H36" s="160"/>
      <c r="I36" s="160"/>
    </row>
    <row r="37" spans="1:9" x14ac:dyDescent="0.2">
      <c r="A37" s="183">
        <f>+'11.2.impo'!A36</f>
        <v>43221</v>
      </c>
      <c r="B37" s="183"/>
      <c r="C37" s="183"/>
      <c r="D37" s="160"/>
      <c r="E37" s="160"/>
      <c r="F37" s="160"/>
      <c r="G37" s="160"/>
      <c r="H37" s="160"/>
      <c r="I37" s="160"/>
    </row>
    <row r="38" spans="1:9" x14ac:dyDescent="0.2">
      <c r="A38" s="183">
        <f>+'11.2.impo'!A37</f>
        <v>43252</v>
      </c>
      <c r="B38" s="183"/>
      <c r="C38" s="183"/>
      <c r="D38" s="160"/>
      <c r="E38" s="160"/>
      <c r="F38" s="160"/>
      <c r="G38" s="160"/>
      <c r="H38" s="160"/>
      <c r="I38" s="160"/>
    </row>
    <row r="39" spans="1:9" x14ac:dyDescent="0.2">
      <c r="A39" s="183">
        <f>+'11.2.impo'!A38</f>
        <v>43282</v>
      </c>
      <c r="B39" s="183"/>
      <c r="C39" s="183"/>
      <c r="D39" s="160"/>
      <c r="E39" s="160"/>
      <c r="F39" s="160"/>
      <c r="G39" s="160"/>
      <c r="H39" s="160"/>
      <c r="I39" s="160"/>
    </row>
    <row r="40" spans="1:9" x14ac:dyDescent="0.2">
      <c r="A40" s="183">
        <f>+'11.2.impo'!A39</f>
        <v>43313</v>
      </c>
      <c r="B40" s="183"/>
      <c r="C40" s="183"/>
      <c r="D40" s="160"/>
      <c r="E40" s="160"/>
      <c r="F40" s="160"/>
      <c r="G40" s="160"/>
      <c r="H40" s="160"/>
      <c r="I40" s="160"/>
    </row>
    <row r="41" spans="1:9" x14ac:dyDescent="0.2">
      <c r="A41" s="183">
        <f>+'11.2.impo'!A40</f>
        <v>43344</v>
      </c>
      <c r="B41" s="183"/>
      <c r="C41" s="183"/>
      <c r="D41" s="160"/>
      <c r="E41" s="160"/>
      <c r="F41" s="160"/>
      <c r="G41" s="160"/>
      <c r="H41" s="160"/>
      <c r="I41" s="160"/>
    </row>
    <row r="42" spans="1:9" x14ac:dyDescent="0.2">
      <c r="A42" s="183">
        <f>+'11.2.impo'!A41</f>
        <v>43374</v>
      </c>
      <c r="B42" s="183"/>
      <c r="C42" s="183"/>
      <c r="D42" s="160"/>
      <c r="E42" s="160"/>
      <c r="F42" s="160"/>
      <c r="G42" s="160"/>
      <c r="H42" s="160"/>
      <c r="I42" s="160"/>
    </row>
    <row r="43" spans="1:9" x14ac:dyDescent="0.2">
      <c r="A43" s="183">
        <f>+'11.2.impo'!A42</f>
        <v>43405</v>
      </c>
      <c r="B43" s="183"/>
      <c r="C43" s="183"/>
      <c r="D43" s="160"/>
      <c r="E43" s="160"/>
      <c r="F43" s="160"/>
      <c r="G43" s="160"/>
      <c r="H43" s="160"/>
      <c r="I43" s="160"/>
    </row>
    <row r="44" spans="1:9" ht="13.5" thickBot="1" x14ac:dyDescent="0.25">
      <c r="A44" s="230">
        <f>+'11.2.impo'!A43</f>
        <v>43435</v>
      </c>
      <c r="B44" s="230"/>
      <c r="C44" s="230"/>
      <c r="D44" s="231"/>
      <c r="E44" s="231"/>
      <c r="F44" s="231"/>
      <c r="G44" s="231"/>
      <c r="H44" s="231"/>
      <c r="I44" s="231"/>
    </row>
    <row r="45" spans="1:9" s="53" customFormat="1" x14ac:dyDescent="0.2">
      <c r="A45" s="471">
        <f>+'11.2.impo'!A44</f>
        <v>43466</v>
      </c>
      <c r="B45" s="471"/>
      <c r="C45" s="471"/>
      <c r="D45" s="562"/>
      <c r="E45" s="562"/>
      <c r="F45" s="562"/>
      <c r="G45" s="562"/>
      <c r="H45" s="562"/>
      <c r="I45" s="562"/>
    </row>
    <row r="46" spans="1:9" s="53" customFormat="1" hidden="1" x14ac:dyDescent="0.2">
      <c r="A46" s="491">
        <f>+'11.2.impo'!A45</f>
        <v>43497</v>
      </c>
      <c r="B46" s="491"/>
      <c r="C46" s="491"/>
      <c r="D46" s="563"/>
      <c r="E46" s="563"/>
      <c r="F46" s="563"/>
      <c r="G46" s="563"/>
      <c r="H46" s="563"/>
      <c r="I46" s="563"/>
    </row>
    <row r="47" spans="1:9" s="53" customFormat="1" hidden="1" x14ac:dyDescent="0.2">
      <c r="A47" s="491">
        <f>+'11.2.impo'!A46</f>
        <v>43525</v>
      </c>
      <c r="B47" s="491"/>
      <c r="C47" s="491"/>
      <c r="D47" s="563"/>
      <c r="E47" s="563"/>
      <c r="F47" s="563"/>
      <c r="G47" s="563"/>
      <c r="H47" s="563"/>
      <c r="I47" s="563"/>
    </row>
    <row r="48" spans="1:9" s="53" customFormat="1" hidden="1" x14ac:dyDescent="0.2">
      <c r="A48" s="491">
        <f>+'11.2.impo'!A47</f>
        <v>43556</v>
      </c>
      <c r="B48" s="491"/>
      <c r="C48" s="491"/>
      <c r="D48" s="563"/>
      <c r="E48" s="563"/>
      <c r="F48" s="563"/>
      <c r="G48" s="563"/>
      <c r="H48" s="563"/>
      <c r="I48" s="563"/>
    </row>
    <row r="49" spans="1:9" s="53" customFormat="1" hidden="1" x14ac:dyDescent="0.2">
      <c r="A49" s="491">
        <f>+'11.2.impo'!A48</f>
        <v>43586</v>
      </c>
      <c r="B49" s="491"/>
      <c r="C49" s="491"/>
      <c r="D49" s="563"/>
      <c r="E49" s="563"/>
      <c r="F49" s="563"/>
      <c r="G49" s="563"/>
      <c r="H49" s="563"/>
      <c r="I49" s="563"/>
    </row>
    <row r="50" spans="1:9" s="53" customFormat="1" hidden="1" x14ac:dyDescent="0.2">
      <c r="A50" s="491">
        <f>+'11.2.impo'!A49</f>
        <v>43617</v>
      </c>
      <c r="B50" s="491"/>
      <c r="C50" s="491"/>
      <c r="D50" s="563"/>
      <c r="E50" s="563"/>
      <c r="F50" s="563"/>
      <c r="G50" s="563"/>
      <c r="H50" s="563"/>
      <c r="I50" s="563"/>
    </row>
    <row r="51" spans="1:9" s="53" customFormat="1" hidden="1" x14ac:dyDescent="0.2">
      <c r="A51" s="491">
        <f>+'11.2.impo'!A50</f>
        <v>43647</v>
      </c>
      <c r="B51" s="491"/>
      <c r="C51" s="491"/>
      <c r="D51" s="563"/>
      <c r="E51" s="563"/>
      <c r="F51" s="563"/>
      <c r="G51" s="563"/>
      <c r="H51" s="563"/>
      <c r="I51" s="563"/>
    </row>
    <row r="52" spans="1:9" s="53" customFormat="1" hidden="1" x14ac:dyDescent="0.2">
      <c r="A52" s="491">
        <f>+'11.2.impo'!A51</f>
        <v>43678</v>
      </c>
      <c r="B52" s="491"/>
      <c r="C52" s="491"/>
      <c r="D52" s="563"/>
      <c r="E52" s="563"/>
      <c r="F52" s="563"/>
      <c r="G52" s="563"/>
      <c r="H52" s="563"/>
      <c r="I52" s="563"/>
    </row>
    <row r="53" spans="1:9" s="53" customFormat="1" hidden="1" x14ac:dyDescent="0.2">
      <c r="A53" s="491">
        <f>+'11.2.impo'!A52</f>
        <v>43709</v>
      </c>
      <c r="B53" s="491"/>
      <c r="C53" s="491"/>
      <c r="D53" s="563"/>
      <c r="E53" s="563"/>
      <c r="F53" s="563"/>
      <c r="G53" s="563"/>
      <c r="H53" s="563"/>
      <c r="I53" s="563"/>
    </row>
    <row r="54" spans="1:9" s="53" customFormat="1" hidden="1" x14ac:dyDescent="0.2">
      <c r="A54" s="491">
        <f>+'11.2.impo'!A53</f>
        <v>43739</v>
      </c>
      <c r="B54" s="491"/>
      <c r="C54" s="491"/>
      <c r="D54" s="563"/>
      <c r="E54" s="563"/>
      <c r="F54" s="563"/>
      <c r="G54" s="563"/>
      <c r="H54" s="563"/>
      <c r="I54" s="563"/>
    </row>
    <row r="55" spans="1:9" s="53" customFormat="1" ht="13.5" hidden="1" thickBot="1" x14ac:dyDescent="0.25">
      <c r="A55" s="492">
        <f>+'11.2.impo'!A54</f>
        <v>43770</v>
      </c>
      <c r="B55" s="492"/>
      <c r="C55" s="492"/>
      <c r="D55" s="564"/>
      <c r="E55" s="564"/>
      <c r="F55" s="564"/>
      <c r="G55" s="564"/>
      <c r="H55" s="564"/>
      <c r="I55" s="564"/>
    </row>
    <row r="56" spans="1:9" s="53" customFormat="1" ht="13.5" hidden="1" thickBot="1" x14ac:dyDescent="0.25">
      <c r="A56" s="494">
        <f>+'11.2.impo'!A55</f>
        <v>43800</v>
      </c>
      <c r="B56" s="494"/>
      <c r="C56" s="494"/>
      <c r="D56" s="565"/>
      <c r="E56" s="565"/>
      <c r="F56" s="565"/>
      <c r="G56" s="565"/>
      <c r="H56" s="565"/>
      <c r="I56" s="565"/>
    </row>
    <row r="57" spans="1:9" s="53" customFormat="1" ht="13.5" thickBot="1" x14ac:dyDescent="0.25">
      <c r="A57" s="567"/>
      <c r="B57" s="567"/>
      <c r="C57" s="567"/>
      <c r="D57" s="216"/>
      <c r="E57" s="216"/>
      <c r="F57" s="216"/>
      <c r="G57" s="216"/>
      <c r="H57" s="216"/>
      <c r="I57" s="216"/>
    </row>
    <row r="58" spans="1:9" s="53" customFormat="1" x14ac:dyDescent="0.2">
      <c r="A58" s="63">
        <f>+'11.2.impo'!A57</f>
        <v>2016</v>
      </c>
      <c r="B58" s="574"/>
      <c r="C58" s="574"/>
      <c r="D58" s="575"/>
      <c r="E58" s="575"/>
      <c r="F58" s="575"/>
      <c r="G58" s="575"/>
      <c r="H58" s="575"/>
      <c r="I58" s="575"/>
    </row>
    <row r="59" spans="1:9" s="53" customFormat="1" x14ac:dyDescent="0.2">
      <c r="A59" s="59">
        <f>+'11.2.impo'!A58</f>
        <v>2017</v>
      </c>
      <c r="B59" s="576"/>
      <c r="C59" s="576"/>
      <c r="D59" s="577"/>
      <c r="E59" s="577"/>
      <c r="F59" s="577"/>
      <c r="G59" s="577"/>
      <c r="H59" s="577"/>
      <c r="I59" s="577"/>
    </row>
    <row r="60" spans="1:9" s="53" customFormat="1" ht="13.5" thickBot="1" x14ac:dyDescent="0.25">
      <c r="A60" s="482">
        <f>+'11.2.impo'!A59</f>
        <v>2018</v>
      </c>
      <c r="B60" s="578"/>
      <c r="C60" s="578"/>
      <c r="D60" s="579"/>
      <c r="E60" s="579"/>
      <c r="F60" s="579"/>
      <c r="G60" s="579"/>
      <c r="H60" s="579"/>
      <c r="I60" s="579"/>
    </row>
    <row r="61" spans="1:9" s="53" customFormat="1" ht="13.5" thickBot="1" x14ac:dyDescent="0.25">
      <c r="A61" s="567"/>
      <c r="B61" s="580"/>
      <c r="C61" s="580"/>
      <c r="D61" s="49"/>
      <c r="E61" s="49"/>
      <c r="F61" s="49"/>
      <c r="G61" s="49"/>
      <c r="H61" s="49"/>
      <c r="I61" s="49"/>
    </row>
    <row r="62" spans="1:9" s="53" customFormat="1" x14ac:dyDescent="0.2">
      <c r="A62" s="471">
        <f>+'11.2.impo'!A61</f>
        <v>43101</v>
      </c>
      <c r="B62" s="581"/>
      <c r="C62" s="581"/>
      <c r="D62" s="575"/>
      <c r="E62" s="575"/>
      <c r="F62" s="575"/>
      <c r="G62" s="575"/>
      <c r="H62" s="575"/>
      <c r="I62" s="575"/>
    </row>
    <row r="63" spans="1:9" s="53" customFormat="1" ht="13.5" thickBot="1" x14ac:dyDescent="0.25">
      <c r="A63" s="492">
        <f>+'11.2.impo'!A62</f>
        <v>43466</v>
      </c>
      <c r="B63" s="582"/>
      <c r="C63" s="582"/>
      <c r="D63" s="579"/>
      <c r="E63" s="579"/>
      <c r="F63" s="579"/>
      <c r="G63" s="579"/>
      <c r="H63" s="579"/>
      <c r="I63" s="579"/>
    </row>
    <row r="64" spans="1:9" x14ac:dyDescent="0.2">
      <c r="A64" s="193"/>
      <c r="B64" s="193"/>
      <c r="C64" s="193"/>
    </row>
    <row r="65" spans="1:9" x14ac:dyDescent="0.2">
      <c r="A65" s="193"/>
      <c r="B65" s="193"/>
      <c r="C65" s="193"/>
    </row>
    <row r="68" spans="1:9" hidden="1" x14ac:dyDescent="0.2">
      <c r="A68" s="83" t="s">
        <v>147</v>
      </c>
      <c r="B68" s="83"/>
      <c r="C68" s="83"/>
      <c r="D68" s="84"/>
      <c r="E68" s="55"/>
    </row>
    <row r="69" spans="1:9" ht="13.5" hidden="1" thickBot="1" x14ac:dyDescent="0.25">
      <c r="A69" s="55"/>
      <c r="B69" s="55"/>
      <c r="C69" s="55"/>
      <c r="D69" s="55"/>
      <c r="E69" s="55"/>
    </row>
    <row r="70" spans="1:9" ht="13.5" hidden="1" thickBot="1" x14ac:dyDescent="0.25">
      <c r="A70" s="88" t="s">
        <v>7</v>
      </c>
      <c r="B70" s="90" t="s">
        <v>138</v>
      </c>
      <c r="C70" s="103" t="s">
        <v>142</v>
      </c>
      <c r="D70" s="90" t="s">
        <v>138</v>
      </c>
      <c r="E70" s="103" t="s">
        <v>142</v>
      </c>
      <c r="F70" s="90" t="s">
        <v>138</v>
      </c>
      <c r="G70" s="103" t="s">
        <v>142</v>
      </c>
      <c r="H70" s="90" t="s">
        <v>138</v>
      </c>
      <c r="I70" s="103" t="s">
        <v>142</v>
      </c>
    </row>
    <row r="71" spans="1:9" hidden="1" x14ac:dyDescent="0.2">
      <c r="A71" s="96">
        <v>2015</v>
      </c>
      <c r="B71" s="106">
        <f>+B58-SUM(B9:B20)</f>
        <v>0</v>
      </c>
      <c r="C71" s="106">
        <f t="shared" ref="C71:I71" si="0">+C58-SUM(C9:C20)</f>
        <v>0</v>
      </c>
      <c r="D71" s="106">
        <f t="shared" si="0"/>
        <v>0</v>
      </c>
      <c r="E71" s="106">
        <f t="shared" si="0"/>
        <v>0</v>
      </c>
      <c r="F71" s="106">
        <f t="shared" si="0"/>
        <v>0</v>
      </c>
      <c r="G71" s="106">
        <f t="shared" si="0"/>
        <v>0</v>
      </c>
      <c r="H71" s="106">
        <f t="shared" si="0"/>
        <v>0</v>
      </c>
      <c r="I71" s="109">
        <f t="shared" si="0"/>
        <v>0</v>
      </c>
    </row>
    <row r="72" spans="1:9" hidden="1" x14ac:dyDescent="0.2">
      <c r="A72" s="98">
        <v>2016</v>
      </c>
      <c r="B72" s="110">
        <f>+B59-SUM(B21:B32)</f>
        <v>0</v>
      </c>
      <c r="C72" s="110">
        <f t="shared" ref="C72:I72" si="1">+C59-SUM(C21:C32)</f>
        <v>0</v>
      </c>
      <c r="D72" s="110">
        <f t="shared" si="1"/>
        <v>0</v>
      </c>
      <c r="E72" s="110">
        <f t="shared" si="1"/>
        <v>0</v>
      </c>
      <c r="F72" s="110">
        <f t="shared" si="1"/>
        <v>0</v>
      </c>
      <c r="G72" s="110">
        <f t="shared" si="1"/>
        <v>0</v>
      </c>
      <c r="H72" s="110">
        <f t="shared" si="1"/>
        <v>0</v>
      </c>
      <c r="I72" s="113">
        <f t="shared" si="1"/>
        <v>0</v>
      </c>
    </row>
    <row r="73" spans="1:9" ht="13.5" hidden="1" thickBot="1" x14ac:dyDescent="0.25">
      <c r="A73" s="99">
        <v>2017</v>
      </c>
      <c r="B73" s="114">
        <f>+B60-SUM(B33:B44)</f>
        <v>0</v>
      </c>
      <c r="C73" s="114">
        <f t="shared" ref="C73:I73" si="2">+C60-SUM(C33:C44)</f>
        <v>0</v>
      </c>
      <c r="D73" s="114">
        <f t="shared" si="2"/>
        <v>0</v>
      </c>
      <c r="E73" s="114">
        <f t="shared" si="2"/>
        <v>0</v>
      </c>
      <c r="F73" s="114">
        <f t="shared" si="2"/>
        <v>0</v>
      </c>
      <c r="G73" s="114">
        <f t="shared" si="2"/>
        <v>0</v>
      </c>
      <c r="H73" s="114">
        <f t="shared" si="2"/>
        <v>0</v>
      </c>
      <c r="I73" s="117">
        <f t="shared" si="2"/>
        <v>0</v>
      </c>
    </row>
    <row r="74" spans="1:9" hidden="1" x14ac:dyDescent="0.2">
      <c r="A74" s="96">
        <f>+A62</f>
        <v>43101</v>
      </c>
      <c r="B74" s="123">
        <f>+B62-(SUM(B33:INDEX(B33:B44,'parámetros e instrucciones'!$E$3)))</f>
        <v>0</v>
      </c>
      <c r="C74" s="123">
        <f>+C62-(SUM(C33:INDEX(C33:C44,'parámetros e instrucciones'!$E$3)))</f>
        <v>0</v>
      </c>
      <c r="D74" s="123">
        <f>+D62-(SUM(D33:INDEX(D33:D44,'parámetros e instrucciones'!$E$3)))</f>
        <v>0</v>
      </c>
      <c r="E74" s="123">
        <f>+E62-(SUM(E33:INDEX(E33:E44,'parámetros e instrucciones'!$E$3)))</f>
        <v>0</v>
      </c>
      <c r="F74" s="123">
        <f>+F62-(SUM(F33:INDEX(F33:F44,'parámetros e instrucciones'!$E$3)))</f>
        <v>0</v>
      </c>
      <c r="G74" s="123">
        <f>+G62-(SUM(G33:INDEX(G33:G44,'parámetros e instrucciones'!$E$3)))</f>
        <v>0</v>
      </c>
      <c r="H74" s="123">
        <f>+H62-(SUM(H33:INDEX(H33:H44,'parámetros e instrucciones'!$E$3)))</f>
        <v>0</v>
      </c>
      <c r="I74" s="123">
        <f>+I62-(SUM(I33:INDEX(I33:I44,'parámetros e instrucciones'!$E$3)))</f>
        <v>0</v>
      </c>
    </row>
    <row r="75" spans="1:9" ht="13.5" hidden="1" thickBot="1" x14ac:dyDescent="0.25">
      <c r="A75" s="99">
        <f>+A63</f>
        <v>43466</v>
      </c>
      <c r="B75" s="127">
        <f>+B63-(SUM(B45:INDEX(B45:B56,'parámetros e instrucciones'!$E$3)))</f>
        <v>0</v>
      </c>
      <c r="C75" s="127">
        <f>+C63-(SUM(C45:INDEX(C45:C56,'parámetros e instrucciones'!$E$3)))</f>
        <v>0</v>
      </c>
      <c r="D75" s="127">
        <f>+D63-(SUM(D45:INDEX(D45:D56,'parámetros e instrucciones'!$E$3)))</f>
        <v>0</v>
      </c>
      <c r="E75" s="127">
        <f>+E63-(SUM(E45:INDEX(E45:E56,'parámetros e instrucciones'!$E$3)))</f>
        <v>0</v>
      </c>
      <c r="F75" s="127">
        <f>+F63-(SUM(F45:INDEX(F45:F56,'parámetros e instrucciones'!$E$3)))</f>
        <v>0</v>
      </c>
      <c r="G75" s="127">
        <f>+G63-(SUM(G45:INDEX(G45:G56,'parámetros e instrucciones'!$E$3)))</f>
        <v>0</v>
      </c>
      <c r="H75" s="127">
        <f>+H63-(SUM(H45:INDEX(H45:H56,'parámetros e instrucciones'!$E$3)))</f>
        <v>0</v>
      </c>
      <c r="I75" s="127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rintOptions gridLinesSet="0"/>
  <pageMargins left="0.35433070866141736" right="0.35433070866141736" top="0.98425196850393704" bottom="0.98425196850393704" header="0.19685039370078741" footer="0"/>
  <pageSetup paperSize="9" scale="69" orientation="landscape" verticalDpi="300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zoomScale="70" zoomScaleNormal="70" workbookViewId="0">
      <selection activeCell="A10" sqref="A10:H10"/>
    </sheetView>
  </sheetViews>
  <sheetFormatPr baseColWidth="10" defaultRowHeight="12.75" x14ac:dyDescent="0.2"/>
  <cols>
    <col min="1" max="1" width="44.28515625" style="50" bestFit="1" customWidth="1"/>
    <col min="2" max="2" width="77.5703125" style="50" customWidth="1"/>
    <col min="3" max="6" width="11.28515625" style="50" customWidth="1"/>
    <col min="7" max="16384" width="11.42578125" style="50"/>
  </cols>
  <sheetData>
    <row r="1" spans="1:6" x14ac:dyDescent="0.2">
      <c r="A1" s="150" t="s">
        <v>295</v>
      </c>
      <c r="B1" s="151"/>
      <c r="C1" s="151"/>
      <c r="D1" s="151"/>
      <c r="E1" s="151"/>
      <c r="F1" s="151"/>
    </row>
    <row r="2" spans="1:6" x14ac:dyDescent="0.2">
      <c r="A2" s="365" t="s">
        <v>110</v>
      </c>
      <c r="B2" s="366"/>
      <c r="C2" s="366"/>
      <c r="D2" s="366"/>
      <c r="E2" s="366"/>
      <c r="F2" s="366"/>
    </row>
    <row r="3" spans="1:6" s="53" customFormat="1" x14ac:dyDescent="0.2">
      <c r="A3" s="608" t="s">
        <v>239</v>
      </c>
      <c r="B3" s="609"/>
      <c r="C3" s="610"/>
      <c r="D3" s="610"/>
      <c r="E3" s="610"/>
      <c r="F3" s="610"/>
    </row>
    <row r="4" spans="1:6" hidden="1" x14ac:dyDescent="0.2">
      <c r="A4" s="150"/>
      <c r="B4" s="151"/>
      <c r="C4" s="151"/>
      <c r="D4" s="151"/>
      <c r="E4" s="151"/>
      <c r="F4" s="151"/>
    </row>
    <row r="5" spans="1:6" hidden="1" x14ac:dyDescent="0.2">
      <c r="A5" s="150"/>
      <c r="B5" s="151"/>
      <c r="C5" s="151"/>
      <c r="D5" s="151"/>
      <c r="E5" s="151"/>
      <c r="F5" s="151"/>
    </row>
    <row r="6" spans="1:6" x14ac:dyDescent="0.2">
      <c r="A6" s="623" t="s">
        <v>286</v>
      </c>
      <c r="B6" s="623"/>
      <c r="C6" s="623"/>
      <c r="D6" s="623"/>
      <c r="E6" s="623"/>
      <c r="F6" s="623"/>
    </row>
    <row r="7" spans="1:6" x14ac:dyDescent="0.2">
      <c r="A7" s="150"/>
      <c r="B7" s="151"/>
      <c r="C7" s="151"/>
      <c r="D7" s="151"/>
      <c r="E7" s="151"/>
      <c r="F7" s="151"/>
    </row>
    <row r="8" spans="1:6" x14ac:dyDescent="0.2">
      <c r="A8" s="150"/>
      <c r="B8" s="151"/>
      <c r="C8" s="151"/>
      <c r="D8" s="151"/>
      <c r="E8" s="151"/>
      <c r="F8" s="151"/>
    </row>
    <row r="9" spans="1:6" ht="13.5" thickBot="1" x14ac:dyDescent="0.25">
      <c r="A9" s="151"/>
      <c r="B9" s="150"/>
      <c r="C9" s="151"/>
      <c r="D9" s="151"/>
      <c r="E9" s="151"/>
      <c r="F9" s="151"/>
    </row>
    <row r="10" spans="1:6" ht="35.25" customHeight="1" thickBot="1" x14ac:dyDescent="0.25">
      <c r="A10" s="401" t="s">
        <v>2</v>
      </c>
      <c r="B10" s="402" t="s">
        <v>222</v>
      </c>
      <c r="C10" s="403">
        <v>2016</v>
      </c>
      <c r="D10" s="403">
        <v>2017</v>
      </c>
      <c r="E10" s="403">
        <v>2018</v>
      </c>
      <c r="F10" s="466">
        <v>43466</v>
      </c>
    </row>
    <row r="11" spans="1:6" x14ac:dyDescent="0.2">
      <c r="A11" s="152" t="s">
        <v>3</v>
      </c>
      <c r="B11" s="627"/>
      <c r="C11" s="620" t="s">
        <v>208</v>
      </c>
      <c r="D11" s="620" t="s">
        <v>208</v>
      </c>
      <c r="E11" s="620" t="s">
        <v>208</v>
      </c>
      <c r="F11" s="620" t="s">
        <v>208</v>
      </c>
    </row>
    <row r="12" spans="1:6" x14ac:dyDescent="0.2">
      <c r="A12" s="153"/>
      <c r="B12" s="625"/>
      <c r="C12" s="621"/>
      <c r="D12" s="621"/>
      <c r="E12" s="621"/>
      <c r="F12" s="621"/>
    </row>
    <row r="13" spans="1:6" x14ac:dyDescent="0.2">
      <c r="A13" s="153"/>
      <c r="B13" s="624"/>
      <c r="C13" s="621"/>
      <c r="D13" s="621"/>
      <c r="E13" s="621"/>
      <c r="F13" s="621"/>
    </row>
    <row r="14" spans="1:6" x14ac:dyDescent="0.2">
      <c r="A14" s="153"/>
      <c r="B14" s="625"/>
      <c r="C14" s="621"/>
      <c r="D14" s="621"/>
      <c r="E14" s="621"/>
      <c r="F14" s="621"/>
    </row>
    <row r="15" spans="1:6" x14ac:dyDescent="0.2">
      <c r="A15" s="153"/>
      <c r="B15" s="624"/>
      <c r="C15" s="621"/>
      <c r="D15" s="621"/>
      <c r="E15" s="621"/>
      <c r="F15" s="621"/>
    </row>
    <row r="16" spans="1:6" ht="13.5" thickBot="1" x14ac:dyDescent="0.25">
      <c r="A16" s="154"/>
      <c r="B16" s="626"/>
      <c r="C16" s="622"/>
      <c r="D16" s="622"/>
      <c r="E16" s="622"/>
      <c r="F16" s="622"/>
    </row>
    <row r="17" spans="1:6" x14ac:dyDescent="0.2">
      <c r="A17" s="152" t="s">
        <v>4</v>
      </c>
      <c r="B17" s="627"/>
      <c r="C17" s="620" t="s">
        <v>208</v>
      </c>
      <c r="D17" s="620" t="s">
        <v>208</v>
      </c>
      <c r="E17" s="620" t="s">
        <v>208</v>
      </c>
      <c r="F17" s="620" t="s">
        <v>208</v>
      </c>
    </row>
    <row r="18" spans="1:6" x14ac:dyDescent="0.2">
      <c r="A18" s="153"/>
      <c r="B18" s="625"/>
      <c r="C18" s="621"/>
      <c r="D18" s="621"/>
      <c r="E18" s="621"/>
      <c r="F18" s="621"/>
    </row>
    <row r="19" spans="1:6" x14ac:dyDescent="0.2">
      <c r="A19" s="153"/>
      <c r="B19" s="624"/>
      <c r="C19" s="621"/>
      <c r="D19" s="621"/>
      <c r="E19" s="621"/>
      <c r="F19" s="621"/>
    </row>
    <row r="20" spans="1:6" x14ac:dyDescent="0.2">
      <c r="A20" s="153"/>
      <c r="B20" s="625"/>
      <c r="C20" s="621"/>
      <c r="D20" s="621"/>
      <c r="E20" s="621"/>
      <c r="F20" s="621"/>
    </row>
    <row r="21" spans="1:6" x14ac:dyDescent="0.2">
      <c r="A21" s="153"/>
      <c r="B21" s="624"/>
      <c r="C21" s="621"/>
      <c r="D21" s="621"/>
      <c r="E21" s="621"/>
      <c r="F21" s="621"/>
    </row>
    <row r="22" spans="1:6" ht="13.5" thickBot="1" x14ac:dyDescent="0.25">
      <c r="A22" s="154"/>
      <c r="B22" s="626"/>
      <c r="C22" s="622"/>
      <c r="D22" s="622"/>
      <c r="E22" s="622"/>
      <c r="F22" s="622"/>
    </row>
    <row r="23" spans="1:6" x14ac:dyDescent="0.2">
      <c r="A23" s="152" t="s">
        <v>5</v>
      </c>
      <c r="B23" s="627"/>
      <c r="C23" s="620" t="s">
        <v>208</v>
      </c>
      <c r="D23" s="620" t="s">
        <v>208</v>
      </c>
      <c r="E23" s="620" t="s">
        <v>208</v>
      </c>
      <c r="F23" s="620" t="s">
        <v>208</v>
      </c>
    </row>
    <row r="24" spans="1:6" x14ac:dyDescent="0.2">
      <c r="A24" s="153"/>
      <c r="B24" s="625"/>
      <c r="C24" s="621"/>
      <c r="D24" s="621"/>
      <c r="E24" s="621"/>
      <c r="F24" s="621"/>
    </row>
    <row r="25" spans="1:6" x14ac:dyDescent="0.2">
      <c r="A25" s="153"/>
      <c r="B25" s="624"/>
      <c r="C25" s="621"/>
      <c r="D25" s="621"/>
      <c r="E25" s="621"/>
      <c r="F25" s="621"/>
    </row>
    <row r="26" spans="1:6" x14ac:dyDescent="0.2">
      <c r="A26" s="153"/>
      <c r="B26" s="625"/>
      <c r="C26" s="621"/>
      <c r="D26" s="621"/>
      <c r="E26" s="621"/>
      <c r="F26" s="621"/>
    </row>
    <row r="27" spans="1:6" x14ac:dyDescent="0.2">
      <c r="A27" s="153"/>
      <c r="B27" s="624"/>
      <c r="C27" s="621"/>
      <c r="D27" s="621"/>
      <c r="E27" s="621"/>
      <c r="F27" s="621"/>
    </row>
    <row r="28" spans="1:6" ht="13.5" thickBot="1" x14ac:dyDescent="0.25">
      <c r="A28" s="154"/>
      <c r="B28" s="626"/>
      <c r="C28" s="622"/>
      <c r="D28" s="622"/>
      <c r="E28" s="622"/>
      <c r="F28" s="622"/>
    </row>
    <row r="29" spans="1:6" x14ac:dyDescent="0.2">
      <c r="A29" s="152" t="s">
        <v>287</v>
      </c>
      <c r="B29" s="627"/>
      <c r="C29" s="620" t="s">
        <v>208</v>
      </c>
      <c r="D29" s="620" t="s">
        <v>208</v>
      </c>
      <c r="E29" s="620" t="s">
        <v>208</v>
      </c>
      <c r="F29" s="620" t="s">
        <v>208</v>
      </c>
    </row>
    <row r="30" spans="1:6" x14ac:dyDescent="0.2">
      <c r="A30" s="153"/>
      <c r="B30" s="625"/>
      <c r="C30" s="621"/>
      <c r="D30" s="621"/>
      <c r="E30" s="621"/>
      <c r="F30" s="621"/>
    </row>
    <row r="31" spans="1:6" x14ac:dyDescent="0.2">
      <c r="A31" s="153"/>
      <c r="B31" s="624"/>
      <c r="C31" s="621"/>
      <c r="D31" s="621"/>
      <c r="E31" s="621"/>
      <c r="F31" s="621"/>
    </row>
    <row r="32" spans="1:6" x14ac:dyDescent="0.2">
      <c r="A32" s="153"/>
      <c r="B32" s="625"/>
      <c r="C32" s="621"/>
      <c r="D32" s="621"/>
      <c r="E32" s="621"/>
      <c r="F32" s="621"/>
    </row>
    <row r="33" spans="1:6" x14ac:dyDescent="0.2">
      <c r="A33" s="153"/>
      <c r="B33" s="624"/>
      <c r="C33" s="621"/>
      <c r="D33" s="621"/>
      <c r="E33" s="621"/>
      <c r="F33" s="621"/>
    </row>
    <row r="34" spans="1:6" ht="13.5" thickBot="1" x14ac:dyDescent="0.25">
      <c r="A34" s="154"/>
      <c r="B34" s="626"/>
      <c r="C34" s="622"/>
      <c r="D34" s="622"/>
      <c r="E34" s="622"/>
      <c r="F34" s="622"/>
    </row>
    <row r="35" spans="1:6" x14ac:dyDescent="0.2">
      <c r="A35" s="152" t="s">
        <v>191</v>
      </c>
      <c r="B35" s="627"/>
      <c r="C35" s="620" t="s">
        <v>208</v>
      </c>
      <c r="D35" s="620" t="s">
        <v>208</v>
      </c>
      <c r="E35" s="620" t="s">
        <v>208</v>
      </c>
      <c r="F35" s="620" t="s">
        <v>208</v>
      </c>
    </row>
    <row r="36" spans="1:6" x14ac:dyDescent="0.2">
      <c r="A36" s="153"/>
      <c r="B36" s="625"/>
      <c r="C36" s="621"/>
      <c r="D36" s="621"/>
      <c r="E36" s="621"/>
      <c r="F36" s="621"/>
    </row>
    <row r="37" spans="1:6" x14ac:dyDescent="0.2">
      <c r="A37" s="153"/>
      <c r="B37" s="624"/>
      <c r="C37" s="621"/>
      <c r="D37" s="621"/>
      <c r="E37" s="621"/>
      <c r="F37" s="621"/>
    </row>
    <row r="38" spans="1:6" x14ac:dyDescent="0.2">
      <c r="A38" s="153"/>
      <c r="B38" s="625"/>
      <c r="C38" s="621"/>
      <c r="D38" s="621"/>
      <c r="E38" s="621"/>
      <c r="F38" s="621"/>
    </row>
    <row r="39" spans="1:6" x14ac:dyDescent="0.2">
      <c r="A39" s="153"/>
      <c r="B39" s="624"/>
      <c r="C39" s="621"/>
      <c r="D39" s="621"/>
      <c r="E39" s="621"/>
      <c r="F39" s="621"/>
    </row>
    <row r="40" spans="1:6" ht="13.5" thickBot="1" x14ac:dyDescent="0.25">
      <c r="A40" s="157"/>
      <c r="B40" s="626"/>
      <c r="C40" s="622"/>
      <c r="D40" s="622"/>
      <c r="E40" s="622"/>
      <c r="F40" s="622"/>
    </row>
    <row r="41" spans="1:6" ht="13.5" thickBot="1" x14ac:dyDescent="0.25">
      <c r="B41" s="158" t="s">
        <v>109</v>
      </c>
      <c r="C41" s="159">
        <v>1</v>
      </c>
      <c r="D41" s="159">
        <v>1</v>
      </c>
      <c r="E41" s="159">
        <v>1</v>
      </c>
      <c r="F41" s="159">
        <v>1</v>
      </c>
    </row>
    <row r="43" spans="1:6" x14ac:dyDescent="0.2">
      <c r="A43" s="50" t="s">
        <v>190</v>
      </c>
    </row>
  </sheetData>
  <mergeCells count="36">
    <mergeCell ref="A6:F6"/>
    <mergeCell ref="B11:B12"/>
    <mergeCell ref="C11:C16"/>
    <mergeCell ref="D11:D16"/>
    <mergeCell ref="E11:E16"/>
    <mergeCell ref="F11:F16"/>
    <mergeCell ref="B13:B14"/>
    <mergeCell ref="B15:B16"/>
    <mergeCell ref="B17:B18"/>
    <mergeCell ref="C17:C22"/>
    <mergeCell ref="D17:D22"/>
    <mergeCell ref="E17:E22"/>
    <mergeCell ref="F17:F22"/>
    <mergeCell ref="B19:B20"/>
    <mergeCell ref="B21:B22"/>
    <mergeCell ref="B23:B24"/>
    <mergeCell ref="C23:C28"/>
    <mergeCell ref="D23:D28"/>
    <mergeCell ref="E23:E28"/>
    <mergeCell ref="F23:F28"/>
    <mergeCell ref="B25:B26"/>
    <mergeCell ref="B27:B28"/>
    <mergeCell ref="B29:B30"/>
    <mergeCell ref="C29:C34"/>
    <mergeCell ref="D29:D34"/>
    <mergeCell ref="E29:E34"/>
    <mergeCell ref="F29:F34"/>
    <mergeCell ref="B31:B32"/>
    <mergeCell ref="B33:B34"/>
    <mergeCell ref="B35:B36"/>
    <mergeCell ref="C35:C40"/>
    <mergeCell ref="D35:D40"/>
    <mergeCell ref="E35:E40"/>
    <mergeCell ref="F35:F40"/>
    <mergeCell ref="B37:B38"/>
    <mergeCell ref="B39:B40"/>
  </mergeCells>
  <printOptions gridLinesSet="0"/>
  <pageMargins left="0.35433070866141736" right="0.35433070866141736" top="0.98425196850393704" bottom="0.98425196850393704" header="0.19685039370078741" footer="0"/>
  <pageSetup paperSize="9" scale="84" orientation="landscape" r:id="rId1"/>
  <headerFooter alignWithMargins="0">
    <oddHeader>&amp;R2019 - Año de la Exportación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85546875" style="50" customWidth="1"/>
    <col min="2" max="3" width="14.5703125" style="50" customWidth="1"/>
    <col min="4" max="8" width="13.85546875" style="50" customWidth="1"/>
    <col min="9" max="9" width="21.85546875" style="50" customWidth="1"/>
    <col min="10" max="16384" width="11.42578125" style="50"/>
  </cols>
  <sheetData>
    <row r="1" spans="1:9" x14ac:dyDescent="0.2">
      <c r="A1" s="150" t="s">
        <v>285</v>
      </c>
      <c r="B1" s="150"/>
      <c r="C1" s="150"/>
      <c r="D1" s="217"/>
      <c r="E1" s="217"/>
      <c r="F1" s="218"/>
      <c r="G1" s="218"/>
      <c r="H1" s="218"/>
      <c r="I1" s="218"/>
    </row>
    <row r="2" spans="1:9" x14ac:dyDescent="0.2">
      <c r="A2" s="150" t="s">
        <v>11</v>
      </c>
      <c r="B2" s="150"/>
      <c r="C2" s="150"/>
      <c r="D2" s="218"/>
      <c r="E2" s="218"/>
      <c r="F2" s="218"/>
      <c r="G2" s="218"/>
      <c r="H2" s="218"/>
      <c r="I2" s="218"/>
    </row>
    <row r="3" spans="1:9" s="379" customFormat="1" x14ac:dyDescent="0.2">
      <c r="A3" s="373" t="s">
        <v>265</v>
      </c>
      <c r="B3" s="373"/>
      <c r="C3" s="373"/>
      <c r="D3" s="378"/>
      <c r="E3" s="378"/>
      <c r="F3" s="378"/>
      <c r="G3" s="378"/>
      <c r="H3" s="378"/>
      <c r="I3" s="378"/>
    </row>
    <row r="4" spans="1:9" x14ac:dyDescent="0.2">
      <c r="A4" s="150" t="s">
        <v>12</v>
      </c>
      <c r="B4" s="150"/>
      <c r="C4" s="150"/>
      <c r="D4" s="218"/>
      <c r="E4" s="218"/>
      <c r="F4" s="218"/>
      <c r="G4" s="218"/>
      <c r="H4" s="218"/>
      <c r="I4" s="218"/>
    </row>
    <row r="5" spans="1:9" s="370" customFormat="1" x14ac:dyDescent="0.2">
      <c r="A5" s="365" t="s">
        <v>254</v>
      </c>
      <c r="B5" s="380"/>
      <c r="C5" s="380"/>
      <c r="D5" s="377"/>
      <c r="E5" s="377"/>
      <c r="F5" s="377"/>
      <c r="G5" s="377"/>
      <c r="H5" s="377"/>
      <c r="I5" s="377"/>
    </row>
    <row r="6" spans="1:9" ht="13.5" thickBot="1" x14ac:dyDescent="0.25">
      <c r="D6" s="600"/>
      <c r="E6" s="218"/>
      <c r="F6" s="218"/>
      <c r="G6" s="218"/>
      <c r="H6" s="218"/>
      <c r="I6" s="218"/>
    </row>
    <row r="7" spans="1:9" ht="13.5" thickBot="1" x14ac:dyDescent="0.25">
      <c r="A7" s="404" t="s">
        <v>6</v>
      </c>
      <c r="B7" s="686" t="s">
        <v>230</v>
      </c>
      <c r="C7" s="687"/>
      <c r="D7" s="431" t="s">
        <v>229</v>
      </c>
      <c r="E7" s="432"/>
      <c r="F7" s="433" t="s">
        <v>13</v>
      </c>
      <c r="G7" s="434"/>
      <c r="H7" s="433" t="s">
        <v>13</v>
      </c>
      <c r="I7" s="434"/>
    </row>
    <row r="8" spans="1:9" ht="13.5" thickBot="1" x14ac:dyDescent="0.25">
      <c r="A8" s="435" t="s">
        <v>7</v>
      </c>
      <c r="B8" s="436" t="s">
        <v>246</v>
      </c>
      <c r="C8" s="427" t="s">
        <v>14</v>
      </c>
      <c r="D8" s="436" t="s">
        <v>246</v>
      </c>
      <c r="E8" s="437" t="s">
        <v>14</v>
      </c>
      <c r="F8" s="436" t="s">
        <v>246</v>
      </c>
      <c r="G8" s="437" t="s">
        <v>14</v>
      </c>
      <c r="H8" s="436" t="s">
        <v>246</v>
      </c>
      <c r="I8" s="437" t="s">
        <v>14</v>
      </c>
    </row>
    <row r="9" spans="1:9" x14ac:dyDescent="0.2">
      <c r="A9" s="179">
        <f>+'11.2.impo'!A8</f>
        <v>42370</v>
      </c>
      <c r="B9" s="179"/>
      <c r="C9" s="179"/>
      <c r="D9" s="180"/>
      <c r="E9" s="181"/>
      <c r="F9" s="180"/>
      <c r="G9" s="181"/>
      <c r="H9" s="180"/>
      <c r="I9" s="181"/>
    </row>
    <row r="10" spans="1:9" x14ac:dyDescent="0.2">
      <c r="A10" s="183">
        <f>+'11.2.impo'!A9</f>
        <v>42401</v>
      </c>
      <c r="B10" s="183"/>
      <c r="C10" s="183"/>
      <c r="D10" s="184"/>
      <c r="E10" s="160"/>
      <c r="F10" s="184"/>
      <c r="G10" s="160"/>
      <c r="H10" s="184"/>
      <c r="I10" s="160"/>
    </row>
    <row r="11" spans="1:9" x14ac:dyDescent="0.2">
      <c r="A11" s="183">
        <f>+'11.2.impo'!A10</f>
        <v>42430</v>
      </c>
      <c r="B11" s="183"/>
      <c r="C11" s="183"/>
      <c r="D11" s="184"/>
      <c r="E11" s="160"/>
      <c r="F11" s="184"/>
      <c r="G11" s="160"/>
      <c r="H11" s="184"/>
      <c r="I11" s="160"/>
    </row>
    <row r="12" spans="1:9" x14ac:dyDescent="0.2">
      <c r="A12" s="183">
        <f>+'11.2.impo'!A11</f>
        <v>42461</v>
      </c>
      <c r="B12" s="183"/>
      <c r="C12" s="183"/>
      <c r="D12" s="184"/>
      <c r="E12" s="160"/>
      <c r="F12" s="184"/>
      <c r="G12" s="160"/>
      <c r="H12" s="184"/>
      <c r="I12" s="160"/>
    </row>
    <row r="13" spans="1:9" x14ac:dyDescent="0.2">
      <c r="A13" s="183">
        <f>+'11.2.impo'!A12</f>
        <v>42491</v>
      </c>
      <c r="B13" s="183"/>
      <c r="C13" s="183"/>
      <c r="D13" s="160"/>
      <c r="E13" s="160"/>
      <c r="F13" s="160"/>
      <c r="G13" s="160"/>
      <c r="H13" s="160"/>
      <c r="I13" s="160"/>
    </row>
    <row r="14" spans="1:9" x14ac:dyDescent="0.2">
      <c r="A14" s="183">
        <f>+'11.2.impo'!A13</f>
        <v>42522</v>
      </c>
      <c r="B14" s="183"/>
      <c r="C14" s="183"/>
      <c r="D14" s="184"/>
      <c r="E14" s="160"/>
      <c r="F14" s="184"/>
      <c r="G14" s="160"/>
      <c r="H14" s="184"/>
      <c r="I14" s="160"/>
    </row>
    <row r="15" spans="1:9" x14ac:dyDescent="0.2">
      <c r="A15" s="183">
        <f>+'11.2.impo'!A14</f>
        <v>42552</v>
      </c>
      <c r="B15" s="183"/>
      <c r="C15" s="183"/>
      <c r="D15" s="160"/>
      <c r="E15" s="160"/>
      <c r="F15" s="160"/>
      <c r="G15" s="160"/>
      <c r="H15" s="160"/>
      <c r="I15" s="160"/>
    </row>
    <row r="16" spans="1:9" x14ac:dyDescent="0.2">
      <c r="A16" s="183">
        <f>+'11.2.impo'!A15</f>
        <v>42583</v>
      </c>
      <c r="B16" s="183"/>
      <c r="C16" s="183"/>
      <c r="D16" s="160"/>
      <c r="E16" s="160"/>
      <c r="F16" s="160"/>
      <c r="G16" s="160"/>
      <c r="H16" s="160"/>
      <c r="I16" s="160"/>
    </row>
    <row r="17" spans="1:9" x14ac:dyDescent="0.2">
      <c r="A17" s="183">
        <f>+'11.2.impo'!A16</f>
        <v>42614</v>
      </c>
      <c r="B17" s="183"/>
      <c r="C17" s="183"/>
      <c r="D17" s="160"/>
      <c r="E17" s="160"/>
      <c r="F17" s="160"/>
      <c r="G17" s="160"/>
      <c r="H17" s="160"/>
      <c r="I17" s="160"/>
    </row>
    <row r="18" spans="1:9" x14ac:dyDescent="0.2">
      <c r="A18" s="183">
        <f>+'11.2.impo'!A17</f>
        <v>42644</v>
      </c>
      <c r="B18" s="183"/>
      <c r="C18" s="183"/>
      <c r="D18" s="160"/>
      <c r="E18" s="160"/>
      <c r="F18" s="160"/>
      <c r="G18" s="160"/>
      <c r="H18" s="160"/>
      <c r="I18" s="160"/>
    </row>
    <row r="19" spans="1:9" x14ac:dyDescent="0.2">
      <c r="A19" s="183">
        <f>+'11.2.impo'!A18</f>
        <v>42675</v>
      </c>
      <c r="B19" s="183"/>
      <c r="C19" s="183"/>
      <c r="D19" s="160"/>
      <c r="E19" s="160"/>
      <c r="F19" s="160"/>
      <c r="G19" s="160"/>
      <c r="H19" s="160"/>
      <c r="I19" s="160"/>
    </row>
    <row r="20" spans="1:9" ht="13.5" thickBot="1" x14ac:dyDescent="0.25">
      <c r="A20" s="185">
        <f>+'11.2.impo'!A19</f>
        <v>42705</v>
      </c>
      <c r="B20" s="185"/>
      <c r="C20" s="185"/>
      <c r="D20" s="186"/>
      <c r="E20" s="186"/>
      <c r="F20" s="186"/>
      <c r="G20" s="186"/>
      <c r="H20" s="186"/>
      <c r="I20" s="186"/>
    </row>
    <row r="21" spans="1:9" x14ac:dyDescent="0.2">
      <c r="A21" s="179">
        <f>+'11.2.impo'!A20</f>
        <v>42736</v>
      </c>
      <c r="B21" s="179"/>
      <c r="C21" s="179"/>
      <c r="D21" s="181"/>
      <c r="E21" s="181"/>
      <c r="F21" s="181"/>
      <c r="G21" s="181"/>
      <c r="H21" s="181"/>
      <c r="I21" s="181"/>
    </row>
    <row r="22" spans="1:9" x14ac:dyDescent="0.2">
      <c r="A22" s="183">
        <f>+'11.2.impo'!A21</f>
        <v>42767</v>
      </c>
      <c r="B22" s="183"/>
      <c r="C22" s="183"/>
      <c r="D22" s="160"/>
      <c r="E22" s="160"/>
      <c r="F22" s="160"/>
      <c r="G22" s="160"/>
      <c r="H22" s="160"/>
      <c r="I22" s="160"/>
    </row>
    <row r="23" spans="1:9" x14ac:dyDescent="0.2">
      <c r="A23" s="183">
        <f>+'11.2.impo'!A22</f>
        <v>42795</v>
      </c>
      <c r="B23" s="183"/>
      <c r="C23" s="183"/>
      <c r="D23" s="160"/>
      <c r="E23" s="160"/>
      <c r="F23" s="160"/>
      <c r="G23" s="160"/>
      <c r="H23" s="160"/>
      <c r="I23" s="160"/>
    </row>
    <row r="24" spans="1:9" x14ac:dyDescent="0.2">
      <c r="A24" s="183">
        <f>+'11.2.impo'!A23</f>
        <v>42826</v>
      </c>
      <c r="B24" s="183"/>
      <c r="C24" s="183"/>
      <c r="D24" s="160"/>
      <c r="E24" s="160"/>
      <c r="F24" s="160"/>
      <c r="G24" s="160"/>
      <c r="H24" s="160"/>
      <c r="I24" s="160"/>
    </row>
    <row r="25" spans="1:9" x14ac:dyDescent="0.2">
      <c r="A25" s="183">
        <f>+'11.2.impo'!A24</f>
        <v>42856</v>
      </c>
      <c r="B25" s="183"/>
      <c r="C25" s="183"/>
      <c r="D25" s="160"/>
      <c r="E25" s="160"/>
      <c r="F25" s="160"/>
      <c r="G25" s="160"/>
      <c r="H25" s="160"/>
      <c r="I25" s="160"/>
    </row>
    <row r="26" spans="1:9" x14ac:dyDescent="0.2">
      <c r="A26" s="183">
        <f>+'11.2.impo'!A25</f>
        <v>42887</v>
      </c>
      <c r="B26" s="183"/>
      <c r="C26" s="183"/>
      <c r="D26" s="160"/>
      <c r="E26" s="160"/>
      <c r="F26" s="160"/>
      <c r="G26" s="160"/>
      <c r="H26" s="160"/>
      <c r="I26" s="160"/>
    </row>
    <row r="27" spans="1:9" x14ac:dyDescent="0.2">
      <c r="A27" s="183">
        <f>+'11.2.impo'!A26</f>
        <v>42917</v>
      </c>
      <c r="B27" s="183"/>
      <c r="C27" s="183"/>
      <c r="D27" s="160"/>
      <c r="E27" s="160"/>
      <c r="F27" s="160"/>
      <c r="G27" s="160"/>
      <c r="H27" s="160"/>
      <c r="I27" s="160"/>
    </row>
    <row r="28" spans="1:9" x14ac:dyDescent="0.2">
      <c r="A28" s="183">
        <f>+'11.2.impo'!A27</f>
        <v>42948</v>
      </c>
      <c r="B28" s="183"/>
      <c r="C28" s="183"/>
      <c r="D28" s="160"/>
      <c r="E28" s="160"/>
      <c r="F28" s="160"/>
      <c r="G28" s="160"/>
      <c r="H28" s="160"/>
      <c r="I28" s="160"/>
    </row>
    <row r="29" spans="1:9" x14ac:dyDescent="0.2">
      <c r="A29" s="183">
        <f>+'11.2.impo'!A28</f>
        <v>42979</v>
      </c>
      <c r="B29" s="183"/>
      <c r="C29" s="183"/>
      <c r="D29" s="160"/>
      <c r="E29" s="160"/>
      <c r="F29" s="160"/>
      <c r="G29" s="160"/>
      <c r="H29" s="160"/>
      <c r="I29" s="160"/>
    </row>
    <row r="30" spans="1:9" x14ac:dyDescent="0.2">
      <c r="A30" s="183">
        <f>+'11.2.impo'!A29</f>
        <v>43009</v>
      </c>
      <c r="B30" s="183"/>
      <c r="C30" s="183"/>
      <c r="D30" s="160"/>
      <c r="E30" s="160"/>
      <c r="F30" s="160"/>
      <c r="G30" s="160"/>
      <c r="H30" s="160"/>
      <c r="I30" s="160"/>
    </row>
    <row r="31" spans="1:9" x14ac:dyDescent="0.2">
      <c r="A31" s="183">
        <f>+'11.2.impo'!A30</f>
        <v>43040</v>
      </c>
      <c r="B31" s="183"/>
      <c r="C31" s="183"/>
      <c r="D31" s="160"/>
      <c r="E31" s="160"/>
      <c r="F31" s="160"/>
      <c r="G31" s="160"/>
      <c r="H31" s="160"/>
      <c r="I31" s="160"/>
    </row>
    <row r="32" spans="1:9" ht="13.5" thickBot="1" x14ac:dyDescent="0.25">
      <c r="A32" s="185">
        <f>+'11.2.impo'!A31</f>
        <v>43070</v>
      </c>
      <c r="B32" s="185"/>
      <c r="C32" s="185"/>
      <c r="D32" s="186"/>
      <c r="E32" s="186"/>
      <c r="F32" s="186"/>
      <c r="G32" s="186"/>
      <c r="H32" s="186"/>
      <c r="I32" s="186"/>
    </row>
    <row r="33" spans="1:9" x14ac:dyDescent="0.2">
      <c r="A33" s="179">
        <f>+'11.2.impo'!A32</f>
        <v>43101</v>
      </c>
      <c r="B33" s="179"/>
      <c r="C33" s="179"/>
      <c r="D33" s="181"/>
      <c r="E33" s="181"/>
      <c r="F33" s="181"/>
      <c r="G33" s="181"/>
      <c r="H33" s="181"/>
      <c r="I33" s="181"/>
    </row>
    <row r="34" spans="1:9" x14ac:dyDescent="0.2">
      <c r="A34" s="183">
        <f>+'11.2.impo'!A33</f>
        <v>43132</v>
      </c>
      <c r="B34" s="183"/>
      <c r="C34" s="183"/>
      <c r="D34" s="160"/>
      <c r="E34" s="160"/>
      <c r="F34" s="160"/>
      <c r="G34" s="160"/>
      <c r="H34" s="160"/>
      <c r="I34" s="160"/>
    </row>
    <row r="35" spans="1:9" x14ac:dyDescent="0.2">
      <c r="A35" s="183">
        <f>+'11.2.impo'!A34</f>
        <v>43160</v>
      </c>
      <c r="B35" s="183"/>
      <c r="C35" s="183"/>
      <c r="D35" s="160"/>
      <c r="E35" s="160"/>
      <c r="F35" s="160"/>
      <c r="G35" s="160"/>
      <c r="H35" s="160"/>
      <c r="I35" s="160"/>
    </row>
    <row r="36" spans="1:9" x14ac:dyDescent="0.2">
      <c r="A36" s="183">
        <f>+'11.2.impo'!A35</f>
        <v>43191</v>
      </c>
      <c r="B36" s="183"/>
      <c r="C36" s="183"/>
      <c r="D36" s="160"/>
      <c r="E36" s="160"/>
      <c r="F36" s="160"/>
      <c r="G36" s="160"/>
      <c r="H36" s="160"/>
      <c r="I36" s="160"/>
    </row>
    <row r="37" spans="1:9" x14ac:dyDescent="0.2">
      <c r="A37" s="183">
        <f>+'11.2.impo'!A36</f>
        <v>43221</v>
      </c>
      <c r="B37" s="183"/>
      <c r="C37" s="183"/>
      <c r="D37" s="160"/>
      <c r="E37" s="160"/>
      <c r="F37" s="160"/>
      <c r="G37" s="160"/>
      <c r="H37" s="160"/>
      <c r="I37" s="160"/>
    </row>
    <row r="38" spans="1:9" x14ac:dyDescent="0.2">
      <c r="A38" s="183">
        <f>+'11.2.impo'!A37</f>
        <v>43252</v>
      </c>
      <c r="B38" s="183"/>
      <c r="C38" s="183"/>
      <c r="D38" s="160"/>
      <c r="E38" s="160"/>
      <c r="F38" s="160"/>
      <c r="G38" s="160"/>
      <c r="H38" s="160"/>
      <c r="I38" s="160"/>
    </row>
    <row r="39" spans="1:9" x14ac:dyDescent="0.2">
      <c r="A39" s="183">
        <f>+'11.2.impo'!A38</f>
        <v>43282</v>
      </c>
      <c r="B39" s="183"/>
      <c r="C39" s="183"/>
      <c r="D39" s="160"/>
      <c r="E39" s="160"/>
      <c r="F39" s="160"/>
      <c r="G39" s="160"/>
      <c r="H39" s="160"/>
      <c r="I39" s="160"/>
    </row>
    <row r="40" spans="1:9" x14ac:dyDescent="0.2">
      <c r="A40" s="183">
        <f>+'11.2.impo'!A39</f>
        <v>43313</v>
      </c>
      <c r="B40" s="183"/>
      <c r="C40" s="183"/>
      <c r="D40" s="160"/>
      <c r="E40" s="160"/>
      <c r="F40" s="160"/>
      <c r="G40" s="160"/>
      <c r="H40" s="160"/>
      <c r="I40" s="160"/>
    </row>
    <row r="41" spans="1:9" x14ac:dyDescent="0.2">
      <c r="A41" s="183">
        <f>+'11.2.impo'!A40</f>
        <v>43344</v>
      </c>
      <c r="B41" s="183"/>
      <c r="C41" s="183"/>
      <c r="D41" s="160"/>
      <c r="E41" s="160"/>
      <c r="F41" s="160"/>
      <c r="G41" s="160"/>
      <c r="H41" s="160"/>
      <c r="I41" s="160"/>
    </row>
    <row r="42" spans="1:9" x14ac:dyDescent="0.2">
      <c r="A42" s="183">
        <f>+'11.2.impo'!A41</f>
        <v>43374</v>
      </c>
      <c r="B42" s="183"/>
      <c r="C42" s="183"/>
      <c r="D42" s="160"/>
      <c r="E42" s="160"/>
      <c r="F42" s="160"/>
      <c r="G42" s="160"/>
      <c r="H42" s="160"/>
      <c r="I42" s="160"/>
    </row>
    <row r="43" spans="1:9" x14ac:dyDescent="0.2">
      <c r="A43" s="183">
        <f>+'11.2.impo'!A42</f>
        <v>43405</v>
      </c>
      <c r="B43" s="183"/>
      <c r="C43" s="183"/>
      <c r="D43" s="160"/>
      <c r="E43" s="160"/>
      <c r="F43" s="160"/>
      <c r="G43" s="160"/>
      <c r="H43" s="160"/>
      <c r="I43" s="160"/>
    </row>
    <row r="44" spans="1:9" ht="13.5" thickBot="1" x14ac:dyDescent="0.25">
      <c r="A44" s="230">
        <f>+'11.2.impo'!A43</f>
        <v>43435</v>
      </c>
      <c r="B44" s="230"/>
      <c r="C44" s="230"/>
      <c r="D44" s="231"/>
      <c r="E44" s="231"/>
      <c r="F44" s="231"/>
      <c r="G44" s="231"/>
      <c r="H44" s="231"/>
      <c r="I44" s="231"/>
    </row>
    <row r="45" spans="1:9" s="53" customFormat="1" x14ac:dyDescent="0.2">
      <c r="A45" s="471">
        <f>+'11.2.impo'!A44</f>
        <v>43466</v>
      </c>
      <c r="B45" s="471"/>
      <c r="C45" s="471"/>
      <c r="D45" s="562"/>
      <c r="E45" s="562"/>
      <c r="F45" s="562"/>
      <c r="G45" s="562"/>
      <c r="H45" s="562"/>
      <c r="I45" s="562"/>
    </row>
    <row r="46" spans="1:9" s="53" customFormat="1" hidden="1" x14ac:dyDescent="0.2">
      <c r="A46" s="491">
        <f>+'11.2.impo'!A45</f>
        <v>43497</v>
      </c>
      <c r="B46" s="491"/>
      <c r="C46" s="491"/>
      <c r="D46" s="563"/>
      <c r="E46" s="563"/>
      <c r="F46" s="563"/>
      <c r="G46" s="563"/>
      <c r="H46" s="563"/>
      <c r="I46" s="563"/>
    </row>
    <row r="47" spans="1:9" s="53" customFormat="1" hidden="1" x14ac:dyDescent="0.2">
      <c r="A47" s="491">
        <f>+'11.2.impo'!A46</f>
        <v>43525</v>
      </c>
      <c r="B47" s="491"/>
      <c r="C47" s="491"/>
      <c r="D47" s="563"/>
      <c r="E47" s="563"/>
      <c r="F47" s="563"/>
      <c r="G47" s="563"/>
      <c r="H47" s="563"/>
      <c r="I47" s="563"/>
    </row>
    <row r="48" spans="1:9" s="53" customFormat="1" hidden="1" x14ac:dyDescent="0.2">
      <c r="A48" s="491">
        <f>+'11.2.impo'!A47</f>
        <v>43556</v>
      </c>
      <c r="B48" s="491"/>
      <c r="C48" s="491"/>
      <c r="D48" s="563"/>
      <c r="E48" s="563"/>
      <c r="F48" s="563"/>
      <c r="G48" s="563"/>
      <c r="H48" s="563"/>
      <c r="I48" s="563"/>
    </row>
    <row r="49" spans="1:9" s="53" customFormat="1" hidden="1" x14ac:dyDescent="0.2">
      <c r="A49" s="491">
        <f>+'11.2.impo'!A48</f>
        <v>43586</v>
      </c>
      <c r="B49" s="491"/>
      <c r="C49" s="491"/>
      <c r="D49" s="563"/>
      <c r="E49" s="563"/>
      <c r="F49" s="563"/>
      <c r="G49" s="563"/>
      <c r="H49" s="563"/>
      <c r="I49" s="563"/>
    </row>
    <row r="50" spans="1:9" s="53" customFormat="1" hidden="1" x14ac:dyDescent="0.2">
      <c r="A50" s="491">
        <f>+'11.2.impo'!A49</f>
        <v>43617</v>
      </c>
      <c r="B50" s="491"/>
      <c r="C50" s="491"/>
      <c r="D50" s="563"/>
      <c r="E50" s="563"/>
      <c r="F50" s="563"/>
      <c r="G50" s="563"/>
      <c r="H50" s="563"/>
      <c r="I50" s="563"/>
    </row>
    <row r="51" spans="1:9" s="53" customFormat="1" hidden="1" x14ac:dyDescent="0.2">
      <c r="A51" s="491">
        <f>+'11.2.impo'!A50</f>
        <v>43647</v>
      </c>
      <c r="B51" s="491"/>
      <c r="C51" s="491"/>
      <c r="D51" s="563"/>
      <c r="E51" s="563"/>
      <c r="F51" s="563"/>
      <c r="G51" s="563"/>
      <c r="H51" s="563"/>
      <c r="I51" s="563"/>
    </row>
    <row r="52" spans="1:9" s="53" customFormat="1" hidden="1" x14ac:dyDescent="0.2">
      <c r="A52" s="491">
        <f>+'11.2.impo'!A51</f>
        <v>43678</v>
      </c>
      <c r="B52" s="491"/>
      <c r="C52" s="491"/>
      <c r="D52" s="563"/>
      <c r="E52" s="563"/>
      <c r="F52" s="563"/>
      <c r="G52" s="563"/>
      <c r="H52" s="563"/>
      <c r="I52" s="563"/>
    </row>
    <row r="53" spans="1:9" s="53" customFormat="1" hidden="1" x14ac:dyDescent="0.2">
      <c r="A53" s="491">
        <f>+'11.2.impo'!A52</f>
        <v>43709</v>
      </c>
      <c r="B53" s="491"/>
      <c r="C53" s="491"/>
      <c r="D53" s="563"/>
      <c r="E53" s="563"/>
      <c r="F53" s="563"/>
      <c r="G53" s="563"/>
      <c r="H53" s="563"/>
      <c r="I53" s="563"/>
    </row>
    <row r="54" spans="1:9" s="53" customFormat="1" hidden="1" x14ac:dyDescent="0.2">
      <c r="A54" s="491">
        <f>+'11.2.impo'!A53</f>
        <v>43739</v>
      </c>
      <c r="B54" s="491"/>
      <c r="C54" s="491"/>
      <c r="D54" s="563"/>
      <c r="E54" s="563"/>
      <c r="F54" s="563"/>
      <c r="G54" s="563"/>
      <c r="H54" s="563"/>
      <c r="I54" s="563"/>
    </row>
    <row r="55" spans="1:9" s="53" customFormat="1" ht="13.5" hidden="1" thickBot="1" x14ac:dyDescent="0.25">
      <c r="A55" s="492">
        <f>+'11.2.impo'!A54</f>
        <v>43770</v>
      </c>
      <c r="B55" s="492"/>
      <c r="C55" s="492"/>
      <c r="D55" s="564"/>
      <c r="E55" s="564"/>
      <c r="F55" s="564"/>
      <c r="G55" s="564"/>
      <c r="H55" s="564"/>
      <c r="I55" s="564"/>
    </row>
    <row r="56" spans="1:9" s="53" customFormat="1" ht="13.5" hidden="1" thickBot="1" x14ac:dyDescent="0.25">
      <c r="A56" s="494">
        <f>+'11.2.impo'!A55</f>
        <v>43800</v>
      </c>
      <c r="B56" s="494"/>
      <c r="C56" s="494"/>
      <c r="D56" s="565"/>
      <c r="E56" s="565"/>
      <c r="F56" s="565"/>
      <c r="G56" s="565"/>
      <c r="H56" s="565"/>
      <c r="I56" s="565"/>
    </row>
    <row r="57" spans="1:9" s="53" customFormat="1" ht="13.5" thickBot="1" x14ac:dyDescent="0.25">
      <c r="A57" s="567"/>
      <c r="B57" s="567"/>
      <c r="C57" s="567"/>
      <c r="D57" s="216"/>
      <c r="E57" s="216"/>
      <c r="F57" s="216"/>
      <c r="G57" s="216"/>
      <c r="H57" s="216"/>
      <c r="I57" s="216"/>
    </row>
    <row r="58" spans="1:9" s="53" customFormat="1" x14ac:dyDescent="0.2">
      <c r="A58" s="63">
        <f>+'11.2.impo'!A57</f>
        <v>2016</v>
      </c>
      <c r="B58" s="574"/>
      <c r="C58" s="574"/>
      <c r="D58" s="575"/>
      <c r="E58" s="575"/>
      <c r="F58" s="575"/>
      <c r="G58" s="575"/>
      <c r="H58" s="575"/>
      <c r="I58" s="575"/>
    </row>
    <row r="59" spans="1:9" s="53" customFormat="1" x14ac:dyDescent="0.2">
      <c r="A59" s="59">
        <f>+'11.2.impo'!A58</f>
        <v>2017</v>
      </c>
      <c r="B59" s="576"/>
      <c r="C59" s="576"/>
      <c r="D59" s="577"/>
      <c r="E59" s="577"/>
      <c r="F59" s="577"/>
      <c r="G59" s="577"/>
      <c r="H59" s="577"/>
      <c r="I59" s="577"/>
    </row>
    <row r="60" spans="1:9" s="53" customFormat="1" ht="13.5" thickBot="1" x14ac:dyDescent="0.25">
      <c r="A60" s="482">
        <f>+'11.2.impo'!A59</f>
        <v>2018</v>
      </c>
      <c r="B60" s="578"/>
      <c r="C60" s="578"/>
      <c r="D60" s="579"/>
      <c r="E60" s="579"/>
      <c r="F60" s="579"/>
      <c r="G60" s="579"/>
      <c r="H60" s="579"/>
      <c r="I60" s="579"/>
    </row>
    <row r="61" spans="1:9" s="53" customFormat="1" ht="13.5" thickBot="1" x14ac:dyDescent="0.25">
      <c r="A61" s="567"/>
      <c r="B61" s="580"/>
      <c r="C61" s="580"/>
      <c r="D61" s="49"/>
      <c r="E61" s="49"/>
      <c r="F61" s="49"/>
      <c r="G61" s="49"/>
      <c r="H61" s="49"/>
      <c r="I61" s="49"/>
    </row>
    <row r="62" spans="1:9" s="53" customFormat="1" x14ac:dyDescent="0.2">
      <c r="A62" s="471">
        <f>+'11.2.impo'!A61</f>
        <v>43101</v>
      </c>
      <c r="B62" s="581"/>
      <c r="C62" s="581"/>
      <c r="D62" s="575"/>
      <c r="E62" s="575"/>
      <c r="F62" s="575"/>
      <c r="G62" s="575"/>
      <c r="H62" s="575"/>
      <c r="I62" s="575"/>
    </row>
    <row r="63" spans="1:9" s="53" customFormat="1" ht="13.5" thickBot="1" x14ac:dyDescent="0.25">
      <c r="A63" s="492">
        <f>+'11.2.impo'!A62</f>
        <v>43466</v>
      </c>
      <c r="B63" s="582"/>
      <c r="C63" s="582"/>
      <c r="D63" s="579"/>
      <c r="E63" s="579"/>
      <c r="F63" s="579"/>
      <c r="G63" s="579"/>
      <c r="H63" s="579"/>
      <c r="I63" s="579"/>
    </row>
    <row r="64" spans="1:9" x14ac:dyDescent="0.2">
      <c r="A64" s="193"/>
      <c r="B64" s="193"/>
      <c r="C64" s="193"/>
    </row>
    <row r="65" spans="1:9" x14ac:dyDescent="0.2">
      <c r="A65" s="193"/>
      <c r="B65" s="193"/>
      <c r="C65" s="193"/>
    </row>
    <row r="68" spans="1:9" hidden="1" x14ac:dyDescent="0.2">
      <c r="A68" s="83" t="s">
        <v>147</v>
      </c>
      <c r="B68" s="83"/>
      <c r="C68" s="83"/>
      <c r="D68" s="84"/>
      <c r="E68" s="55"/>
    </row>
    <row r="69" spans="1:9" hidden="1" x14ac:dyDescent="0.2">
      <c r="A69" s="55"/>
      <c r="B69" s="55"/>
      <c r="C69" s="55"/>
      <c r="D69" s="55"/>
      <c r="E69" s="55"/>
    </row>
    <row r="70" spans="1:9" ht="13.5" hidden="1" thickBot="1" x14ac:dyDescent="0.25">
      <c r="A70" s="88" t="s">
        <v>7</v>
      </c>
      <c r="B70" s="90" t="s">
        <v>138</v>
      </c>
      <c r="C70" s="103" t="s">
        <v>142</v>
      </c>
      <c r="D70" s="90" t="s">
        <v>138</v>
      </c>
      <c r="E70" s="103" t="s">
        <v>142</v>
      </c>
      <c r="F70" s="90" t="s">
        <v>138</v>
      </c>
      <c r="G70" s="103" t="s">
        <v>142</v>
      </c>
      <c r="H70" s="90" t="s">
        <v>138</v>
      </c>
      <c r="I70" s="103" t="s">
        <v>142</v>
      </c>
    </row>
    <row r="71" spans="1:9" hidden="1" x14ac:dyDescent="0.2">
      <c r="A71" s="96">
        <v>2015</v>
      </c>
      <c r="B71" s="106">
        <f>+B58-SUM(B9:B20)</f>
        <v>0</v>
      </c>
      <c r="C71" s="106">
        <f t="shared" ref="C71:I71" si="0">+C58-SUM(C9:C20)</f>
        <v>0</v>
      </c>
      <c r="D71" s="106">
        <f t="shared" si="0"/>
        <v>0</v>
      </c>
      <c r="E71" s="106">
        <f t="shared" si="0"/>
        <v>0</v>
      </c>
      <c r="F71" s="106">
        <f t="shared" si="0"/>
        <v>0</v>
      </c>
      <c r="G71" s="106">
        <f t="shared" si="0"/>
        <v>0</v>
      </c>
      <c r="H71" s="106">
        <f t="shared" si="0"/>
        <v>0</v>
      </c>
      <c r="I71" s="109">
        <f t="shared" si="0"/>
        <v>0</v>
      </c>
    </row>
    <row r="72" spans="1:9" hidden="1" x14ac:dyDescent="0.2">
      <c r="A72" s="98">
        <v>2016</v>
      </c>
      <c r="B72" s="110">
        <f>+B59-SUM(B21:B32)</f>
        <v>0</v>
      </c>
      <c r="C72" s="110">
        <f t="shared" ref="C72:I72" si="1">+C59-SUM(C21:C32)</f>
        <v>0</v>
      </c>
      <c r="D72" s="110">
        <f t="shared" si="1"/>
        <v>0</v>
      </c>
      <c r="E72" s="110">
        <f t="shared" si="1"/>
        <v>0</v>
      </c>
      <c r="F72" s="110">
        <f t="shared" si="1"/>
        <v>0</v>
      </c>
      <c r="G72" s="110">
        <f t="shared" si="1"/>
        <v>0</v>
      </c>
      <c r="H72" s="110">
        <f t="shared" si="1"/>
        <v>0</v>
      </c>
      <c r="I72" s="113">
        <f t="shared" si="1"/>
        <v>0</v>
      </c>
    </row>
    <row r="73" spans="1:9" ht="13.5" hidden="1" thickBot="1" x14ac:dyDescent="0.25">
      <c r="A73" s="99">
        <v>2017</v>
      </c>
      <c r="B73" s="114">
        <f>+B60-SUM(B33:B44)</f>
        <v>0</v>
      </c>
      <c r="C73" s="114">
        <f t="shared" ref="C73:I73" si="2">+C60-SUM(C33:C44)</f>
        <v>0</v>
      </c>
      <c r="D73" s="114">
        <f t="shared" si="2"/>
        <v>0</v>
      </c>
      <c r="E73" s="114">
        <f t="shared" si="2"/>
        <v>0</v>
      </c>
      <c r="F73" s="114">
        <f t="shared" si="2"/>
        <v>0</v>
      </c>
      <c r="G73" s="114">
        <f t="shared" si="2"/>
        <v>0</v>
      </c>
      <c r="H73" s="114">
        <f t="shared" si="2"/>
        <v>0</v>
      </c>
      <c r="I73" s="117">
        <f t="shared" si="2"/>
        <v>0</v>
      </c>
    </row>
    <row r="74" spans="1:9" hidden="1" x14ac:dyDescent="0.2">
      <c r="A74" s="96">
        <f>+A62</f>
        <v>43101</v>
      </c>
      <c r="B74" s="123">
        <f>+B62-(SUM(B33:INDEX(B33:B44,'parámetros e instrucciones'!$E$3)))</f>
        <v>0</v>
      </c>
      <c r="C74" s="123">
        <f>+C62-(SUM(C33:INDEX(C33:C44,'parámetros e instrucciones'!$E$3)))</f>
        <v>0</v>
      </c>
      <c r="D74" s="123">
        <f>+D62-(SUM(D33:INDEX(D33:D44,'parámetros e instrucciones'!$E$3)))</f>
        <v>0</v>
      </c>
      <c r="E74" s="123">
        <f>+E62-(SUM(E33:INDEX(E33:E44,'parámetros e instrucciones'!$E$3)))</f>
        <v>0</v>
      </c>
      <c r="F74" s="123">
        <f>+F62-(SUM(F33:INDEX(F33:F44,'parámetros e instrucciones'!$E$3)))</f>
        <v>0</v>
      </c>
      <c r="G74" s="123">
        <f>+G62-(SUM(G33:INDEX(G33:G44,'parámetros e instrucciones'!$E$3)))</f>
        <v>0</v>
      </c>
      <c r="H74" s="123">
        <f>+H62-(SUM(H33:INDEX(H33:H44,'parámetros e instrucciones'!$E$3)))</f>
        <v>0</v>
      </c>
      <c r="I74" s="123">
        <f>+I62-(SUM(I33:INDEX(I33:I44,'parámetros e instrucciones'!$E$3)))</f>
        <v>0</v>
      </c>
    </row>
    <row r="75" spans="1:9" ht="13.5" hidden="1" thickBot="1" x14ac:dyDescent="0.25">
      <c r="A75" s="99">
        <f>+A63</f>
        <v>43466</v>
      </c>
      <c r="B75" s="127">
        <f>+B63-(SUM(B45:INDEX(B45:B56,'parámetros e instrucciones'!$E$3)))</f>
        <v>0</v>
      </c>
      <c r="C75" s="127">
        <f>+C63-(SUM(C45:INDEX(C45:C56,'parámetros e instrucciones'!$E$3)))</f>
        <v>0</v>
      </c>
      <c r="D75" s="127">
        <f>+D63-(SUM(D45:INDEX(D45:D56,'parámetros e instrucciones'!$E$3)))</f>
        <v>0</v>
      </c>
      <c r="E75" s="127">
        <f>+E63-(SUM(E45:INDEX(E45:E56,'parámetros e instrucciones'!$E$3)))</f>
        <v>0</v>
      </c>
      <c r="F75" s="127">
        <f>+F63-(SUM(F45:INDEX(F45:F56,'parámetros e instrucciones'!$E$3)))</f>
        <v>0</v>
      </c>
      <c r="G75" s="127">
        <f>+G63-(SUM(G45:INDEX(G45:G56,'parámetros e instrucciones'!$E$3)))</f>
        <v>0</v>
      </c>
      <c r="H75" s="127">
        <f>+H63-(SUM(H45:INDEX(H45:H56,'parámetros e instrucciones'!$E$3)))</f>
        <v>0</v>
      </c>
      <c r="I75" s="127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rintOptions gridLinesSet="0"/>
  <pageMargins left="0.35433070866141736" right="0.35433070866141736" top="0.98425196850393704" bottom="0.98425196850393704" header="0.19685039370078741" footer="0"/>
  <pageSetup paperSize="9" scale="72" orientation="portrait" verticalDpi="300" r:id="rId1"/>
  <headerFooter alignWithMargins="0">
    <oddHeader>&amp;R2019 - Año de la Exportación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3.42578125" style="50" customWidth="1"/>
    <col min="2" max="4" width="22.7109375" style="50" customWidth="1"/>
    <col min="5" max="5" width="30.7109375" style="50" customWidth="1"/>
    <col min="6" max="6" width="14.42578125" style="50" customWidth="1"/>
    <col min="7" max="16384" width="11.42578125" style="50"/>
  </cols>
  <sheetData>
    <row r="1" spans="1:5" x14ac:dyDescent="0.2">
      <c r="A1" s="150" t="s">
        <v>262</v>
      </c>
      <c r="B1" s="151"/>
      <c r="C1" s="151"/>
      <c r="D1" s="151"/>
      <c r="E1" s="151"/>
    </row>
    <row r="2" spans="1:5" x14ac:dyDescent="0.2">
      <c r="A2" s="150" t="s">
        <v>16</v>
      </c>
      <c r="B2" s="151"/>
      <c r="C2" s="151"/>
      <c r="D2" s="151"/>
      <c r="E2" s="151"/>
    </row>
    <row r="3" spans="1:5" s="379" customFormat="1" x14ac:dyDescent="0.2">
      <c r="A3" s="373" t="s">
        <v>261</v>
      </c>
      <c r="B3" s="368"/>
      <c r="C3" s="368"/>
      <c r="D3" s="368"/>
      <c r="E3" s="368"/>
    </row>
    <row r="4" spans="1:5" s="379" customFormat="1" x14ac:dyDescent="0.2">
      <c r="A4" s="373" t="s">
        <v>241</v>
      </c>
      <c r="B4" s="368"/>
      <c r="C4" s="368"/>
      <c r="D4" s="368"/>
      <c r="E4" s="368"/>
    </row>
    <row r="5" spans="1:5" ht="13.5" thickBot="1" x14ac:dyDescent="0.25">
      <c r="A5" s="57"/>
      <c r="B5" s="57"/>
      <c r="C5" s="57"/>
      <c r="D5" s="57"/>
      <c r="E5" s="57"/>
    </row>
    <row r="6" spans="1:5" ht="13.5" thickBot="1" x14ac:dyDescent="0.25">
      <c r="A6" s="438"/>
      <c r="B6" s="438"/>
      <c r="C6" s="439" t="s">
        <v>19</v>
      </c>
      <c r="D6" s="440"/>
      <c r="E6" s="441"/>
    </row>
    <row r="7" spans="1:5" ht="13.5" thickBot="1" x14ac:dyDescent="0.25">
      <c r="A7" s="404" t="s">
        <v>7</v>
      </c>
      <c r="B7" s="442" t="s">
        <v>230</v>
      </c>
      <c r="C7" s="443" t="s">
        <v>20</v>
      </c>
      <c r="D7" s="443" t="s">
        <v>20</v>
      </c>
      <c r="E7" s="444" t="s">
        <v>20</v>
      </c>
    </row>
    <row r="8" spans="1:5" x14ac:dyDescent="0.2">
      <c r="A8" s="201">
        <v>42369</v>
      </c>
      <c r="B8" s="202"/>
      <c r="C8" s="203"/>
      <c r="D8" s="204"/>
      <c r="E8" s="205"/>
    </row>
    <row r="9" spans="1:5" x14ac:dyDescent="0.2">
      <c r="A9" s="206">
        <v>42735</v>
      </c>
      <c r="B9" s="207"/>
      <c r="C9" s="208"/>
      <c r="D9" s="209"/>
      <c r="E9" s="161"/>
    </row>
    <row r="10" spans="1:5" x14ac:dyDescent="0.2">
      <c r="A10" s="206">
        <v>43100</v>
      </c>
      <c r="B10" s="208"/>
      <c r="C10" s="208"/>
      <c r="D10" s="209"/>
      <c r="E10" s="161"/>
    </row>
    <row r="11" spans="1:5" ht="13.5" thickBot="1" x14ac:dyDescent="0.25">
      <c r="A11" s="210">
        <v>43465</v>
      </c>
      <c r="B11" s="211"/>
      <c r="C11" s="212"/>
      <c r="D11" s="213"/>
      <c r="E11" s="189"/>
    </row>
    <row r="12" spans="1:5" s="53" customFormat="1" x14ac:dyDescent="0.2">
      <c r="A12" s="201">
        <v>43131</v>
      </c>
      <c r="B12" s="583"/>
      <c r="C12" s="583"/>
      <c r="D12" s="584"/>
      <c r="E12" s="585"/>
    </row>
    <row r="13" spans="1:5" s="53" customFormat="1" ht="13.5" thickBot="1" x14ac:dyDescent="0.25">
      <c r="A13" s="586">
        <v>43496</v>
      </c>
      <c r="B13" s="587"/>
      <c r="C13" s="587"/>
      <c r="D13" s="588"/>
      <c r="E13" s="589"/>
    </row>
    <row r="16" spans="1:5" hidden="1" x14ac:dyDescent="0.2">
      <c r="A16" s="89" t="s">
        <v>152</v>
      </c>
    </row>
    <row r="17" spans="1:6" ht="13.5" hidden="1" thickBot="1" x14ac:dyDescent="0.25"/>
    <row r="18" spans="1:6" ht="13.5" hidden="1" thickBot="1" x14ac:dyDescent="0.25">
      <c r="A18" s="88" t="s">
        <v>7</v>
      </c>
      <c r="B18" s="386" t="str">
        <f>+B7</f>
        <v>China</v>
      </c>
      <c r="C18" s="85"/>
      <c r="D18" s="85"/>
      <c r="E18" s="85"/>
      <c r="F18" s="53"/>
    </row>
    <row r="19" spans="1:6" hidden="1" x14ac:dyDescent="0.2">
      <c r="A19" s="96">
        <v>2015</v>
      </c>
      <c r="B19" s="109">
        <f>+B9-(B8+'11.1.impo '!C57-'12.1.Reventa'!B58)</f>
        <v>0</v>
      </c>
      <c r="C19" s="216"/>
      <c r="D19" s="216"/>
      <c r="E19" s="216"/>
      <c r="F19" s="53"/>
    </row>
    <row r="20" spans="1:6" hidden="1" x14ac:dyDescent="0.2">
      <c r="A20" s="98">
        <v>2016</v>
      </c>
      <c r="B20" s="113">
        <f>+B10-(B9+'11.1.impo '!C58-'12.1.Reventa'!B59)</f>
        <v>0</v>
      </c>
    </row>
    <row r="21" spans="1:6" ht="13.5" hidden="1" thickBot="1" x14ac:dyDescent="0.25">
      <c r="A21" s="99">
        <v>2017</v>
      </c>
      <c r="B21" s="117">
        <f>+B11-(B10+'11.1.impo '!C59-'12.1.Reventa'!B60)</f>
        <v>0</v>
      </c>
    </row>
    <row r="22" spans="1:6" hidden="1" x14ac:dyDescent="0.2">
      <c r="A22" s="384">
        <f>+A10</f>
        <v>43100</v>
      </c>
      <c r="B22" s="123">
        <f>+B12-(B11+'11.1.impo '!C61-'12.1.Reventa'!B62)</f>
        <v>0</v>
      </c>
    </row>
    <row r="23" spans="1:6" ht="13.5" hidden="1" thickBot="1" x14ac:dyDescent="0.25">
      <c r="A23" s="385">
        <f>+A11</f>
        <v>43465</v>
      </c>
      <c r="B23" s="127">
        <f>+B13-(B12+'11.1.impo '!C62-'12.1.Reventa'!B63)</f>
        <v>0</v>
      </c>
    </row>
    <row r="24" spans="1:6" x14ac:dyDescent="0.2">
      <c r="A24" s="194"/>
      <c r="B24" s="194"/>
    </row>
    <row r="25" spans="1:6" x14ac:dyDescent="0.2">
      <c r="A25" s="194"/>
      <c r="B25" s="194"/>
    </row>
    <row r="26" spans="1:6" x14ac:dyDescent="0.2">
      <c r="A26" s="194"/>
      <c r="B26" s="194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98425196850393704" header="0.19685039370078741" footer="0"/>
  <pageSetup paperSize="9" orientation="landscape" verticalDpi="300" r:id="rId1"/>
  <headerFooter alignWithMargins="0">
    <oddHeader>&amp;R2019 - Año de la Exportación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3.42578125" style="50" customWidth="1"/>
    <col min="2" max="4" width="22.7109375" style="50" customWidth="1"/>
    <col min="5" max="5" width="30.7109375" style="50" customWidth="1"/>
    <col min="6" max="6" width="14.42578125" style="50" customWidth="1"/>
    <col min="7" max="16384" width="11.42578125" style="50"/>
  </cols>
  <sheetData>
    <row r="1" spans="1:5" x14ac:dyDescent="0.2">
      <c r="A1" s="150" t="s">
        <v>263</v>
      </c>
      <c r="B1" s="151"/>
      <c r="C1" s="151"/>
      <c r="D1" s="151"/>
      <c r="E1" s="151"/>
    </row>
    <row r="2" spans="1:5" x14ac:dyDescent="0.2">
      <c r="A2" s="150" t="s">
        <v>16</v>
      </c>
      <c r="B2" s="151"/>
      <c r="C2" s="151"/>
      <c r="D2" s="151"/>
      <c r="E2" s="151"/>
    </row>
    <row r="3" spans="1:5" s="379" customFormat="1" x14ac:dyDescent="0.2">
      <c r="A3" s="373" t="s">
        <v>282</v>
      </c>
      <c r="B3" s="368"/>
      <c r="C3" s="368"/>
      <c r="D3" s="368"/>
      <c r="E3" s="368"/>
    </row>
    <row r="4" spans="1:5" s="379" customFormat="1" x14ac:dyDescent="0.2">
      <c r="A4" s="373" t="s">
        <v>241</v>
      </c>
      <c r="B4" s="368"/>
      <c r="C4" s="368"/>
      <c r="D4" s="368"/>
      <c r="E4" s="368"/>
    </row>
    <row r="5" spans="1:5" ht="13.5" thickBot="1" x14ac:dyDescent="0.25">
      <c r="A5" s="57"/>
      <c r="B5" s="57"/>
      <c r="C5" s="57"/>
      <c r="D5" s="57"/>
      <c r="E5" s="57"/>
    </row>
    <row r="6" spans="1:5" ht="13.5" thickBot="1" x14ac:dyDescent="0.25">
      <c r="A6" s="438"/>
      <c r="B6" s="438"/>
      <c r="C6" s="439" t="s">
        <v>19</v>
      </c>
      <c r="D6" s="440"/>
      <c r="E6" s="441"/>
    </row>
    <row r="7" spans="1:5" ht="13.5" thickBot="1" x14ac:dyDescent="0.25">
      <c r="A7" s="404" t="s">
        <v>7</v>
      </c>
      <c r="B7" s="442" t="s">
        <v>230</v>
      </c>
      <c r="C7" s="443" t="s">
        <v>20</v>
      </c>
      <c r="D7" s="443" t="s">
        <v>20</v>
      </c>
      <c r="E7" s="444" t="s">
        <v>20</v>
      </c>
    </row>
    <row r="8" spans="1:5" x14ac:dyDescent="0.2">
      <c r="A8" s="201">
        <v>42369</v>
      </c>
      <c r="B8" s="202"/>
      <c r="C8" s="203"/>
      <c r="D8" s="204"/>
      <c r="E8" s="205"/>
    </row>
    <row r="9" spans="1:5" x14ac:dyDescent="0.2">
      <c r="A9" s="206">
        <v>42735</v>
      </c>
      <c r="B9" s="207"/>
      <c r="C9" s="208"/>
      <c r="D9" s="209"/>
      <c r="E9" s="161"/>
    </row>
    <row r="10" spans="1:5" x14ac:dyDescent="0.2">
      <c r="A10" s="206">
        <v>43100</v>
      </c>
      <c r="B10" s="208"/>
      <c r="C10" s="208"/>
      <c r="D10" s="209"/>
      <c r="E10" s="161"/>
    </row>
    <row r="11" spans="1:5" ht="13.5" thickBot="1" x14ac:dyDescent="0.25">
      <c r="A11" s="210">
        <v>43465</v>
      </c>
      <c r="B11" s="211"/>
      <c r="C11" s="212"/>
      <c r="D11" s="213"/>
      <c r="E11" s="189"/>
    </row>
    <row r="12" spans="1:5" s="53" customFormat="1" x14ac:dyDescent="0.2">
      <c r="A12" s="201">
        <v>43131</v>
      </c>
      <c r="B12" s="583"/>
      <c r="C12" s="583"/>
      <c r="D12" s="584"/>
      <c r="E12" s="585"/>
    </row>
    <row r="13" spans="1:5" s="53" customFormat="1" ht="13.5" thickBot="1" x14ac:dyDescent="0.25">
      <c r="A13" s="590">
        <v>43496</v>
      </c>
      <c r="B13" s="587"/>
      <c r="C13" s="587"/>
      <c r="D13" s="588"/>
      <c r="E13" s="589"/>
    </row>
    <row r="16" spans="1:5" hidden="1" x14ac:dyDescent="0.2">
      <c r="A16" s="89" t="s">
        <v>152</v>
      </c>
    </row>
    <row r="17" spans="1:6" ht="13.5" hidden="1" thickBot="1" x14ac:dyDescent="0.25"/>
    <row r="18" spans="1:6" ht="13.5" hidden="1" thickBot="1" x14ac:dyDescent="0.25">
      <c r="A18" s="88" t="s">
        <v>7</v>
      </c>
      <c r="B18" s="386" t="str">
        <f>+B7</f>
        <v>China</v>
      </c>
      <c r="C18" s="85"/>
      <c r="D18" s="85"/>
      <c r="E18" s="85"/>
      <c r="F18" s="53"/>
    </row>
    <row r="19" spans="1:6" hidden="1" x14ac:dyDescent="0.2">
      <c r="A19" s="96">
        <v>2015</v>
      </c>
      <c r="B19" s="109">
        <f>+B9-(B8+'11.2.impo'!C57-'12.2.Reventa'!B58)</f>
        <v>0</v>
      </c>
      <c r="C19" s="216"/>
      <c r="D19" s="216"/>
      <c r="E19" s="216"/>
      <c r="F19" s="53"/>
    </row>
    <row r="20" spans="1:6" hidden="1" x14ac:dyDescent="0.2">
      <c r="A20" s="98">
        <v>2016</v>
      </c>
      <c r="B20" s="113">
        <f>+B10-(B9+'11.2.impo'!C58-'12.2.Reventa'!B59)</f>
        <v>0</v>
      </c>
    </row>
    <row r="21" spans="1:6" ht="13.5" hidden="1" thickBot="1" x14ac:dyDescent="0.25">
      <c r="A21" s="99">
        <v>2017</v>
      </c>
      <c r="B21" s="117">
        <f>+B11-(B10+'11.2.impo'!C59-'12.2.Reventa'!B60)</f>
        <v>0</v>
      </c>
    </row>
    <row r="22" spans="1:6" hidden="1" x14ac:dyDescent="0.2">
      <c r="A22" s="384">
        <f>+A10</f>
        <v>43100</v>
      </c>
      <c r="B22" s="123">
        <f>+B12-(B11+'11.2.impo'!C61-'12.2.Reventa'!B62)</f>
        <v>0</v>
      </c>
    </row>
    <row r="23" spans="1:6" ht="13.5" hidden="1" thickBot="1" x14ac:dyDescent="0.25">
      <c r="A23" s="385">
        <f>+A11</f>
        <v>43465</v>
      </c>
      <c r="B23" s="127">
        <f>+B13-(B12+'11.2.impo'!C62-'12.2.Reventa'!B63)</f>
        <v>0</v>
      </c>
    </row>
    <row r="24" spans="1:6" x14ac:dyDescent="0.2">
      <c r="A24" s="194"/>
      <c r="B24" s="194"/>
    </row>
    <row r="25" spans="1:6" x14ac:dyDescent="0.2">
      <c r="A25" s="194"/>
      <c r="B25" s="194"/>
    </row>
    <row r="26" spans="1:6" x14ac:dyDescent="0.2">
      <c r="A26" s="194"/>
      <c r="B26" s="194"/>
    </row>
  </sheetData>
  <sheetProtection formatCells="0" formatColumns="0" formatRows="0"/>
  <printOptions gridLinesSet="0"/>
  <pageMargins left="0.35433070866141736" right="0.35433070866141736" top="0.98425196850393704" bottom="0.98425196850393704" header="0.19685039370078741" footer="0"/>
  <pageSetup paperSize="9" orientation="landscape" verticalDpi="300" r:id="rId1"/>
  <headerFooter alignWithMargins="0">
    <oddHeader>&amp;R2019 - Año de la Exportación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3.42578125" style="50" customWidth="1"/>
    <col min="2" max="4" width="22.7109375" style="50" customWidth="1"/>
    <col min="5" max="5" width="30.7109375" style="50" customWidth="1"/>
    <col min="6" max="6" width="14.42578125" style="50" customWidth="1"/>
    <col min="7" max="16384" width="11.42578125" style="50"/>
  </cols>
  <sheetData>
    <row r="1" spans="1:5" x14ac:dyDescent="0.2">
      <c r="A1" s="150" t="s">
        <v>284</v>
      </c>
      <c r="B1" s="151"/>
      <c r="C1" s="151"/>
      <c r="D1" s="151"/>
      <c r="E1" s="151"/>
    </row>
    <row r="2" spans="1:5" x14ac:dyDescent="0.2">
      <c r="A2" s="150" t="s">
        <v>16</v>
      </c>
      <c r="B2" s="151"/>
      <c r="C2" s="151"/>
      <c r="D2" s="151"/>
      <c r="E2" s="151"/>
    </row>
    <row r="3" spans="1:5" s="379" customFormat="1" x14ac:dyDescent="0.2">
      <c r="A3" s="373" t="s">
        <v>283</v>
      </c>
      <c r="B3" s="368"/>
      <c r="C3" s="368"/>
      <c r="D3" s="368"/>
      <c r="E3" s="368"/>
    </row>
    <row r="4" spans="1:5" s="379" customFormat="1" x14ac:dyDescent="0.2">
      <c r="A4" s="373" t="s">
        <v>241</v>
      </c>
      <c r="B4" s="368"/>
      <c r="C4" s="368"/>
      <c r="D4" s="368"/>
      <c r="E4" s="368"/>
    </row>
    <row r="5" spans="1:5" ht="13.5" thickBot="1" x14ac:dyDescent="0.25">
      <c r="A5" s="57"/>
      <c r="B5" s="57"/>
      <c r="C5" s="57"/>
      <c r="D5" s="57"/>
      <c r="E5" s="57"/>
    </row>
    <row r="6" spans="1:5" ht="13.5" thickBot="1" x14ac:dyDescent="0.25">
      <c r="A6" s="438"/>
      <c r="B6" s="438"/>
      <c r="C6" s="439" t="s">
        <v>19</v>
      </c>
      <c r="D6" s="440"/>
      <c r="E6" s="441"/>
    </row>
    <row r="7" spans="1:5" ht="13.5" thickBot="1" x14ac:dyDescent="0.25">
      <c r="A7" s="404" t="s">
        <v>7</v>
      </c>
      <c r="B7" s="442" t="s">
        <v>230</v>
      </c>
      <c r="C7" s="443" t="s">
        <v>20</v>
      </c>
      <c r="D7" s="443" t="s">
        <v>20</v>
      </c>
      <c r="E7" s="444" t="s">
        <v>20</v>
      </c>
    </row>
    <row r="8" spans="1:5" x14ac:dyDescent="0.2">
      <c r="A8" s="201">
        <v>42369</v>
      </c>
      <c r="B8" s="202"/>
      <c r="C8" s="203"/>
      <c r="D8" s="204"/>
      <c r="E8" s="205"/>
    </row>
    <row r="9" spans="1:5" x14ac:dyDescent="0.2">
      <c r="A9" s="206">
        <v>42735</v>
      </c>
      <c r="B9" s="207"/>
      <c r="C9" s="208"/>
      <c r="D9" s="209"/>
      <c r="E9" s="161"/>
    </row>
    <row r="10" spans="1:5" x14ac:dyDescent="0.2">
      <c r="A10" s="206">
        <v>43100</v>
      </c>
      <c r="B10" s="208"/>
      <c r="C10" s="208"/>
      <c r="D10" s="209"/>
      <c r="E10" s="161"/>
    </row>
    <row r="11" spans="1:5" ht="13.5" thickBot="1" x14ac:dyDescent="0.25">
      <c r="A11" s="210">
        <v>43465</v>
      </c>
      <c r="B11" s="211"/>
      <c r="C11" s="212"/>
      <c r="D11" s="213"/>
      <c r="E11" s="189"/>
    </row>
    <row r="12" spans="1:5" s="53" customFormat="1" x14ac:dyDescent="0.2">
      <c r="A12" s="201">
        <v>43131</v>
      </c>
      <c r="B12" s="583"/>
      <c r="C12" s="583"/>
      <c r="D12" s="584"/>
      <c r="E12" s="585"/>
    </row>
    <row r="13" spans="1:5" s="53" customFormat="1" ht="13.5" thickBot="1" x14ac:dyDescent="0.25">
      <c r="A13" s="590">
        <v>43496</v>
      </c>
      <c r="B13" s="587"/>
      <c r="C13" s="587"/>
      <c r="D13" s="588"/>
      <c r="E13" s="589"/>
    </row>
    <row r="16" spans="1:5" hidden="1" x14ac:dyDescent="0.2">
      <c r="A16" s="89" t="s">
        <v>152</v>
      </c>
    </row>
    <row r="17" spans="1:6" hidden="1" x14ac:dyDescent="0.2"/>
    <row r="18" spans="1:6" ht="13.5" hidden="1" thickBot="1" x14ac:dyDescent="0.25">
      <c r="A18" s="88" t="s">
        <v>7</v>
      </c>
      <c r="B18" s="386" t="str">
        <f>+B7</f>
        <v>China</v>
      </c>
      <c r="C18" s="85"/>
      <c r="D18" s="85"/>
      <c r="E18" s="85"/>
      <c r="F18" s="53"/>
    </row>
    <row r="19" spans="1:6" hidden="1" x14ac:dyDescent="0.2">
      <c r="A19" s="96">
        <v>2015</v>
      </c>
      <c r="B19" s="109">
        <f>+B9-(B8+'11.2.impo'!C57-'12.2.Reventa'!B58)</f>
        <v>0</v>
      </c>
      <c r="C19" s="216"/>
      <c r="D19" s="216"/>
      <c r="E19" s="216"/>
      <c r="F19" s="53"/>
    </row>
    <row r="20" spans="1:6" hidden="1" x14ac:dyDescent="0.2">
      <c r="A20" s="98">
        <v>2016</v>
      </c>
      <c r="B20" s="113">
        <f>+B10-(B9+'11.2.impo'!C58-'12.2.Reventa'!B59)</f>
        <v>0</v>
      </c>
    </row>
    <row r="21" spans="1:6" ht="13.5" hidden="1" thickBot="1" x14ac:dyDescent="0.25">
      <c r="A21" s="99">
        <v>2017</v>
      </c>
      <c r="B21" s="117">
        <f>+B11-(B10+'11.2.impo'!C59-'12.2.Reventa'!B60)</f>
        <v>0</v>
      </c>
    </row>
    <row r="22" spans="1:6" hidden="1" x14ac:dyDescent="0.2">
      <c r="A22" s="384">
        <f>+A10</f>
        <v>43100</v>
      </c>
      <c r="B22" s="123">
        <f>+B12-(B11+'11.2.impo'!C61-'12.2.Reventa'!B62)</f>
        <v>0</v>
      </c>
    </row>
    <row r="23" spans="1:6" ht="13.5" hidden="1" thickBot="1" x14ac:dyDescent="0.25">
      <c r="A23" s="385">
        <f>+A11</f>
        <v>43465</v>
      </c>
      <c r="B23" s="127">
        <f>+B13-(B12+'11.2.impo'!C62-'12.2.Reventa'!B63)</f>
        <v>0</v>
      </c>
    </row>
    <row r="24" spans="1:6" x14ac:dyDescent="0.2">
      <c r="A24" s="194"/>
      <c r="B24" s="194"/>
    </row>
    <row r="25" spans="1:6" x14ac:dyDescent="0.2">
      <c r="A25" s="194"/>
      <c r="B25" s="194"/>
    </row>
    <row r="26" spans="1:6" x14ac:dyDescent="0.2">
      <c r="A26" s="194"/>
      <c r="B26" s="194"/>
    </row>
  </sheetData>
  <sheetProtection formatCells="0" formatColumns="0" formatRows="0"/>
  <printOptions horizontalCentered="1" verticalCentered="1" gridLinesSet="0"/>
  <pageMargins left="0.35433070866141736" right="0.35433070866141736" top="0.98425196850393704" bottom="0.98425196850393704" header="0.19685039370078741" footer="0"/>
  <pageSetup paperSize="9" scale="87" orientation="portrait" verticalDpi="300" r:id="rId1"/>
  <headerFooter alignWithMargins="0">
    <oddHeader>&amp;R2019 - Año de la Exportación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28515625" style="50" customWidth="1"/>
    <col min="2" max="2" width="28.7109375" style="50" customWidth="1"/>
    <col min="3" max="3" width="17.42578125" style="50" customWidth="1"/>
    <col min="4" max="6" width="11.42578125" style="50"/>
    <col min="7" max="9" width="2.85546875" style="50" customWidth="1"/>
    <col min="10" max="16384" width="11.42578125" style="50"/>
  </cols>
  <sheetData>
    <row r="1" spans="1:7" x14ac:dyDescent="0.2">
      <c r="A1" s="163" t="s">
        <v>89</v>
      </c>
      <c r="B1" s="163"/>
      <c r="C1" s="163"/>
      <c r="D1" s="163"/>
      <c r="E1" s="163"/>
      <c r="F1" s="163"/>
      <c r="G1" s="163"/>
    </row>
    <row r="2" spans="1:7" x14ac:dyDescent="0.2">
      <c r="A2" s="150" t="s">
        <v>77</v>
      </c>
      <c r="B2" s="151"/>
      <c r="C2" s="151"/>
      <c r="D2" s="151"/>
      <c r="E2" s="151"/>
      <c r="F2" s="151"/>
    </row>
    <row r="3" spans="1:7" s="52" customFormat="1" x14ac:dyDescent="0.2">
      <c r="A3" s="608" t="str">
        <f>+'1.modelos'!A3</f>
        <v>R22</v>
      </c>
      <c r="B3" s="611"/>
      <c r="C3" s="611"/>
      <c r="D3" s="611"/>
      <c r="E3" s="611"/>
      <c r="F3" s="611"/>
      <c r="G3" s="612"/>
    </row>
    <row r="4" spans="1:7" x14ac:dyDescent="0.2">
      <c r="A4" s="150" t="s">
        <v>85</v>
      </c>
      <c r="B4" s="151"/>
      <c r="C4" s="151"/>
      <c r="D4" s="151"/>
      <c r="E4" s="151"/>
      <c r="F4" s="151"/>
    </row>
    <row r="5" spans="1:7" x14ac:dyDescent="0.2">
      <c r="A5" s="150" t="s">
        <v>78</v>
      </c>
      <c r="B5" s="151"/>
      <c r="C5" s="151"/>
      <c r="D5" s="151"/>
      <c r="E5" s="151"/>
      <c r="F5" s="151"/>
    </row>
    <row r="6" spans="1:7" ht="13.5" thickBot="1" x14ac:dyDescent="0.25">
      <c r="A6" s="150" t="s">
        <v>79</v>
      </c>
      <c r="B6" s="151"/>
      <c r="C6" s="151"/>
      <c r="D6" s="151"/>
      <c r="E6" s="151"/>
      <c r="F6" s="151"/>
    </row>
    <row r="7" spans="1:7" ht="25.5" customHeight="1" x14ac:dyDescent="0.2">
      <c r="A7" s="404" t="s">
        <v>6</v>
      </c>
      <c r="B7" s="404" t="s">
        <v>80</v>
      </c>
      <c r="C7" s="414"/>
      <c r="D7" s="404" t="s">
        <v>15</v>
      </c>
      <c r="E7" s="404" t="s">
        <v>95</v>
      </c>
      <c r="F7"/>
    </row>
    <row r="8" spans="1:7" ht="13.5" thickBot="1" x14ac:dyDescent="0.25">
      <c r="A8" s="426" t="s">
        <v>7</v>
      </c>
      <c r="B8" s="426" t="s">
        <v>82</v>
      </c>
      <c r="C8" s="445" t="s">
        <v>246</v>
      </c>
      <c r="D8" s="426" t="s">
        <v>83</v>
      </c>
      <c r="E8" s="426" t="s">
        <v>83</v>
      </c>
      <c r="F8"/>
    </row>
    <row r="9" spans="1:7" x14ac:dyDescent="0.2">
      <c r="A9" s="179">
        <f>+'12.1.Reventa'!A9</f>
        <v>42370</v>
      </c>
      <c r="B9" s="180"/>
      <c r="C9" s="181"/>
      <c r="D9" s="182"/>
      <c r="E9" s="181"/>
      <c r="F9"/>
    </row>
    <row r="10" spans="1:7" x14ac:dyDescent="0.2">
      <c r="A10" s="183">
        <f>+'12.1.Reventa'!A10</f>
        <v>42401</v>
      </c>
      <c r="B10" s="184"/>
      <c r="C10" s="160"/>
      <c r="D10" s="161"/>
      <c r="E10" s="160"/>
      <c r="F10"/>
    </row>
    <row r="11" spans="1:7" x14ac:dyDescent="0.2">
      <c r="A11" s="183">
        <f>+'12.1.Reventa'!A11</f>
        <v>42430</v>
      </c>
      <c r="B11" s="184"/>
      <c r="C11" s="160"/>
      <c r="D11" s="161"/>
      <c r="E11" s="160"/>
      <c r="F11"/>
    </row>
    <row r="12" spans="1:7" x14ac:dyDescent="0.2">
      <c r="A12" s="183">
        <f>+'12.1.Reventa'!A12</f>
        <v>42461</v>
      </c>
      <c r="B12" s="184"/>
      <c r="C12" s="160"/>
      <c r="D12" s="161"/>
      <c r="E12" s="160"/>
      <c r="F12"/>
    </row>
    <row r="13" spans="1:7" x14ac:dyDescent="0.2">
      <c r="A13" s="183">
        <f>+'12.1.Reventa'!A13</f>
        <v>42491</v>
      </c>
      <c r="B13" s="160"/>
      <c r="C13" s="160"/>
      <c r="D13" s="161"/>
      <c r="E13" s="160"/>
      <c r="F13"/>
    </row>
    <row r="14" spans="1:7" x14ac:dyDescent="0.2">
      <c r="A14" s="183">
        <f>+'12.1.Reventa'!A14</f>
        <v>42522</v>
      </c>
      <c r="B14" s="184"/>
      <c r="C14" s="160"/>
      <c r="D14" s="161"/>
      <c r="E14" s="160"/>
      <c r="F14"/>
    </row>
    <row r="15" spans="1:7" x14ac:dyDescent="0.2">
      <c r="A15" s="183">
        <f>+'12.1.Reventa'!A15</f>
        <v>42552</v>
      </c>
      <c r="B15" s="160"/>
      <c r="C15" s="160"/>
      <c r="D15" s="161"/>
      <c r="E15" s="160"/>
      <c r="F15"/>
    </row>
    <row r="16" spans="1:7" x14ac:dyDescent="0.2">
      <c r="A16" s="183">
        <f>+'12.1.Reventa'!A16</f>
        <v>42583</v>
      </c>
      <c r="B16" s="160"/>
      <c r="C16" s="160"/>
      <c r="D16" s="161"/>
      <c r="E16" s="160"/>
      <c r="F16"/>
    </row>
    <row r="17" spans="1:6" x14ac:dyDescent="0.2">
      <c r="A17" s="183">
        <f>+'12.1.Reventa'!A17</f>
        <v>42614</v>
      </c>
      <c r="B17" s="160"/>
      <c r="C17" s="160"/>
      <c r="D17" s="161"/>
      <c r="E17" s="160"/>
      <c r="F17"/>
    </row>
    <row r="18" spans="1:6" x14ac:dyDescent="0.2">
      <c r="A18" s="183">
        <f>+'12.1.Reventa'!A18</f>
        <v>42644</v>
      </c>
      <c r="B18" s="160"/>
      <c r="C18" s="160"/>
      <c r="D18" s="161"/>
      <c r="E18" s="160"/>
      <c r="F18"/>
    </row>
    <row r="19" spans="1:6" x14ac:dyDescent="0.2">
      <c r="A19" s="183">
        <f>+'12.1.Reventa'!A19</f>
        <v>42675</v>
      </c>
      <c r="B19" s="160"/>
      <c r="C19" s="160"/>
      <c r="D19" s="161"/>
      <c r="E19" s="160"/>
      <c r="F19"/>
    </row>
    <row r="20" spans="1:6" ht="13.5" thickBot="1" x14ac:dyDescent="0.25">
      <c r="A20" s="185">
        <f>+'12.1.Reventa'!A20</f>
        <v>42705</v>
      </c>
      <c r="B20" s="186"/>
      <c r="C20" s="186"/>
      <c r="D20" s="187"/>
      <c r="E20" s="186"/>
      <c r="F20"/>
    </row>
    <row r="21" spans="1:6" x14ac:dyDescent="0.2">
      <c r="A21" s="179">
        <f>+'12.1.Reventa'!A21</f>
        <v>42736</v>
      </c>
      <c r="B21" s="181"/>
      <c r="C21" s="181"/>
      <c r="D21" s="161"/>
      <c r="E21" s="181"/>
      <c r="F21"/>
    </row>
    <row r="22" spans="1:6" x14ac:dyDescent="0.2">
      <c r="A22" s="183">
        <f>+'12.1.Reventa'!A22</f>
        <v>42767</v>
      </c>
      <c r="B22" s="160"/>
      <c r="C22" s="160"/>
      <c r="D22" s="188"/>
      <c r="E22" s="160"/>
      <c r="F22"/>
    </row>
    <row r="23" spans="1:6" x14ac:dyDescent="0.2">
      <c r="A23" s="183">
        <f>+'12.1.Reventa'!A23</f>
        <v>42795</v>
      </c>
      <c r="B23" s="160"/>
      <c r="C23" s="160"/>
      <c r="D23" s="161"/>
      <c r="E23" s="160"/>
      <c r="F23"/>
    </row>
    <row r="24" spans="1:6" x14ac:dyDescent="0.2">
      <c r="A24" s="183">
        <f>+'12.1.Reventa'!A24</f>
        <v>42826</v>
      </c>
      <c r="B24" s="160"/>
      <c r="C24" s="160"/>
      <c r="D24" s="161"/>
      <c r="E24" s="160"/>
      <c r="F24"/>
    </row>
    <row r="25" spans="1:6" x14ac:dyDescent="0.2">
      <c r="A25" s="183">
        <f>+'12.1.Reventa'!A25</f>
        <v>42856</v>
      </c>
      <c r="B25" s="160"/>
      <c r="C25" s="160"/>
      <c r="D25" s="161"/>
      <c r="E25" s="160"/>
      <c r="F25"/>
    </row>
    <row r="26" spans="1:6" x14ac:dyDescent="0.2">
      <c r="A26" s="183">
        <f>+'12.1.Reventa'!A26</f>
        <v>42887</v>
      </c>
      <c r="B26" s="160"/>
      <c r="C26" s="160"/>
      <c r="D26" s="161"/>
      <c r="E26" s="160"/>
      <c r="F26"/>
    </row>
    <row r="27" spans="1:6" x14ac:dyDescent="0.2">
      <c r="A27" s="183">
        <f>+'12.1.Reventa'!A27</f>
        <v>42917</v>
      </c>
      <c r="B27" s="160"/>
      <c r="C27" s="160"/>
      <c r="D27" s="161"/>
      <c r="E27" s="160"/>
      <c r="F27"/>
    </row>
    <row r="28" spans="1:6" x14ac:dyDescent="0.2">
      <c r="A28" s="183">
        <f>+'12.1.Reventa'!A28</f>
        <v>42948</v>
      </c>
      <c r="B28" s="160"/>
      <c r="C28" s="160"/>
      <c r="D28" s="161"/>
      <c r="E28" s="160"/>
      <c r="F28"/>
    </row>
    <row r="29" spans="1:6" x14ac:dyDescent="0.2">
      <c r="A29" s="183">
        <f>+'12.1.Reventa'!A29</f>
        <v>42979</v>
      </c>
      <c r="B29" s="160"/>
      <c r="C29" s="160"/>
      <c r="D29" s="161"/>
      <c r="E29" s="160"/>
      <c r="F29"/>
    </row>
    <row r="30" spans="1:6" x14ac:dyDescent="0.2">
      <c r="A30" s="183">
        <f>+'12.1.Reventa'!A30</f>
        <v>43009</v>
      </c>
      <c r="B30" s="160"/>
      <c r="C30" s="160"/>
      <c r="D30" s="161"/>
      <c r="E30" s="160"/>
      <c r="F30"/>
    </row>
    <row r="31" spans="1:6" x14ac:dyDescent="0.2">
      <c r="A31" s="183">
        <f>+'12.1.Reventa'!A31</f>
        <v>43040</v>
      </c>
      <c r="B31" s="160"/>
      <c r="C31" s="160"/>
      <c r="D31" s="161"/>
      <c r="E31" s="160"/>
      <c r="F31"/>
    </row>
    <row r="32" spans="1:6" ht="13.5" thickBot="1" x14ac:dyDescent="0.25">
      <c r="A32" s="185">
        <f>+'12.1.Reventa'!A32</f>
        <v>43070</v>
      </c>
      <c r="B32" s="186"/>
      <c r="C32" s="186"/>
      <c r="D32" s="189"/>
      <c r="E32" s="186"/>
      <c r="F32"/>
    </row>
    <row r="33" spans="1:6" x14ac:dyDescent="0.2">
      <c r="A33" s="179">
        <f>+'12.1.Reventa'!A33</f>
        <v>43101</v>
      </c>
      <c r="B33" s="181"/>
      <c r="C33" s="190"/>
      <c r="D33" s="180"/>
      <c r="E33" s="181"/>
      <c r="F33"/>
    </row>
    <row r="34" spans="1:6" x14ac:dyDescent="0.2">
      <c r="A34" s="183">
        <f>+'12.1.Reventa'!A34</f>
        <v>43132</v>
      </c>
      <c r="B34" s="160"/>
      <c r="C34" s="138"/>
      <c r="D34" s="184"/>
      <c r="E34" s="160"/>
      <c r="F34"/>
    </row>
    <row r="35" spans="1:6" x14ac:dyDescent="0.2">
      <c r="A35" s="183">
        <f>+'12.1.Reventa'!A35</f>
        <v>43160</v>
      </c>
      <c r="B35" s="160"/>
      <c r="C35" s="138"/>
      <c r="D35" s="184"/>
      <c r="E35" s="160"/>
      <c r="F35"/>
    </row>
    <row r="36" spans="1:6" x14ac:dyDescent="0.2">
      <c r="A36" s="183">
        <f>+'12.1.Reventa'!A36</f>
        <v>43191</v>
      </c>
      <c r="B36" s="160"/>
      <c r="C36" s="138"/>
      <c r="D36" s="184"/>
      <c r="E36" s="160"/>
      <c r="F36"/>
    </row>
    <row r="37" spans="1:6" x14ac:dyDescent="0.2">
      <c r="A37" s="183">
        <f>+'12.1.Reventa'!A37</f>
        <v>43221</v>
      </c>
      <c r="B37" s="160"/>
      <c r="C37" s="138"/>
      <c r="D37" s="184"/>
      <c r="E37" s="160"/>
      <c r="F37"/>
    </row>
    <row r="38" spans="1:6" x14ac:dyDescent="0.2">
      <c r="A38" s="183">
        <f>+'12.1.Reventa'!A38</f>
        <v>43252</v>
      </c>
      <c r="B38" s="160"/>
      <c r="C38" s="138"/>
      <c r="D38" s="184"/>
      <c r="E38" s="160"/>
      <c r="F38"/>
    </row>
    <row r="39" spans="1:6" x14ac:dyDescent="0.2">
      <c r="A39" s="183">
        <f>+'12.1.Reventa'!A39</f>
        <v>43282</v>
      </c>
      <c r="B39" s="160"/>
      <c r="C39" s="138"/>
      <c r="D39" s="184"/>
      <c r="E39" s="160"/>
      <c r="F39"/>
    </row>
    <row r="40" spans="1:6" x14ac:dyDescent="0.2">
      <c r="A40" s="183">
        <f>+'12.1.Reventa'!A40</f>
        <v>43313</v>
      </c>
      <c r="B40" s="160"/>
      <c r="C40" s="138"/>
      <c r="D40" s="184"/>
      <c r="E40" s="160"/>
      <c r="F40"/>
    </row>
    <row r="41" spans="1:6" x14ac:dyDescent="0.2">
      <c r="A41" s="183">
        <f>+'12.1.Reventa'!A41</f>
        <v>43344</v>
      </c>
      <c r="B41" s="160"/>
      <c r="C41" s="138"/>
      <c r="D41" s="184"/>
      <c r="E41" s="160"/>
      <c r="F41"/>
    </row>
    <row r="42" spans="1:6" x14ac:dyDescent="0.2">
      <c r="A42" s="183">
        <f>+'12.1.Reventa'!A42</f>
        <v>43374</v>
      </c>
      <c r="B42" s="160"/>
      <c r="C42" s="138"/>
      <c r="D42" s="184"/>
      <c r="E42" s="160"/>
      <c r="F42"/>
    </row>
    <row r="43" spans="1:6" x14ac:dyDescent="0.2">
      <c r="A43" s="183">
        <f>+'12.1.Reventa'!A43</f>
        <v>43405</v>
      </c>
      <c r="B43" s="160"/>
      <c r="C43" s="138"/>
      <c r="D43" s="184"/>
      <c r="E43" s="160"/>
      <c r="F43"/>
    </row>
    <row r="44" spans="1:6" ht="13.5" thickBot="1" x14ac:dyDescent="0.25">
      <c r="A44" s="185">
        <f>+'12.1.Reventa'!A44</f>
        <v>43435</v>
      </c>
      <c r="B44" s="186"/>
      <c r="C44" s="191"/>
      <c r="D44" s="192"/>
      <c r="E44" s="186"/>
      <c r="F44"/>
    </row>
    <row r="45" spans="1:6" s="53" customFormat="1" ht="13.5" thickBot="1" x14ac:dyDescent="0.25">
      <c r="A45" s="474">
        <f>+'12.1.Reventa'!A45</f>
        <v>43466</v>
      </c>
      <c r="B45" s="541"/>
      <c r="C45" s="541"/>
      <c r="D45" s="515"/>
      <c r="E45" s="541"/>
      <c r="F45" s="551"/>
    </row>
    <row r="46" spans="1:6" s="53" customFormat="1" hidden="1" x14ac:dyDescent="0.2">
      <c r="A46" s="493">
        <f>+'12.1.Reventa'!A46</f>
        <v>43497</v>
      </c>
      <c r="B46" s="568"/>
      <c r="C46" s="568"/>
      <c r="D46" s="569"/>
      <c r="E46" s="568"/>
      <c r="F46" s="551"/>
    </row>
    <row r="47" spans="1:6" s="53" customFormat="1" hidden="1" x14ac:dyDescent="0.2">
      <c r="A47" s="491">
        <f>+'12.1.Reventa'!A48</f>
        <v>43556</v>
      </c>
      <c r="B47" s="563"/>
      <c r="C47" s="563"/>
      <c r="D47" s="513"/>
      <c r="E47" s="563"/>
      <c r="F47" s="551"/>
    </row>
    <row r="48" spans="1:6" s="53" customFormat="1" hidden="1" x14ac:dyDescent="0.2">
      <c r="A48" s="491">
        <f>+'12.1.Reventa'!A49</f>
        <v>43586</v>
      </c>
      <c r="B48" s="563"/>
      <c r="C48" s="563"/>
      <c r="D48" s="513"/>
      <c r="E48" s="563"/>
      <c r="F48" s="551"/>
    </row>
    <row r="49" spans="1:6" s="53" customFormat="1" hidden="1" x14ac:dyDescent="0.2">
      <c r="A49" s="491">
        <f>+'12.1.Reventa'!A50</f>
        <v>43617</v>
      </c>
      <c r="B49" s="563"/>
      <c r="C49" s="563"/>
      <c r="D49" s="513"/>
      <c r="E49" s="563"/>
      <c r="F49" s="551"/>
    </row>
    <row r="50" spans="1:6" s="53" customFormat="1" hidden="1" x14ac:dyDescent="0.2">
      <c r="A50" s="491">
        <f>+'12.1.Reventa'!A51</f>
        <v>43647</v>
      </c>
      <c r="B50" s="563"/>
      <c r="C50" s="563"/>
      <c r="D50" s="513"/>
      <c r="E50" s="563"/>
      <c r="F50" s="551"/>
    </row>
    <row r="51" spans="1:6" s="53" customFormat="1" hidden="1" x14ac:dyDescent="0.2">
      <c r="A51" s="491">
        <f>+'12.1.Reventa'!A52</f>
        <v>43678</v>
      </c>
      <c r="B51" s="563"/>
      <c r="C51" s="563"/>
      <c r="D51" s="513"/>
      <c r="E51" s="563"/>
      <c r="F51" s="551"/>
    </row>
    <row r="52" spans="1:6" s="53" customFormat="1" hidden="1" x14ac:dyDescent="0.2">
      <c r="A52" s="491">
        <f>+'12.1.Reventa'!A53</f>
        <v>43709</v>
      </c>
      <c r="B52" s="563"/>
      <c r="C52" s="563"/>
      <c r="D52" s="513"/>
      <c r="E52" s="563"/>
      <c r="F52" s="551"/>
    </row>
    <row r="53" spans="1:6" s="53" customFormat="1" hidden="1" x14ac:dyDescent="0.2">
      <c r="A53" s="591">
        <f>+'12.1.Reventa'!A54</f>
        <v>43739</v>
      </c>
      <c r="B53" s="592"/>
      <c r="C53" s="592"/>
      <c r="D53" s="593"/>
      <c r="E53" s="592"/>
      <c r="F53" s="551"/>
    </row>
    <row r="54" spans="1:6" s="53" customFormat="1" ht="13.5" hidden="1" thickBot="1" x14ac:dyDescent="0.25">
      <c r="A54" s="492">
        <f>+'12.1.Reventa'!A55</f>
        <v>43770</v>
      </c>
      <c r="B54" s="564"/>
      <c r="C54" s="564"/>
      <c r="D54" s="514"/>
      <c r="E54" s="564"/>
      <c r="F54" s="551"/>
    </row>
    <row r="55" spans="1:6" s="53" customFormat="1" ht="13.5" hidden="1" thickBot="1" x14ac:dyDescent="0.25">
      <c r="A55" s="494">
        <f>+'12.1.Reventa'!A56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94"/>
      <c r="B56" s="216"/>
      <c r="C56" s="216"/>
      <c r="D56" s="516"/>
      <c r="E56" s="216"/>
      <c r="F56" s="551"/>
    </row>
    <row r="57" spans="1:6" s="53" customFormat="1" x14ac:dyDescent="0.2">
      <c r="A57" s="63">
        <f>+'11.1.impo '!A57</f>
        <v>2016</v>
      </c>
      <c r="B57" s="562"/>
      <c r="C57" s="562"/>
      <c r="D57" s="562"/>
      <c r="E57" s="562"/>
      <c r="F57" s="551"/>
    </row>
    <row r="58" spans="1:6" s="53" customFormat="1" x14ac:dyDescent="0.2">
      <c r="A58" s="59">
        <f>+'11.1.impo '!A58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482">
        <f>+'11.1.impo '!A59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+'11.1.impo '!A61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+'11.1.impo '!A62</f>
        <v>43466</v>
      </c>
      <c r="B62" s="564"/>
      <c r="C62" s="564"/>
      <c r="D62" s="564"/>
      <c r="E62" s="564"/>
      <c r="F62" s="551"/>
    </row>
    <row r="63" spans="1:6" x14ac:dyDescent="0.2">
      <c r="A63" s="193"/>
    </row>
    <row r="64" spans="1:6" x14ac:dyDescent="0.2">
      <c r="A64" s="200" t="s">
        <v>84</v>
      </c>
    </row>
    <row r="65" spans="1:6" x14ac:dyDescent="0.2">
      <c r="A65" s="170"/>
    </row>
    <row r="66" spans="1:6" x14ac:dyDescent="0.2">
      <c r="A66" s="170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t="13.5" hidden="1" thickBot="1" x14ac:dyDescent="0.25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f>A57</f>
        <v>2016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f>A58</f>
        <v>2017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f>A59</f>
        <v>2018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28515625" style="50" customWidth="1"/>
    <col min="2" max="2" width="28.7109375" style="50" customWidth="1"/>
    <col min="3" max="3" width="17.42578125" style="50" customWidth="1"/>
    <col min="4" max="6" width="11.42578125" style="50"/>
    <col min="7" max="9" width="2.85546875" style="50" customWidth="1"/>
    <col min="10" max="16384" width="11.42578125" style="50"/>
  </cols>
  <sheetData>
    <row r="1" spans="1:7" x14ac:dyDescent="0.2">
      <c r="A1" s="163" t="s">
        <v>89</v>
      </c>
      <c r="B1" s="163"/>
      <c r="C1" s="163"/>
      <c r="D1" s="163"/>
      <c r="E1" s="163"/>
      <c r="F1" s="163"/>
      <c r="G1" s="163"/>
    </row>
    <row r="2" spans="1:7" x14ac:dyDescent="0.2">
      <c r="A2" s="150" t="s">
        <v>77</v>
      </c>
      <c r="B2" s="151"/>
      <c r="C2" s="151"/>
      <c r="D2" s="151"/>
      <c r="E2" s="151"/>
      <c r="F2" s="151"/>
    </row>
    <row r="3" spans="1:7" s="52" customFormat="1" x14ac:dyDescent="0.2">
      <c r="A3" s="608" t="str">
        <f>+'1.modelos (2)'!A3</f>
        <v>Mezclas sustitutas</v>
      </c>
      <c r="B3" s="611"/>
      <c r="C3" s="611"/>
      <c r="D3" s="611"/>
      <c r="E3" s="611"/>
      <c r="F3" s="611"/>
      <c r="G3" s="614"/>
    </row>
    <row r="4" spans="1:7" x14ac:dyDescent="0.2">
      <c r="A4" s="150" t="s">
        <v>85</v>
      </c>
      <c r="B4" s="151"/>
      <c r="C4" s="151"/>
      <c r="D4" s="151"/>
      <c r="E4" s="151"/>
      <c r="F4" s="151"/>
    </row>
    <row r="5" spans="1:7" x14ac:dyDescent="0.2">
      <c r="A5" s="150" t="s">
        <v>78</v>
      </c>
      <c r="B5" s="151"/>
      <c r="C5" s="151"/>
      <c r="D5" s="151"/>
      <c r="E5" s="151"/>
      <c r="F5" s="151"/>
    </row>
    <row r="6" spans="1:7" ht="13.5" thickBot="1" x14ac:dyDescent="0.25">
      <c r="A6" s="150" t="s">
        <v>79</v>
      </c>
      <c r="B6" s="151"/>
      <c r="C6" s="151"/>
      <c r="D6" s="151"/>
      <c r="E6" s="151"/>
      <c r="F6" s="151"/>
    </row>
    <row r="7" spans="1:7" ht="25.5" customHeight="1" x14ac:dyDescent="0.2">
      <c r="A7" s="404" t="s">
        <v>6</v>
      </c>
      <c r="B7" s="404" t="s">
        <v>80</v>
      </c>
      <c r="C7" s="615"/>
      <c r="D7" s="404" t="s">
        <v>15</v>
      </c>
      <c r="E7" s="404" t="s">
        <v>95</v>
      </c>
      <c r="F7"/>
    </row>
    <row r="8" spans="1:7" ht="13.5" thickBot="1" x14ac:dyDescent="0.25">
      <c r="A8" s="426" t="s">
        <v>7</v>
      </c>
      <c r="B8" s="426" t="s">
        <v>82</v>
      </c>
      <c r="C8" s="616" t="s">
        <v>246</v>
      </c>
      <c r="D8" s="426" t="s">
        <v>83</v>
      </c>
      <c r="E8" s="426" t="s">
        <v>83</v>
      </c>
      <c r="F8"/>
    </row>
    <row r="9" spans="1:7" x14ac:dyDescent="0.2">
      <c r="A9" s="179">
        <f>+'12.1.Reventa'!A9</f>
        <v>42370</v>
      </c>
      <c r="B9" s="180"/>
      <c r="C9" s="181"/>
      <c r="D9" s="182"/>
      <c r="E9" s="181"/>
      <c r="F9"/>
    </row>
    <row r="10" spans="1:7" x14ac:dyDescent="0.2">
      <c r="A10" s="183">
        <f>+'12.1.Reventa'!A10</f>
        <v>42401</v>
      </c>
      <c r="B10" s="184"/>
      <c r="C10" s="160"/>
      <c r="D10" s="161"/>
      <c r="E10" s="160"/>
      <c r="F10"/>
    </row>
    <row r="11" spans="1:7" x14ac:dyDescent="0.2">
      <c r="A11" s="183">
        <f>+'12.1.Reventa'!A11</f>
        <v>42430</v>
      </c>
      <c r="B11" s="184"/>
      <c r="C11" s="160"/>
      <c r="D11" s="161"/>
      <c r="E11" s="160"/>
      <c r="F11"/>
    </row>
    <row r="12" spans="1:7" x14ac:dyDescent="0.2">
      <c r="A12" s="183">
        <f>+'12.1.Reventa'!A12</f>
        <v>42461</v>
      </c>
      <c r="B12" s="184"/>
      <c r="C12" s="160"/>
      <c r="D12" s="161"/>
      <c r="E12" s="160"/>
      <c r="F12"/>
    </row>
    <row r="13" spans="1:7" x14ac:dyDescent="0.2">
      <c r="A13" s="183">
        <f>+'12.1.Reventa'!A13</f>
        <v>42491</v>
      </c>
      <c r="B13" s="160"/>
      <c r="C13" s="160"/>
      <c r="D13" s="161"/>
      <c r="E13" s="160"/>
      <c r="F13"/>
    </row>
    <row r="14" spans="1:7" x14ac:dyDescent="0.2">
      <c r="A14" s="183">
        <f>+'12.1.Reventa'!A14</f>
        <v>42522</v>
      </c>
      <c r="B14" s="184"/>
      <c r="C14" s="160"/>
      <c r="D14" s="161"/>
      <c r="E14" s="160"/>
      <c r="F14"/>
    </row>
    <row r="15" spans="1:7" x14ac:dyDescent="0.2">
      <c r="A15" s="183">
        <f>+'12.1.Reventa'!A15</f>
        <v>42552</v>
      </c>
      <c r="B15" s="160"/>
      <c r="C15" s="160"/>
      <c r="D15" s="161"/>
      <c r="E15" s="160"/>
      <c r="F15"/>
    </row>
    <row r="16" spans="1:7" x14ac:dyDescent="0.2">
      <c r="A16" s="183">
        <f>+'12.1.Reventa'!A16</f>
        <v>42583</v>
      </c>
      <c r="B16" s="160"/>
      <c r="C16" s="160"/>
      <c r="D16" s="161"/>
      <c r="E16" s="160"/>
      <c r="F16"/>
    </row>
    <row r="17" spans="1:6" x14ac:dyDescent="0.2">
      <c r="A17" s="183">
        <f>+'12.1.Reventa'!A17</f>
        <v>42614</v>
      </c>
      <c r="B17" s="160"/>
      <c r="C17" s="160"/>
      <c r="D17" s="161"/>
      <c r="E17" s="160"/>
      <c r="F17"/>
    </row>
    <row r="18" spans="1:6" x14ac:dyDescent="0.2">
      <c r="A18" s="183">
        <f>+'12.1.Reventa'!A18</f>
        <v>42644</v>
      </c>
      <c r="B18" s="160"/>
      <c r="C18" s="160"/>
      <c r="D18" s="161"/>
      <c r="E18" s="160"/>
      <c r="F18"/>
    </row>
    <row r="19" spans="1:6" x14ac:dyDescent="0.2">
      <c r="A19" s="183">
        <f>+'12.1.Reventa'!A19</f>
        <v>42675</v>
      </c>
      <c r="B19" s="160"/>
      <c r="C19" s="160"/>
      <c r="D19" s="161"/>
      <c r="E19" s="160"/>
      <c r="F19"/>
    </row>
    <row r="20" spans="1:6" ht="13.5" thickBot="1" x14ac:dyDescent="0.25">
      <c r="A20" s="185">
        <f>+'12.1.Reventa'!A20</f>
        <v>42705</v>
      </c>
      <c r="B20" s="186"/>
      <c r="C20" s="186"/>
      <c r="D20" s="187"/>
      <c r="E20" s="186"/>
      <c r="F20"/>
    </row>
    <row r="21" spans="1:6" x14ac:dyDescent="0.2">
      <c r="A21" s="179">
        <f>+'12.1.Reventa'!A21</f>
        <v>42736</v>
      </c>
      <c r="B21" s="181"/>
      <c r="C21" s="181"/>
      <c r="D21" s="161"/>
      <c r="E21" s="181"/>
      <c r="F21"/>
    </row>
    <row r="22" spans="1:6" x14ac:dyDescent="0.2">
      <c r="A22" s="183">
        <f>+'12.1.Reventa'!A22</f>
        <v>42767</v>
      </c>
      <c r="B22" s="160"/>
      <c r="C22" s="160"/>
      <c r="D22" s="188"/>
      <c r="E22" s="160"/>
      <c r="F22"/>
    </row>
    <row r="23" spans="1:6" x14ac:dyDescent="0.2">
      <c r="A23" s="183">
        <f>+'12.1.Reventa'!A23</f>
        <v>42795</v>
      </c>
      <c r="B23" s="160"/>
      <c r="C23" s="160"/>
      <c r="D23" s="161"/>
      <c r="E23" s="160"/>
      <c r="F23"/>
    </row>
    <row r="24" spans="1:6" x14ac:dyDescent="0.2">
      <c r="A24" s="183">
        <f>+'12.1.Reventa'!A24</f>
        <v>42826</v>
      </c>
      <c r="B24" s="160"/>
      <c r="C24" s="160"/>
      <c r="D24" s="161"/>
      <c r="E24" s="160"/>
      <c r="F24"/>
    </row>
    <row r="25" spans="1:6" x14ac:dyDescent="0.2">
      <c r="A25" s="183">
        <f>+'12.1.Reventa'!A25</f>
        <v>42856</v>
      </c>
      <c r="B25" s="160"/>
      <c r="C25" s="160"/>
      <c r="D25" s="161"/>
      <c r="E25" s="160"/>
      <c r="F25"/>
    </row>
    <row r="26" spans="1:6" x14ac:dyDescent="0.2">
      <c r="A26" s="183">
        <f>+'12.1.Reventa'!A26</f>
        <v>42887</v>
      </c>
      <c r="B26" s="160"/>
      <c r="C26" s="160"/>
      <c r="D26" s="161"/>
      <c r="E26" s="160"/>
      <c r="F26"/>
    </row>
    <row r="27" spans="1:6" x14ac:dyDescent="0.2">
      <c r="A27" s="183">
        <f>+'12.1.Reventa'!A27</f>
        <v>42917</v>
      </c>
      <c r="B27" s="160"/>
      <c r="C27" s="160"/>
      <c r="D27" s="161"/>
      <c r="E27" s="160"/>
      <c r="F27"/>
    </row>
    <row r="28" spans="1:6" x14ac:dyDescent="0.2">
      <c r="A28" s="183">
        <f>+'12.1.Reventa'!A28</f>
        <v>42948</v>
      </c>
      <c r="B28" s="160"/>
      <c r="C28" s="160"/>
      <c r="D28" s="161"/>
      <c r="E28" s="160"/>
      <c r="F28"/>
    </row>
    <row r="29" spans="1:6" x14ac:dyDescent="0.2">
      <c r="A29" s="183">
        <f>+'12.1.Reventa'!A29</f>
        <v>42979</v>
      </c>
      <c r="B29" s="160"/>
      <c r="C29" s="160"/>
      <c r="D29" s="161"/>
      <c r="E29" s="160"/>
      <c r="F29"/>
    </row>
    <row r="30" spans="1:6" x14ac:dyDescent="0.2">
      <c r="A30" s="183">
        <f>+'12.1.Reventa'!A30</f>
        <v>43009</v>
      </c>
      <c r="B30" s="160"/>
      <c r="C30" s="160"/>
      <c r="D30" s="161"/>
      <c r="E30" s="160"/>
      <c r="F30"/>
    </row>
    <row r="31" spans="1:6" x14ac:dyDescent="0.2">
      <c r="A31" s="183">
        <f>+'12.1.Reventa'!A31</f>
        <v>43040</v>
      </c>
      <c r="B31" s="160"/>
      <c r="C31" s="160"/>
      <c r="D31" s="161"/>
      <c r="E31" s="160"/>
      <c r="F31"/>
    </row>
    <row r="32" spans="1:6" ht="13.5" thickBot="1" x14ac:dyDescent="0.25">
      <c r="A32" s="185">
        <f>+'12.1.Reventa'!A32</f>
        <v>43070</v>
      </c>
      <c r="B32" s="186"/>
      <c r="C32" s="186"/>
      <c r="D32" s="189"/>
      <c r="E32" s="186"/>
      <c r="F32"/>
    </row>
    <row r="33" spans="1:6" x14ac:dyDescent="0.2">
      <c r="A33" s="179">
        <f>+'12.1.Reventa'!A33</f>
        <v>43101</v>
      </c>
      <c r="B33" s="181"/>
      <c r="C33" s="190"/>
      <c r="D33" s="180"/>
      <c r="E33" s="181"/>
      <c r="F33"/>
    </row>
    <row r="34" spans="1:6" x14ac:dyDescent="0.2">
      <c r="A34" s="183">
        <f>+'12.1.Reventa'!A34</f>
        <v>43132</v>
      </c>
      <c r="B34" s="160"/>
      <c r="C34" s="138"/>
      <c r="D34" s="184"/>
      <c r="E34" s="160"/>
      <c r="F34"/>
    </row>
    <row r="35" spans="1:6" x14ac:dyDescent="0.2">
      <c r="A35" s="183">
        <f>+'12.1.Reventa'!A35</f>
        <v>43160</v>
      </c>
      <c r="B35" s="160"/>
      <c r="C35" s="138"/>
      <c r="D35" s="184"/>
      <c r="E35" s="160"/>
      <c r="F35"/>
    </row>
    <row r="36" spans="1:6" x14ac:dyDescent="0.2">
      <c r="A36" s="183">
        <f>+'12.1.Reventa'!A36</f>
        <v>43191</v>
      </c>
      <c r="B36" s="160"/>
      <c r="C36" s="138"/>
      <c r="D36" s="184"/>
      <c r="E36" s="160"/>
      <c r="F36"/>
    </row>
    <row r="37" spans="1:6" x14ac:dyDescent="0.2">
      <c r="A37" s="183">
        <f>+'12.1.Reventa'!A37</f>
        <v>43221</v>
      </c>
      <c r="B37" s="160"/>
      <c r="C37" s="138"/>
      <c r="D37" s="184"/>
      <c r="E37" s="160"/>
      <c r="F37"/>
    </row>
    <row r="38" spans="1:6" x14ac:dyDescent="0.2">
      <c r="A38" s="183">
        <f>+'12.1.Reventa'!A38</f>
        <v>43252</v>
      </c>
      <c r="B38" s="160"/>
      <c r="C38" s="138"/>
      <c r="D38" s="184"/>
      <c r="E38" s="160"/>
      <c r="F38"/>
    </row>
    <row r="39" spans="1:6" x14ac:dyDescent="0.2">
      <c r="A39" s="183">
        <f>+'12.1.Reventa'!A39</f>
        <v>43282</v>
      </c>
      <c r="B39" s="160"/>
      <c r="C39" s="138"/>
      <c r="D39" s="184"/>
      <c r="E39" s="160"/>
      <c r="F39"/>
    </row>
    <row r="40" spans="1:6" x14ac:dyDescent="0.2">
      <c r="A40" s="183">
        <f>+'12.1.Reventa'!A40</f>
        <v>43313</v>
      </c>
      <c r="B40" s="160"/>
      <c r="C40" s="138"/>
      <c r="D40" s="184"/>
      <c r="E40" s="160"/>
      <c r="F40"/>
    </row>
    <row r="41" spans="1:6" x14ac:dyDescent="0.2">
      <c r="A41" s="183">
        <f>+'12.1.Reventa'!A41</f>
        <v>43344</v>
      </c>
      <c r="B41" s="160"/>
      <c r="C41" s="138"/>
      <c r="D41" s="184"/>
      <c r="E41" s="160"/>
      <c r="F41"/>
    </row>
    <row r="42" spans="1:6" x14ac:dyDescent="0.2">
      <c r="A42" s="183">
        <f>+'12.1.Reventa'!A42</f>
        <v>43374</v>
      </c>
      <c r="B42" s="160"/>
      <c r="C42" s="138"/>
      <c r="D42" s="184"/>
      <c r="E42" s="160"/>
      <c r="F42"/>
    </row>
    <row r="43" spans="1:6" x14ac:dyDescent="0.2">
      <c r="A43" s="183">
        <f>+'12.1.Reventa'!A43</f>
        <v>43405</v>
      </c>
      <c r="B43" s="160"/>
      <c r="C43" s="138"/>
      <c r="D43" s="184"/>
      <c r="E43" s="160"/>
      <c r="F43"/>
    </row>
    <row r="44" spans="1:6" ht="13.5" thickBot="1" x14ac:dyDescent="0.25">
      <c r="A44" s="185">
        <f>+'12.1.Reventa'!A44</f>
        <v>43435</v>
      </c>
      <c r="B44" s="186"/>
      <c r="C44" s="191"/>
      <c r="D44" s="192"/>
      <c r="E44" s="186"/>
      <c r="F44"/>
    </row>
    <row r="45" spans="1:6" s="53" customFormat="1" ht="13.5" thickBot="1" x14ac:dyDescent="0.25">
      <c r="A45" s="474">
        <f>+'12.1.Reventa'!A45</f>
        <v>43466</v>
      </c>
      <c r="B45" s="541"/>
      <c r="C45" s="541"/>
      <c r="D45" s="515"/>
      <c r="E45" s="541"/>
      <c r="F45" s="551"/>
    </row>
    <row r="46" spans="1:6" s="53" customFormat="1" hidden="1" x14ac:dyDescent="0.2">
      <c r="A46" s="493">
        <f>+'12.1.Reventa'!A46</f>
        <v>43497</v>
      </c>
      <c r="B46" s="568"/>
      <c r="C46" s="568"/>
      <c r="D46" s="569"/>
      <c r="E46" s="568"/>
      <c r="F46" s="551"/>
    </row>
    <row r="47" spans="1:6" s="53" customFormat="1" hidden="1" x14ac:dyDescent="0.2">
      <c r="A47" s="491">
        <f>+'12.1.Reventa'!A48</f>
        <v>43556</v>
      </c>
      <c r="B47" s="563"/>
      <c r="C47" s="563"/>
      <c r="D47" s="513"/>
      <c r="E47" s="563"/>
      <c r="F47" s="551"/>
    </row>
    <row r="48" spans="1:6" s="53" customFormat="1" hidden="1" x14ac:dyDescent="0.2">
      <c r="A48" s="491">
        <f>+'12.1.Reventa'!A49</f>
        <v>43586</v>
      </c>
      <c r="B48" s="563"/>
      <c r="C48" s="563"/>
      <c r="D48" s="513"/>
      <c r="E48" s="563"/>
      <c r="F48" s="551"/>
    </row>
    <row r="49" spans="1:6" s="53" customFormat="1" hidden="1" x14ac:dyDescent="0.2">
      <c r="A49" s="491">
        <f>+'12.1.Reventa'!A50</f>
        <v>43617</v>
      </c>
      <c r="B49" s="563"/>
      <c r="C49" s="563"/>
      <c r="D49" s="513"/>
      <c r="E49" s="563"/>
      <c r="F49" s="551"/>
    </row>
    <row r="50" spans="1:6" s="53" customFormat="1" hidden="1" x14ac:dyDescent="0.2">
      <c r="A50" s="491">
        <f>+'12.1.Reventa'!A51</f>
        <v>43647</v>
      </c>
      <c r="B50" s="563"/>
      <c r="C50" s="563"/>
      <c r="D50" s="513"/>
      <c r="E50" s="563"/>
      <c r="F50" s="551"/>
    </row>
    <row r="51" spans="1:6" s="53" customFormat="1" hidden="1" x14ac:dyDescent="0.2">
      <c r="A51" s="491">
        <f>+'12.1.Reventa'!A52</f>
        <v>43678</v>
      </c>
      <c r="B51" s="563"/>
      <c r="C51" s="563"/>
      <c r="D51" s="513"/>
      <c r="E51" s="563"/>
      <c r="F51" s="551"/>
    </row>
    <row r="52" spans="1:6" s="53" customFormat="1" hidden="1" x14ac:dyDescent="0.2">
      <c r="A52" s="491">
        <f>+'12.1.Reventa'!A53</f>
        <v>43709</v>
      </c>
      <c r="B52" s="563"/>
      <c r="C52" s="563"/>
      <c r="D52" s="513"/>
      <c r="E52" s="563"/>
      <c r="F52" s="551"/>
    </row>
    <row r="53" spans="1:6" s="53" customFormat="1" hidden="1" x14ac:dyDescent="0.2">
      <c r="A53" s="591">
        <f>+'12.1.Reventa'!A54</f>
        <v>43739</v>
      </c>
      <c r="B53" s="592"/>
      <c r="C53" s="592"/>
      <c r="D53" s="593"/>
      <c r="E53" s="592"/>
      <c r="F53" s="551"/>
    </row>
    <row r="54" spans="1:6" s="53" customFormat="1" ht="13.5" hidden="1" thickBot="1" x14ac:dyDescent="0.25">
      <c r="A54" s="492">
        <f>+'12.1.Reventa'!A55</f>
        <v>43770</v>
      </c>
      <c r="B54" s="564"/>
      <c r="C54" s="564"/>
      <c r="D54" s="514"/>
      <c r="E54" s="564"/>
      <c r="F54" s="551"/>
    </row>
    <row r="55" spans="1:6" s="53" customFormat="1" ht="13.5" hidden="1" thickBot="1" x14ac:dyDescent="0.25">
      <c r="A55" s="494">
        <f>+'12.1.Reventa'!A56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94"/>
      <c r="B56" s="216"/>
      <c r="C56" s="216"/>
      <c r="D56" s="516"/>
      <c r="E56" s="216"/>
      <c r="F56" s="551"/>
    </row>
    <row r="57" spans="1:6" s="53" customFormat="1" x14ac:dyDescent="0.2">
      <c r="A57" s="63">
        <f>+'11.1.impo '!A57</f>
        <v>2016</v>
      </c>
      <c r="B57" s="562"/>
      <c r="C57" s="562"/>
      <c r="D57" s="562"/>
      <c r="E57" s="562"/>
      <c r="F57" s="551"/>
    </row>
    <row r="58" spans="1:6" s="53" customFormat="1" x14ac:dyDescent="0.2">
      <c r="A58" s="59">
        <f>+'11.1.impo '!A58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482">
        <f>+'11.1.impo '!A59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+'11.1.impo '!A61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+'11.1.impo '!A62</f>
        <v>43466</v>
      </c>
      <c r="B62" s="564"/>
      <c r="C62" s="564"/>
      <c r="D62" s="564"/>
      <c r="E62" s="564"/>
      <c r="F62" s="551"/>
    </row>
    <row r="63" spans="1:6" x14ac:dyDescent="0.2">
      <c r="A63" s="193"/>
    </row>
    <row r="64" spans="1:6" x14ac:dyDescent="0.2">
      <c r="A64" s="200" t="s">
        <v>84</v>
      </c>
    </row>
    <row r="65" spans="1:6" x14ac:dyDescent="0.2">
      <c r="A65" s="170"/>
    </row>
    <row r="66" spans="1:6" x14ac:dyDescent="0.2">
      <c r="A66" s="170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idden="1" x14ac:dyDescent="0.2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f>A57</f>
        <v>2016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f>A58</f>
        <v>2017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f>A59</f>
        <v>2018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28515625" style="50" customWidth="1"/>
    <col min="2" max="2" width="28.7109375" style="50" customWidth="1"/>
    <col min="3" max="3" width="17.42578125" style="50" customWidth="1"/>
    <col min="4" max="6" width="11.42578125" style="50"/>
    <col min="7" max="9" width="2.85546875" style="50" customWidth="1"/>
    <col min="10" max="16384" width="11.42578125" style="50"/>
  </cols>
  <sheetData>
    <row r="1" spans="1:7" x14ac:dyDescent="0.2">
      <c r="A1" s="163" t="s">
        <v>89</v>
      </c>
      <c r="B1" s="163"/>
      <c r="C1" s="163"/>
      <c r="D1" s="163"/>
      <c r="E1" s="163"/>
      <c r="F1" s="163"/>
      <c r="G1" s="163"/>
    </row>
    <row r="2" spans="1:7" x14ac:dyDescent="0.2">
      <c r="A2" s="150" t="s">
        <v>77</v>
      </c>
      <c r="B2" s="151"/>
      <c r="C2" s="151"/>
      <c r="D2" s="151"/>
      <c r="E2" s="151"/>
      <c r="F2" s="151"/>
    </row>
    <row r="3" spans="1:7" s="52" customFormat="1" x14ac:dyDescent="0.2">
      <c r="A3" s="608" t="str">
        <f>+'1.modelos (3)'!A3</f>
        <v>R410</v>
      </c>
      <c r="B3" s="611"/>
      <c r="C3" s="611"/>
      <c r="D3" s="611"/>
      <c r="E3" s="611"/>
      <c r="F3" s="611"/>
      <c r="G3" s="614"/>
    </row>
    <row r="4" spans="1:7" x14ac:dyDescent="0.2">
      <c r="A4" s="150" t="s">
        <v>85</v>
      </c>
      <c r="B4" s="151"/>
      <c r="C4" s="151"/>
      <c r="D4" s="151"/>
      <c r="E4" s="151"/>
      <c r="F4" s="151"/>
    </row>
    <row r="5" spans="1:7" x14ac:dyDescent="0.2">
      <c r="A5" s="150" t="s">
        <v>78</v>
      </c>
      <c r="B5" s="151"/>
      <c r="C5" s="151"/>
      <c r="D5" s="151"/>
      <c r="E5" s="151"/>
      <c r="F5" s="151"/>
    </row>
    <row r="6" spans="1:7" ht="13.5" thickBot="1" x14ac:dyDescent="0.25">
      <c r="A6" s="150" t="s">
        <v>79</v>
      </c>
      <c r="B6" s="151"/>
      <c r="C6" s="151"/>
      <c r="D6" s="151"/>
      <c r="E6" s="151"/>
      <c r="F6" s="151"/>
    </row>
    <row r="7" spans="1:7" ht="25.5" customHeight="1" x14ac:dyDescent="0.2">
      <c r="A7" s="404" t="s">
        <v>6</v>
      </c>
      <c r="B7" s="404" t="s">
        <v>80</v>
      </c>
      <c r="C7" s="615"/>
      <c r="D7" s="404" t="s">
        <v>15</v>
      </c>
      <c r="E7" s="404" t="s">
        <v>95</v>
      </c>
      <c r="F7"/>
    </row>
    <row r="8" spans="1:7" ht="13.5" thickBot="1" x14ac:dyDescent="0.25">
      <c r="A8" s="426" t="s">
        <v>7</v>
      </c>
      <c r="B8" s="426" t="s">
        <v>82</v>
      </c>
      <c r="C8" s="616" t="s">
        <v>246</v>
      </c>
      <c r="D8" s="426" t="s">
        <v>83</v>
      </c>
      <c r="E8" s="426" t="s">
        <v>83</v>
      </c>
      <c r="F8"/>
    </row>
    <row r="9" spans="1:7" x14ac:dyDescent="0.2">
      <c r="A9" s="179">
        <f>+'12.1.Reventa'!A9</f>
        <v>42370</v>
      </c>
      <c r="B9" s="180"/>
      <c r="C9" s="181"/>
      <c r="D9" s="182"/>
      <c r="E9" s="181"/>
      <c r="F9"/>
    </row>
    <row r="10" spans="1:7" x14ac:dyDescent="0.2">
      <c r="A10" s="183">
        <f>+'12.1.Reventa'!A10</f>
        <v>42401</v>
      </c>
      <c r="B10" s="184"/>
      <c r="C10" s="160"/>
      <c r="D10" s="161"/>
      <c r="E10" s="160"/>
      <c r="F10"/>
    </row>
    <row r="11" spans="1:7" x14ac:dyDescent="0.2">
      <c r="A11" s="183">
        <f>+'12.1.Reventa'!A11</f>
        <v>42430</v>
      </c>
      <c r="B11" s="184"/>
      <c r="C11" s="160"/>
      <c r="D11" s="161"/>
      <c r="E11" s="160"/>
      <c r="F11"/>
    </row>
    <row r="12" spans="1:7" x14ac:dyDescent="0.2">
      <c r="A12" s="183">
        <f>+'12.1.Reventa'!A12</f>
        <v>42461</v>
      </c>
      <c r="B12" s="184"/>
      <c r="C12" s="160"/>
      <c r="D12" s="161"/>
      <c r="E12" s="160"/>
      <c r="F12"/>
    </row>
    <row r="13" spans="1:7" x14ac:dyDescent="0.2">
      <c r="A13" s="183">
        <f>+'12.1.Reventa'!A13</f>
        <v>42491</v>
      </c>
      <c r="B13" s="160"/>
      <c r="C13" s="160"/>
      <c r="D13" s="161"/>
      <c r="E13" s="160"/>
      <c r="F13"/>
    </row>
    <row r="14" spans="1:7" x14ac:dyDescent="0.2">
      <c r="A14" s="183">
        <f>+'12.1.Reventa'!A14</f>
        <v>42522</v>
      </c>
      <c r="B14" s="184"/>
      <c r="C14" s="160"/>
      <c r="D14" s="161"/>
      <c r="E14" s="160"/>
      <c r="F14"/>
    </row>
    <row r="15" spans="1:7" x14ac:dyDescent="0.2">
      <c r="A15" s="183">
        <f>+'12.1.Reventa'!A15</f>
        <v>42552</v>
      </c>
      <c r="B15" s="160"/>
      <c r="C15" s="160"/>
      <c r="D15" s="161"/>
      <c r="E15" s="160"/>
      <c r="F15"/>
    </row>
    <row r="16" spans="1:7" x14ac:dyDescent="0.2">
      <c r="A16" s="183">
        <f>+'12.1.Reventa'!A16</f>
        <v>42583</v>
      </c>
      <c r="B16" s="160"/>
      <c r="C16" s="160"/>
      <c r="D16" s="161"/>
      <c r="E16" s="160"/>
      <c r="F16"/>
    </row>
    <row r="17" spans="1:6" x14ac:dyDescent="0.2">
      <c r="A17" s="183">
        <f>+'12.1.Reventa'!A17</f>
        <v>42614</v>
      </c>
      <c r="B17" s="160"/>
      <c r="C17" s="160"/>
      <c r="D17" s="161"/>
      <c r="E17" s="160"/>
      <c r="F17"/>
    </row>
    <row r="18" spans="1:6" x14ac:dyDescent="0.2">
      <c r="A18" s="183">
        <f>+'12.1.Reventa'!A18</f>
        <v>42644</v>
      </c>
      <c r="B18" s="160"/>
      <c r="C18" s="160"/>
      <c r="D18" s="161"/>
      <c r="E18" s="160"/>
      <c r="F18"/>
    </row>
    <row r="19" spans="1:6" x14ac:dyDescent="0.2">
      <c r="A19" s="183">
        <f>+'12.1.Reventa'!A19</f>
        <v>42675</v>
      </c>
      <c r="B19" s="160"/>
      <c r="C19" s="160"/>
      <c r="D19" s="161"/>
      <c r="E19" s="160"/>
      <c r="F19"/>
    </row>
    <row r="20" spans="1:6" ht="13.5" thickBot="1" x14ac:dyDescent="0.25">
      <c r="A20" s="185">
        <f>+'12.1.Reventa'!A20</f>
        <v>42705</v>
      </c>
      <c r="B20" s="186"/>
      <c r="C20" s="186"/>
      <c r="D20" s="187"/>
      <c r="E20" s="186"/>
      <c r="F20"/>
    </row>
    <row r="21" spans="1:6" x14ac:dyDescent="0.2">
      <c r="A21" s="179">
        <f>+'12.1.Reventa'!A21</f>
        <v>42736</v>
      </c>
      <c r="B21" s="181"/>
      <c r="C21" s="181"/>
      <c r="D21" s="161"/>
      <c r="E21" s="181"/>
      <c r="F21"/>
    </row>
    <row r="22" spans="1:6" x14ac:dyDescent="0.2">
      <c r="A22" s="183">
        <f>+'12.1.Reventa'!A22</f>
        <v>42767</v>
      </c>
      <c r="B22" s="160"/>
      <c r="C22" s="160"/>
      <c r="D22" s="188"/>
      <c r="E22" s="160"/>
      <c r="F22"/>
    </row>
    <row r="23" spans="1:6" x14ac:dyDescent="0.2">
      <c r="A23" s="183">
        <f>+'12.1.Reventa'!A23</f>
        <v>42795</v>
      </c>
      <c r="B23" s="160"/>
      <c r="C23" s="160"/>
      <c r="D23" s="161"/>
      <c r="E23" s="160"/>
      <c r="F23"/>
    </row>
    <row r="24" spans="1:6" x14ac:dyDescent="0.2">
      <c r="A24" s="183">
        <f>+'12.1.Reventa'!A24</f>
        <v>42826</v>
      </c>
      <c r="B24" s="160"/>
      <c r="C24" s="160"/>
      <c r="D24" s="161"/>
      <c r="E24" s="160"/>
      <c r="F24"/>
    </row>
    <row r="25" spans="1:6" x14ac:dyDescent="0.2">
      <c r="A25" s="183">
        <f>+'12.1.Reventa'!A25</f>
        <v>42856</v>
      </c>
      <c r="B25" s="160"/>
      <c r="C25" s="160"/>
      <c r="D25" s="161"/>
      <c r="E25" s="160"/>
      <c r="F25"/>
    </row>
    <row r="26" spans="1:6" x14ac:dyDescent="0.2">
      <c r="A26" s="183">
        <f>+'12.1.Reventa'!A26</f>
        <v>42887</v>
      </c>
      <c r="B26" s="160"/>
      <c r="C26" s="160"/>
      <c r="D26" s="161"/>
      <c r="E26" s="160"/>
      <c r="F26"/>
    </row>
    <row r="27" spans="1:6" x14ac:dyDescent="0.2">
      <c r="A27" s="183">
        <f>+'12.1.Reventa'!A27</f>
        <v>42917</v>
      </c>
      <c r="B27" s="160"/>
      <c r="C27" s="160"/>
      <c r="D27" s="161"/>
      <c r="E27" s="160"/>
      <c r="F27"/>
    </row>
    <row r="28" spans="1:6" x14ac:dyDescent="0.2">
      <c r="A28" s="183">
        <f>+'12.1.Reventa'!A28</f>
        <v>42948</v>
      </c>
      <c r="B28" s="160"/>
      <c r="C28" s="160"/>
      <c r="D28" s="161"/>
      <c r="E28" s="160"/>
      <c r="F28"/>
    </row>
    <row r="29" spans="1:6" x14ac:dyDescent="0.2">
      <c r="A29" s="183">
        <f>+'12.1.Reventa'!A29</f>
        <v>42979</v>
      </c>
      <c r="B29" s="160"/>
      <c r="C29" s="160"/>
      <c r="D29" s="161"/>
      <c r="E29" s="160"/>
      <c r="F29"/>
    </row>
    <row r="30" spans="1:6" x14ac:dyDescent="0.2">
      <c r="A30" s="183">
        <f>+'12.1.Reventa'!A30</f>
        <v>43009</v>
      </c>
      <c r="B30" s="160"/>
      <c r="C30" s="160"/>
      <c r="D30" s="161"/>
      <c r="E30" s="160"/>
      <c r="F30"/>
    </row>
    <row r="31" spans="1:6" x14ac:dyDescent="0.2">
      <c r="A31" s="183">
        <f>+'12.1.Reventa'!A31</f>
        <v>43040</v>
      </c>
      <c r="B31" s="160"/>
      <c r="C31" s="160"/>
      <c r="D31" s="161"/>
      <c r="E31" s="160"/>
      <c r="F31"/>
    </row>
    <row r="32" spans="1:6" ht="13.5" thickBot="1" x14ac:dyDescent="0.25">
      <c r="A32" s="185">
        <f>+'12.1.Reventa'!A32</f>
        <v>43070</v>
      </c>
      <c r="B32" s="186"/>
      <c r="C32" s="186"/>
      <c r="D32" s="189"/>
      <c r="E32" s="186"/>
      <c r="F32"/>
    </row>
    <row r="33" spans="1:6" x14ac:dyDescent="0.2">
      <c r="A33" s="179">
        <f>+'12.1.Reventa'!A33</f>
        <v>43101</v>
      </c>
      <c r="B33" s="181"/>
      <c r="C33" s="190"/>
      <c r="D33" s="180"/>
      <c r="E33" s="181"/>
      <c r="F33"/>
    </row>
    <row r="34" spans="1:6" x14ac:dyDescent="0.2">
      <c r="A34" s="183">
        <f>+'12.1.Reventa'!A34</f>
        <v>43132</v>
      </c>
      <c r="B34" s="160"/>
      <c r="C34" s="138"/>
      <c r="D34" s="184"/>
      <c r="E34" s="160"/>
      <c r="F34"/>
    </row>
    <row r="35" spans="1:6" x14ac:dyDescent="0.2">
      <c r="A35" s="183">
        <f>+'12.1.Reventa'!A35</f>
        <v>43160</v>
      </c>
      <c r="B35" s="160"/>
      <c r="C35" s="138"/>
      <c r="D35" s="184"/>
      <c r="E35" s="160"/>
      <c r="F35"/>
    </row>
    <row r="36" spans="1:6" x14ac:dyDescent="0.2">
      <c r="A36" s="183">
        <f>+'12.1.Reventa'!A36</f>
        <v>43191</v>
      </c>
      <c r="B36" s="160"/>
      <c r="C36" s="138"/>
      <c r="D36" s="184"/>
      <c r="E36" s="160"/>
      <c r="F36"/>
    </row>
    <row r="37" spans="1:6" x14ac:dyDescent="0.2">
      <c r="A37" s="183">
        <f>+'12.1.Reventa'!A37</f>
        <v>43221</v>
      </c>
      <c r="B37" s="160"/>
      <c r="C37" s="138"/>
      <c r="D37" s="184"/>
      <c r="E37" s="160"/>
      <c r="F37"/>
    </row>
    <row r="38" spans="1:6" x14ac:dyDescent="0.2">
      <c r="A38" s="183">
        <f>+'12.1.Reventa'!A38</f>
        <v>43252</v>
      </c>
      <c r="B38" s="160"/>
      <c r="C38" s="138"/>
      <c r="D38" s="184"/>
      <c r="E38" s="160"/>
      <c r="F38"/>
    </row>
    <row r="39" spans="1:6" x14ac:dyDescent="0.2">
      <c r="A39" s="183">
        <f>+'12.1.Reventa'!A39</f>
        <v>43282</v>
      </c>
      <c r="B39" s="160"/>
      <c r="C39" s="138"/>
      <c r="D39" s="184"/>
      <c r="E39" s="160"/>
      <c r="F39"/>
    </row>
    <row r="40" spans="1:6" x14ac:dyDescent="0.2">
      <c r="A40" s="183">
        <f>+'12.1.Reventa'!A40</f>
        <v>43313</v>
      </c>
      <c r="B40" s="160"/>
      <c r="C40" s="138"/>
      <c r="D40" s="184"/>
      <c r="E40" s="160"/>
      <c r="F40"/>
    </row>
    <row r="41" spans="1:6" x14ac:dyDescent="0.2">
      <c r="A41" s="183">
        <f>+'12.1.Reventa'!A41</f>
        <v>43344</v>
      </c>
      <c r="B41" s="160"/>
      <c r="C41" s="138"/>
      <c r="D41" s="184"/>
      <c r="E41" s="160"/>
      <c r="F41"/>
    </row>
    <row r="42" spans="1:6" x14ac:dyDescent="0.2">
      <c r="A42" s="183">
        <f>+'12.1.Reventa'!A42</f>
        <v>43374</v>
      </c>
      <c r="B42" s="160"/>
      <c r="C42" s="138"/>
      <c r="D42" s="184"/>
      <c r="E42" s="160"/>
      <c r="F42"/>
    </row>
    <row r="43" spans="1:6" x14ac:dyDescent="0.2">
      <c r="A43" s="183">
        <f>+'12.1.Reventa'!A43</f>
        <v>43405</v>
      </c>
      <c r="B43" s="160"/>
      <c r="C43" s="138"/>
      <c r="D43" s="184"/>
      <c r="E43" s="160"/>
      <c r="F43"/>
    </row>
    <row r="44" spans="1:6" ht="13.5" thickBot="1" x14ac:dyDescent="0.25">
      <c r="A44" s="185">
        <f>+'12.1.Reventa'!A44</f>
        <v>43435</v>
      </c>
      <c r="B44" s="186"/>
      <c r="C44" s="191"/>
      <c r="D44" s="192"/>
      <c r="E44" s="186"/>
      <c r="F44"/>
    </row>
    <row r="45" spans="1:6" s="53" customFormat="1" ht="13.5" thickBot="1" x14ac:dyDescent="0.25">
      <c r="A45" s="474">
        <f>+'12.1.Reventa'!A45</f>
        <v>43466</v>
      </c>
      <c r="B45" s="541"/>
      <c r="C45" s="541"/>
      <c r="D45" s="515"/>
      <c r="E45" s="541"/>
      <c r="F45" s="551"/>
    </row>
    <row r="46" spans="1:6" s="53" customFormat="1" hidden="1" x14ac:dyDescent="0.2">
      <c r="A46" s="493">
        <f>+'12.1.Reventa'!A46</f>
        <v>43497</v>
      </c>
      <c r="B46" s="568"/>
      <c r="C46" s="568"/>
      <c r="D46" s="569"/>
      <c r="E46" s="568"/>
      <c r="F46" s="551"/>
    </row>
    <row r="47" spans="1:6" s="53" customFormat="1" hidden="1" x14ac:dyDescent="0.2">
      <c r="A47" s="491">
        <f>+'12.1.Reventa'!A48</f>
        <v>43556</v>
      </c>
      <c r="B47" s="563"/>
      <c r="C47" s="563"/>
      <c r="D47" s="513"/>
      <c r="E47" s="563"/>
      <c r="F47" s="551"/>
    </row>
    <row r="48" spans="1:6" s="53" customFormat="1" hidden="1" x14ac:dyDescent="0.2">
      <c r="A48" s="491">
        <f>+'12.1.Reventa'!A49</f>
        <v>43586</v>
      </c>
      <c r="B48" s="563"/>
      <c r="C48" s="563"/>
      <c r="D48" s="513"/>
      <c r="E48" s="563"/>
      <c r="F48" s="551"/>
    </row>
    <row r="49" spans="1:6" s="53" customFormat="1" hidden="1" x14ac:dyDescent="0.2">
      <c r="A49" s="491">
        <f>+'12.1.Reventa'!A50</f>
        <v>43617</v>
      </c>
      <c r="B49" s="563"/>
      <c r="C49" s="563"/>
      <c r="D49" s="513"/>
      <c r="E49" s="563"/>
      <c r="F49" s="551"/>
    </row>
    <row r="50" spans="1:6" s="53" customFormat="1" hidden="1" x14ac:dyDescent="0.2">
      <c r="A50" s="491">
        <f>+'12.1.Reventa'!A51</f>
        <v>43647</v>
      </c>
      <c r="B50" s="563"/>
      <c r="C50" s="563"/>
      <c r="D50" s="513"/>
      <c r="E50" s="563"/>
      <c r="F50" s="551"/>
    </row>
    <row r="51" spans="1:6" s="53" customFormat="1" hidden="1" x14ac:dyDescent="0.2">
      <c r="A51" s="491">
        <f>+'12.1.Reventa'!A52</f>
        <v>43678</v>
      </c>
      <c r="B51" s="563"/>
      <c r="C51" s="563"/>
      <c r="D51" s="513"/>
      <c r="E51" s="563"/>
      <c r="F51" s="551"/>
    </row>
    <row r="52" spans="1:6" s="53" customFormat="1" hidden="1" x14ac:dyDescent="0.2">
      <c r="A52" s="491">
        <f>+'12.1.Reventa'!A53</f>
        <v>43709</v>
      </c>
      <c r="B52" s="563"/>
      <c r="C52" s="563"/>
      <c r="D52" s="513"/>
      <c r="E52" s="563"/>
      <c r="F52" s="551"/>
    </row>
    <row r="53" spans="1:6" s="53" customFormat="1" hidden="1" x14ac:dyDescent="0.2">
      <c r="A53" s="591">
        <f>+'12.1.Reventa'!A54</f>
        <v>43739</v>
      </c>
      <c r="B53" s="592"/>
      <c r="C53" s="592"/>
      <c r="D53" s="593"/>
      <c r="E53" s="592"/>
      <c r="F53" s="551"/>
    </row>
    <row r="54" spans="1:6" s="53" customFormat="1" ht="13.5" hidden="1" thickBot="1" x14ac:dyDescent="0.25">
      <c r="A54" s="492">
        <f>+'12.1.Reventa'!A55</f>
        <v>43770</v>
      </c>
      <c r="B54" s="564"/>
      <c r="C54" s="564"/>
      <c r="D54" s="514"/>
      <c r="E54" s="564"/>
      <c r="F54" s="551"/>
    </row>
    <row r="55" spans="1:6" s="53" customFormat="1" ht="13.5" hidden="1" thickBot="1" x14ac:dyDescent="0.25">
      <c r="A55" s="494">
        <f>+'12.1.Reventa'!A56</f>
        <v>43800</v>
      </c>
      <c r="B55" s="565"/>
      <c r="C55" s="570"/>
      <c r="D55" s="566"/>
      <c r="E55" s="565"/>
      <c r="F55" s="551"/>
    </row>
    <row r="56" spans="1:6" s="53" customFormat="1" ht="13.5" thickBot="1" x14ac:dyDescent="0.25">
      <c r="A56" s="594"/>
      <c r="B56" s="216"/>
      <c r="C56" s="216"/>
      <c r="D56" s="516"/>
      <c r="E56" s="216"/>
      <c r="F56" s="551"/>
    </row>
    <row r="57" spans="1:6" s="53" customFormat="1" x14ac:dyDescent="0.2">
      <c r="A57" s="63">
        <f>+'11.1.impo '!A57</f>
        <v>2016</v>
      </c>
      <c r="B57" s="562"/>
      <c r="C57" s="562"/>
      <c r="D57" s="562"/>
      <c r="E57" s="562"/>
      <c r="F57" s="551"/>
    </row>
    <row r="58" spans="1:6" s="53" customFormat="1" x14ac:dyDescent="0.2">
      <c r="A58" s="59">
        <f>+'11.1.impo '!A58</f>
        <v>2017</v>
      </c>
      <c r="B58" s="563"/>
      <c r="C58" s="563"/>
      <c r="D58" s="563"/>
      <c r="E58" s="563"/>
      <c r="F58" s="551"/>
    </row>
    <row r="59" spans="1:6" s="53" customFormat="1" ht="13.5" thickBot="1" x14ac:dyDescent="0.25">
      <c r="A59" s="482">
        <f>+'11.1.impo '!A59</f>
        <v>2018</v>
      </c>
      <c r="B59" s="564"/>
      <c r="C59" s="564"/>
      <c r="D59" s="564"/>
      <c r="E59" s="564"/>
      <c r="F59" s="551"/>
    </row>
    <row r="60" spans="1:6" s="53" customFormat="1" ht="13.5" thickBot="1" x14ac:dyDescent="0.25">
      <c r="A60" s="567"/>
      <c r="B60" s="216"/>
      <c r="C60" s="216"/>
      <c r="D60" s="216"/>
      <c r="E60" s="216"/>
      <c r="F60" s="551"/>
    </row>
    <row r="61" spans="1:6" s="53" customFormat="1" x14ac:dyDescent="0.2">
      <c r="A61" s="471">
        <f>+'11.1.impo '!A61</f>
        <v>43101</v>
      </c>
      <c r="B61" s="562"/>
      <c r="C61" s="562"/>
      <c r="D61" s="562"/>
      <c r="E61" s="562"/>
      <c r="F61" s="551"/>
    </row>
    <row r="62" spans="1:6" s="53" customFormat="1" ht="13.5" thickBot="1" x14ac:dyDescent="0.25">
      <c r="A62" s="492">
        <f>+'11.1.impo '!A62</f>
        <v>43466</v>
      </c>
      <c r="B62" s="564"/>
      <c r="C62" s="564"/>
      <c r="D62" s="564"/>
      <c r="E62" s="564"/>
      <c r="F62" s="551"/>
    </row>
    <row r="63" spans="1:6" x14ac:dyDescent="0.2">
      <c r="A63" s="193"/>
    </row>
    <row r="64" spans="1:6" x14ac:dyDescent="0.2">
      <c r="A64" s="200" t="s">
        <v>84</v>
      </c>
    </row>
    <row r="65" spans="1:6" x14ac:dyDescent="0.2">
      <c r="A65" s="170"/>
    </row>
    <row r="66" spans="1:6" x14ac:dyDescent="0.2">
      <c r="A66" s="170"/>
      <c r="E66" s="194"/>
      <c r="F66" s="194"/>
    </row>
    <row r="67" spans="1:6" hidden="1" x14ac:dyDescent="0.2">
      <c r="A67" s="83" t="s">
        <v>147</v>
      </c>
      <c r="B67" s="84"/>
      <c r="C67" s="55"/>
    </row>
    <row r="68" spans="1:6" hidden="1" x14ac:dyDescent="0.2">
      <c r="A68" s="55"/>
      <c r="B68" s="55"/>
      <c r="C68" s="55"/>
    </row>
    <row r="69" spans="1:6" ht="13.5" hidden="1" thickBot="1" x14ac:dyDescent="0.25">
      <c r="A69" s="88" t="s">
        <v>7</v>
      </c>
      <c r="C69" s="93" t="s">
        <v>138</v>
      </c>
      <c r="D69" s="95" t="s">
        <v>118</v>
      </c>
    </row>
    <row r="70" spans="1:6" hidden="1" x14ac:dyDescent="0.2">
      <c r="A70" s="96">
        <f>A57</f>
        <v>2016</v>
      </c>
      <c r="C70" s="106">
        <f>+C57-SUM(C8:C19)</f>
        <v>0</v>
      </c>
      <c r="D70" s="109">
        <f>+D57-SUM(D8:D19)</f>
        <v>0</v>
      </c>
    </row>
    <row r="71" spans="1:6" hidden="1" x14ac:dyDescent="0.2">
      <c r="A71" s="98">
        <f>A58</f>
        <v>2017</v>
      </c>
      <c r="C71" s="110">
        <f>+C58-SUM(C20:C31)</f>
        <v>0</v>
      </c>
      <c r="D71" s="113">
        <f>+D58-SUM(D20:D31)</f>
        <v>0</v>
      </c>
    </row>
    <row r="72" spans="1:6" ht="13.5" hidden="1" thickBot="1" x14ac:dyDescent="0.25">
      <c r="A72" s="99">
        <f>A59</f>
        <v>2018</v>
      </c>
      <c r="C72" s="114">
        <f>+C59-SUM(C32:C43)</f>
        <v>0</v>
      </c>
      <c r="D72" s="117">
        <f>+D59-SUM(D32:D43)</f>
        <v>0</v>
      </c>
    </row>
    <row r="73" spans="1:6" hidden="1" x14ac:dyDescent="0.2">
      <c r="A73" s="96">
        <f>+A61</f>
        <v>43101</v>
      </c>
      <c r="C73" s="123">
        <f>+C61-(SUM(C32:INDEX(C32:C43,'parámetros e instrucciones'!$E$3)))</f>
        <v>0</v>
      </c>
      <c r="D73" s="123">
        <f>+D61-(SUM(D32:INDEX(D32:D43,'parámetros e instrucciones'!$E$3)))</f>
        <v>0</v>
      </c>
    </row>
    <row r="74" spans="1:6" ht="13.5" hidden="1" thickBot="1" x14ac:dyDescent="0.25">
      <c r="A74" s="99">
        <f>+A62</f>
        <v>43466</v>
      </c>
      <c r="C74" s="127">
        <f>+C62-(SUM(C44:INDEX(C44:C55,'parámetros e instrucciones'!$E$3)))</f>
        <v>0</v>
      </c>
      <c r="D74" s="127">
        <f>+D62-(SUM(D44:INDEX(D44:D55,'parámetros e instrucciones'!$E$3)))</f>
        <v>0</v>
      </c>
    </row>
  </sheetData>
  <sheetProtection password="CA79" sheet="1" objects="1" scenarios="1" formatCells="0" formatColumns="0" formatRows="0"/>
  <printOptions horizontalCentered="1" verticalCentered="1"/>
  <pageMargins left="0.35433070866141736" right="0.35433070866141736" top="0.98425196850393704" bottom="0.98425196850393704" header="0.19685039370078741" footer="0"/>
  <pageSetup paperSize="9" orientation="portrait" verticalDpi="300" r:id="rId1"/>
  <headerFooter alignWithMargins="0">
    <oddHeader>&amp;R2019 - Año de la Exportación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88</v>
      </c>
      <c r="B1" s="3"/>
    </row>
    <row r="2" spans="1:2" ht="13.5" thickBot="1" x14ac:dyDescent="0.25">
      <c r="A2" s="2" t="s">
        <v>49</v>
      </c>
      <c r="B2" s="3"/>
    </row>
    <row r="3" spans="1:2" x14ac:dyDescent="0.2">
      <c r="A3" s="4" t="s">
        <v>7</v>
      </c>
      <c r="B3" s="14" t="s">
        <v>50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88" t="s">
        <v>89</v>
      </c>
      <c r="B2" s="688"/>
      <c r="C2" s="688"/>
      <c r="D2" s="688"/>
    </row>
    <row r="3" spans="1:4" x14ac:dyDescent="0.2">
      <c r="A3" s="688" t="s">
        <v>90</v>
      </c>
      <c r="B3" s="688"/>
      <c r="C3" s="688"/>
      <c r="D3" s="688"/>
    </row>
    <row r="4" spans="1:4" x14ac:dyDescent="0.2">
      <c r="A4" s="689" t="s">
        <v>1</v>
      </c>
      <c r="B4" s="689"/>
      <c r="C4" s="689"/>
      <c r="D4" s="68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30</v>
      </c>
      <c r="B6" s="21" t="s">
        <v>91</v>
      </c>
      <c r="C6" s="22" t="s">
        <v>92</v>
      </c>
      <c r="D6" s="23" t="s">
        <v>93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21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="70" zoomScaleNormal="70" workbookViewId="0">
      <selection activeCell="A10" sqref="A10:H10"/>
    </sheetView>
  </sheetViews>
  <sheetFormatPr baseColWidth="10" defaultRowHeight="12.75" x14ac:dyDescent="0.2"/>
  <cols>
    <col min="1" max="1" width="44.28515625" style="50" bestFit="1" customWidth="1"/>
    <col min="2" max="2" width="77.5703125" style="50" customWidth="1"/>
    <col min="3" max="6" width="11.28515625" style="50" customWidth="1"/>
    <col min="7" max="16384" width="11.42578125" style="50"/>
  </cols>
  <sheetData>
    <row r="1" spans="1:6" x14ac:dyDescent="0.2">
      <c r="A1" s="150" t="s">
        <v>296</v>
      </c>
      <c r="B1" s="151"/>
      <c r="C1" s="151"/>
      <c r="D1" s="151"/>
      <c r="E1" s="151"/>
      <c r="F1" s="151"/>
    </row>
    <row r="2" spans="1:6" x14ac:dyDescent="0.2">
      <c r="A2" s="365" t="s">
        <v>110</v>
      </c>
      <c r="B2" s="366"/>
      <c r="C2" s="366"/>
      <c r="D2" s="366"/>
      <c r="E2" s="366"/>
      <c r="F2" s="366"/>
    </row>
    <row r="3" spans="1:6" s="53" customFormat="1" x14ac:dyDescent="0.2">
      <c r="A3" s="608" t="s">
        <v>297</v>
      </c>
      <c r="B3" s="609"/>
      <c r="C3" s="610"/>
      <c r="D3" s="610"/>
      <c r="E3" s="610"/>
      <c r="F3" s="610"/>
    </row>
    <row r="4" spans="1:6" hidden="1" x14ac:dyDescent="0.2">
      <c r="A4" s="150"/>
      <c r="B4" s="151"/>
      <c r="C4" s="151"/>
      <c r="D4" s="151"/>
      <c r="E4" s="151"/>
      <c r="F4" s="151"/>
    </row>
    <row r="5" spans="1:6" hidden="1" x14ac:dyDescent="0.2">
      <c r="A5" s="150"/>
      <c r="B5" s="151"/>
      <c r="C5" s="151"/>
      <c r="D5" s="151"/>
      <c r="E5" s="151"/>
      <c r="F5" s="151"/>
    </row>
    <row r="6" spans="1:6" x14ac:dyDescent="0.2">
      <c r="A6" s="623" t="s">
        <v>286</v>
      </c>
      <c r="B6" s="623"/>
      <c r="C6" s="623"/>
      <c r="D6" s="623"/>
      <c r="E6" s="623"/>
      <c r="F6" s="623"/>
    </row>
    <row r="7" spans="1:6" x14ac:dyDescent="0.2">
      <c r="A7" s="150"/>
      <c r="B7" s="151"/>
      <c r="C7" s="151"/>
      <c r="D7" s="151"/>
      <c r="E7" s="151"/>
      <c r="F7" s="151"/>
    </row>
    <row r="8" spans="1:6" x14ac:dyDescent="0.2">
      <c r="A8" s="150"/>
      <c r="B8" s="151"/>
      <c r="C8" s="151"/>
      <c r="D8" s="151"/>
      <c r="E8" s="151"/>
      <c r="F8" s="151"/>
    </row>
    <row r="9" spans="1:6" ht="13.5" thickBot="1" x14ac:dyDescent="0.25">
      <c r="A9" s="151"/>
      <c r="B9" s="150"/>
      <c r="C9" s="151"/>
      <c r="D9" s="151"/>
      <c r="E9" s="151"/>
      <c r="F9" s="151"/>
    </row>
    <row r="10" spans="1:6" ht="35.25" customHeight="1" thickBot="1" x14ac:dyDescent="0.25">
      <c r="A10" s="401" t="s">
        <v>2</v>
      </c>
      <c r="B10" s="402" t="s">
        <v>222</v>
      </c>
      <c r="C10" s="403">
        <v>2016</v>
      </c>
      <c r="D10" s="403">
        <v>2017</v>
      </c>
      <c r="E10" s="403">
        <v>2018</v>
      </c>
      <c r="F10" s="466">
        <v>43466</v>
      </c>
    </row>
    <row r="11" spans="1:6" x14ac:dyDescent="0.2">
      <c r="A11" s="152" t="s">
        <v>3</v>
      </c>
      <c r="B11" s="627"/>
      <c r="C11" s="620" t="s">
        <v>208</v>
      </c>
      <c r="D11" s="620" t="s">
        <v>208</v>
      </c>
      <c r="E11" s="620" t="s">
        <v>208</v>
      </c>
      <c r="F11" s="620" t="s">
        <v>208</v>
      </c>
    </row>
    <row r="12" spans="1:6" x14ac:dyDescent="0.2">
      <c r="A12" s="153"/>
      <c r="B12" s="625"/>
      <c r="C12" s="621"/>
      <c r="D12" s="621"/>
      <c r="E12" s="621"/>
      <c r="F12" s="621"/>
    </row>
    <row r="13" spans="1:6" x14ac:dyDescent="0.2">
      <c r="A13" s="153"/>
      <c r="B13" s="624"/>
      <c r="C13" s="621"/>
      <c r="D13" s="621"/>
      <c r="E13" s="621"/>
      <c r="F13" s="621"/>
    </row>
    <row r="14" spans="1:6" x14ac:dyDescent="0.2">
      <c r="A14" s="153"/>
      <c r="B14" s="625"/>
      <c r="C14" s="621"/>
      <c r="D14" s="621"/>
      <c r="E14" s="621"/>
      <c r="F14" s="621"/>
    </row>
    <row r="15" spans="1:6" x14ac:dyDescent="0.2">
      <c r="A15" s="153"/>
      <c r="B15" s="624"/>
      <c r="C15" s="621"/>
      <c r="D15" s="621"/>
      <c r="E15" s="621"/>
      <c r="F15" s="621"/>
    </row>
    <row r="16" spans="1:6" ht="13.5" thickBot="1" x14ac:dyDescent="0.25">
      <c r="A16" s="154"/>
      <c r="B16" s="626"/>
      <c r="C16" s="622"/>
      <c r="D16" s="622"/>
      <c r="E16" s="622"/>
      <c r="F16" s="622"/>
    </row>
    <row r="17" spans="1:6" x14ac:dyDescent="0.2">
      <c r="A17" s="152" t="s">
        <v>4</v>
      </c>
      <c r="B17" s="627"/>
      <c r="C17" s="620" t="s">
        <v>208</v>
      </c>
      <c r="D17" s="620" t="s">
        <v>208</v>
      </c>
      <c r="E17" s="620" t="s">
        <v>208</v>
      </c>
      <c r="F17" s="620" t="s">
        <v>208</v>
      </c>
    </row>
    <row r="18" spans="1:6" x14ac:dyDescent="0.2">
      <c r="A18" s="153"/>
      <c r="B18" s="625"/>
      <c r="C18" s="621"/>
      <c r="D18" s="621"/>
      <c r="E18" s="621"/>
      <c r="F18" s="621"/>
    </row>
    <row r="19" spans="1:6" x14ac:dyDescent="0.2">
      <c r="A19" s="153"/>
      <c r="B19" s="624"/>
      <c r="C19" s="621"/>
      <c r="D19" s="621"/>
      <c r="E19" s="621"/>
      <c r="F19" s="621"/>
    </row>
    <row r="20" spans="1:6" x14ac:dyDescent="0.2">
      <c r="A20" s="153"/>
      <c r="B20" s="625"/>
      <c r="C20" s="621"/>
      <c r="D20" s="621"/>
      <c r="E20" s="621"/>
      <c r="F20" s="621"/>
    </row>
    <row r="21" spans="1:6" x14ac:dyDescent="0.2">
      <c r="A21" s="153"/>
      <c r="B21" s="624"/>
      <c r="C21" s="621"/>
      <c r="D21" s="621"/>
      <c r="E21" s="621"/>
      <c r="F21" s="621"/>
    </row>
    <row r="22" spans="1:6" ht="13.5" thickBot="1" x14ac:dyDescent="0.25">
      <c r="A22" s="154"/>
      <c r="B22" s="626"/>
      <c r="C22" s="622"/>
      <c r="D22" s="622"/>
      <c r="E22" s="622"/>
      <c r="F22" s="622"/>
    </row>
    <row r="23" spans="1:6" x14ac:dyDescent="0.2">
      <c r="A23" s="152" t="s">
        <v>5</v>
      </c>
      <c r="B23" s="627"/>
      <c r="C23" s="620" t="s">
        <v>208</v>
      </c>
      <c r="D23" s="620" t="s">
        <v>208</v>
      </c>
      <c r="E23" s="620" t="s">
        <v>208</v>
      </c>
      <c r="F23" s="620" t="s">
        <v>208</v>
      </c>
    </row>
    <row r="24" spans="1:6" x14ac:dyDescent="0.2">
      <c r="A24" s="153"/>
      <c r="B24" s="625"/>
      <c r="C24" s="621"/>
      <c r="D24" s="621"/>
      <c r="E24" s="621"/>
      <c r="F24" s="621"/>
    </row>
    <row r="25" spans="1:6" x14ac:dyDescent="0.2">
      <c r="A25" s="153"/>
      <c r="B25" s="624"/>
      <c r="C25" s="621"/>
      <c r="D25" s="621"/>
      <c r="E25" s="621"/>
      <c r="F25" s="621"/>
    </row>
    <row r="26" spans="1:6" x14ac:dyDescent="0.2">
      <c r="A26" s="153"/>
      <c r="B26" s="625"/>
      <c r="C26" s="621"/>
      <c r="D26" s="621"/>
      <c r="E26" s="621"/>
      <c r="F26" s="621"/>
    </row>
    <row r="27" spans="1:6" x14ac:dyDescent="0.2">
      <c r="A27" s="153"/>
      <c r="B27" s="624"/>
      <c r="C27" s="621"/>
      <c r="D27" s="621"/>
      <c r="E27" s="621"/>
      <c r="F27" s="621"/>
    </row>
    <row r="28" spans="1:6" ht="13.5" thickBot="1" x14ac:dyDescent="0.25">
      <c r="A28" s="154"/>
      <c r="B28" s="626"/>
      <c r="C28" s="622"/>
      <c r="D28" s="622"/>
      <c r="E28" s="622"/>
      <c r="F28" s="622"/>
    </row>
    <row r="29" spans="1:6" x14ac:dyDescent="0.2">
      <c r="A29" s="152" t="s">
        <v>287</v>
      </c>
      <c r="B29" s="627"/>
      <c r="C29" s="620" t="s">
        <v>208</v>
      </c>
      <c r="D29" s="620" t="s">
        <v>208</v>
      </c>
      <c r="E29" s="620" t="s">
        <v>208</v>
      </c>
      <c r="F29" s="620" t="s">
        <v>208</v>
      </c>
    </row>
    <row r="30" spans="1:6" x14ac:dyDescent="0.2">
      <c r="A30" s="153"/>
      <c r="B30" s="625"/>
      <c r="C30" s="621"/>
      <c r="D30" s="621"/>
      <c r="E30" s="621"/>
      <c r="F30" s="621"/>
    </row>
    <row r="31" spans="1:6" x14ac:dyDescent="0.2">
      <c r="A31" s="153"/>
      <c r="B31" s="624"/>
      <c r="C31" s="621"/>
      <c r="D31" s="621"/>
      <c r="E31" s="621"/>
      <c r="F31" s="621"/>
    </row>
    <row r="32" spans="1:6" x14ac:dyDescent="0.2">
      <c r="A32" s="153"/>
      <c r="B32" s="625"/>
      <c r="C32" s="621"/>
      <c r="D32" s="621"/>
      <c r="E32" s="621"/>
      <c r="F32" s="621"/>
    </row>
    <row r="33" spans="1:6" x14ac:dyDescent="0.2">
      <c r="A33" s="153"/>
      <c r="B33" s="624"/>
      <c r="C33" s="621"/>
      <c r="D33" s="621"/>
      <c r="E33" s="621"/>
      <c r="F33" s="621"/>
    </row>
    <row r="34" spans="1:6" ht="13.5" thickBot="1" x14ac:dyDescent="0.25">
      <c r="A34" s="154"/>
      <c r="B34" s="626"/>
      <c r="C34" s="622"/>
      <c r="D34" s="622"/>
      <c r="E34" s="622"/>
      <c r="F34" s="622"/>
    </row>
    <row r="35" spans="1:6" x14ac:dyDescent="0.2">
      <c r="A35" s="152" t="s">
        <v>191</v>
      </c>
      <c r="B35" s="627"/>
      <c r="C35" s="620" t="s">
        <v>208</v>
      </c>
      <c r="D35" s="620" t="s">
        <v>208</v>
      </c>
      <c r="E35" s="620" t="s">
        <v>208</v>
      </c>
      <c r="F35" s="620" t="s">
        <v>208</v>
      </c>
    </row>
    <row r="36" spans="1:6" x14ac:dyDescent="0.2">
      <c r="A36" s="153"/>
      <c r="B36" s="625"/>
      <c r="C36" s="621"/>
      <c r="D36" s="621"/>
      <c r="E36" s="621"/>
      <c r="F36" s="621"/>
    </row>
    <row r="37" spans="1:6" x14ac:dyDescent="0.2">
      <c r="A37" s="153"/>
      <c r="B37" s="624"/>
      <c r="C37" s="621"/>
      <c r="D37" s="621"/>
      <c r="E37" s="621"/>
      <c r="F37" s="621"/>
    </row>
    <row r="38" spans="1:6" x14ac:dyDescent="0.2">
      <c r="A38" s="153"/>
      <c r="B38" s="625"/>
      <c r="C38" s="621"/>
      <c r="D38" s="621"/>
      <c r="E38" s="621"/>
      <c r="F38" s="621"/>
    </row>
    <row r="39" spans="1:6" x14ac:dyDescent="0.2">
      <c r="A39" s="153"/>
      <c r="B39" s="624"/>
      <c r="C39" s="621"/>
      <c r="D39" s="621"/>
      <c r="E39" s="621"/>
      <c r="F39" s="621"/>
    </row>
    <row r="40" spans="1:6" ht="13.5" thickBot="1" x14ac:dyDescent="0.25">
      <c r="A40" s="157"/>
      <c r="B40" s="626"/>
      <c r="C40" s="622"/>
      <c r="D40" s="622"/>
      <c r="E40" s="622"/>
      <c r="F40" s="622"/>
    </row>
    <row r="41" spans="1:6" ht="13.5" thickBot="1" x14ac:dyDescent="0.25">
      <c r="B41" s="158" t="s">
        <v>109</v>
      </c>
      <c r="C41" s="159">
        <v>1</v>
      </c>
      <c r="D41" s="159">
        <v>1</v>
      </c>
      <c r="E41" s="159">
        <v>1</v>
      </c>
      <c r="F41" s="159">
        <v>1</v>
      </c>
    </row>
    <row r="43" spans="1:6" x14ac:dyDescent="0.2">
      <c r="A43" s="50" t="s">
        <v>190</v>
      </c>
    </row>
  </sheetData>
  <mergeCells count="36">
    <mergeCell ref="A6:F6"/>
    <mergeCell ref="B11:B12"/>
    <mergeCell ref="C11:C16"/>
    <mergeCell ref="D11:D16"/>
    <mergeCell ref="E11:E16"/>
    <mergeCell ref="F11:F16"/>
    <mergeCell ref="B13:B14"/>
    <mergeCell ref="B15:B16"/>
    <mergeCell ref="B17:B18"/>
    <mergeCell ref="C17:C22"/>
    <mergeCell ref="D17:D22"/>
    <mergeCell ref="E17:E22"/>
    <mergeCell ref="F17:F22"/>
    <mergeCell ref="B19:B20"/>
    <mergeCell ref="B21:B22"/>
    <mergeCell ref="B23:B24"/>
    <mergeCell ref="C23:C28"/>
    <mergeCell ref="D23:D28"/>
    <mergeCell ref="E23:E28"/>
    <mergeCell ref="F23:F28"/>
    <mergeCell ref="B25:B26"/>
    <mergeCell ref="B27:B28"/>
    <mergeCell ref="B29:B30"/>
    <mergeCell ref="C29:C34"/>
    <mergeCell ref="D29:D34"/>
    <mergeCell ref="E29:E34"/>
    <mergeCell ref="F29:F34"/>
    <mergeCell ref="B31:B32"/>
    <mergeCell ref="B33:B34"/>
    <mergeCell ref="B35:B36"/>
    <mergeCell ref="C35:C40"/>
    <mergeCell ref="D35:D40"/>
    <mergeCell ref="E35:E40"/>
    <mergeCell ref="F35:F40"/>
    <mergeCell ref="B37:B38"/>
    <mergeCell ref="B39:B40"/>
  </mergeCells>
  <printOptions gridLinesSet="0"/>
  <pageMargins left="0.35433070866141736" right="0.35433070866141736" top="0.98425196850393704" bottom="0.98425196850393704" header="0.19685039370078741" footer="0"/>
  <pageSetup paperSize="9" orientation="portrait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5"/>
  <sheetViews>
    <sheetView zoomScaleNormal="100" workbookViewId="0">
      <selection activeCell="F22" sqref="F22"/>
    </sheetView>
  </sheetViews>
  <sheetFormatPr baseColWidth="10" defaultRowHeight="12.75" x14ac:dyDescent="0.2"/>
  <cols>
    <col min="1" max="1" width="21.28515625" style="55" customWidth="1"/>
    <col min="2" max="2" width="24" style="55" customWidth="1"/>
    <col min="3" max="3" width="29.7109375" style="55" customWidth="1"/>
    <col min="4" max="4" width="24" style="55" customWidth="1"/>
    <col min="5" max="5" width="29.7109375" style="55" customWidth="1"/>
    <col min="6" max="6" width="25.5703125" style="55" customWidth="1"/>
    <col min="7" max="7" width="33" style="55" customWidth="1"/>
    <col min="8" max="16384" width="11.42578125" style="55"/>
  </cols>
  <sheetData>
    <row r="1" spans="1:7" x14ac:dyDescent="0.2">
      <c r="A1" s="163" t="s">
        <v>94</v>
      </c>
      <c r="B1" s="163"/>
      <c r="C1" s="163"/>
      <c r="D1" s="163"/>
      <c r="E1" s="163"/>
    </row>
    <row r="2" spans="1:7" x14ac:dyDescent="0.2">
      <c r="A2" s="163" t="s">
        <v>105</v>
      </c>
      <c r="B2" s="163"/>
      <c r="C2" s="163"/>
      <c r="D2" s="163"/>
      <c r="E2" s="163"/>
    </row>
    <row r="3" spans="1:7" s="379" customFormat="1" x14ac:dyDescent="0.2">
      <c r="A3" s="628" t="str">
        <f>+'1.modelos'!A3</f>
        <v>R22</v>
      </c>
      <c r="B3" s="628"/>
      <c r="C3" s="628"/>
      <c r="D3" s="628"/>
      <c r="E3" s="628"/>
    </row>
    <row r="4" spans="1:7" x14ac:dyDescent="0.2">
      <c r="A4" s="629" t="s">
        <v>288</v>
      </c>
      <c r="B4" s="629"/>
      <c r="C4" s="629"/>
      <c r="D4" s="629"/>
      <c r="E4" s="629"/>
    </row>
    <row r="5" spans="1:7" ht="13.5" thickBot="1" x14ac:dyDescent="0.25"/>
    <row r="6" spans="1:7" x14ac:dyDescent="0.2">
      <c r="A6" s="404" t="s">
        <v>9</v>
      </c>
      <c r="B6" s="405" t="s">
        <v>106</v>
      </c>
      <c r="C6" s="405" t="s">
        <v>107</v>
      </c>
      <c r="D6" s="405" t="s">
        <v>106</v>
      </c>
      <c r="E6" s="405" t="s">
        <v>107</v>
      </c>
      <c r="F6" s="405" t="s">
        <v>106</v>
      </c>
      <c r="G6" s="405" t="s">
        <v>107</v>
      </c>
    </row>
    <row r="7" spans="1:7" ht="13.5" thickBot="1" x14ac:dyDescent="0.25">
      <c r="A7" s="406"/>
      <c r="B7" s="407" t="s">
        <v>237</v>
      </c>
      <c r="C7" s="407" t="s">
        <v>238</v>
      </c>
      <c r="D7" s="407" t="s">
        <v>239</v>
      </c>
      <c r="E7" s="407" t="s">
        <v>240</v>
      </c>
      <c r="F7" s="407" t="s">
        <v>265</v>
      </c>
      <c r="G7" s="407" t="s">
        <v>266</v>
      </c>
    </row>
    <row r="8" spans="1:7" x14ac:dyDescent="0.2">
      <c r="A8" s="364">
        <v>2016</v>
      </c>
      <c r="B8" s="165"/>
      <c r="C8" s="166"/>
      <c r="D8" s="165"/>
      <c r="E8" s="166"/>
      <c r="F8" s="165"/>
      <c r="G8" s="166"/>
    </row>
    <row r="9" spans="1:7" x14ac:dyDescent="0.2">
      <c r="A9" s="167">
        <v>2017</v>
      </c>
      <c r="B9" s="168"/>
      <c r="C9" s="169"/>
      <c r="D9" s="168"/>
      <c r="E9" s="169"/>
      <c r="F9" s="168"/>
      <c r="G9" s="169"/>
    </row>
    <row r="10" spans="1:7" ht="13.5" thickBot="1" x14ac:dyDescent="0.25">
      <c r="A10" s="174">
        <v>2018</v>
      </c>
      <c r="B10" s="381"/>
      <c r="C10" s="382"/>
      <c r="D10" s="381"/>
      <c r="E10" s="382"/>
      <c r="F10" s="381"/>
      <c r="G10" s="382"/>
    </row>
    <row r="11" spans="1:7" s="52" customFormat="1" x14ac:dyDescent="0.2">
      <c r="A11" s="467">
        <v>43101</v>
      </c>
      <c r="B11" s="468"/>
      <c r="C11" s="468"/>
      <c r="D11" s="468"/>
      <c r="E11" s="468"/>
      <c r="F11" s="468"/>
      <c r="G11" s="468"/>
    </row>
    <row r="12" spans="1:7" s="52" customFormat="1" ht="13.5" thickBot="1" x14ac:dyDescent="0.25">
      <c r="A12" s="469">
        <v>43466</v>
      </c>
      <c r="B12" s="470"/>
      <c r="C12" s="470"/>
      <c r="D12" s="470"/>
      <c r="E12" s="470"/>
      <c r="F12" s="470"/>
      <c r="G12" s="470"/>
    </row>
    <row r="13" spans="1:7" ht="5.25" customHeight="1" x14ac:dyDescent="0.2"/>
    <row r="14" spans="1:7" ht="13.5" thickBot="1" x14ac:dyDescent="0.25">
      <c r="A14" s="170" t="s">
        <v>108</v>
      </c>
    </row>
    <row r="15" spans="1:7" ht="30.75" customHeight="1" thickBot="1" x14ac:dyDescent="0.25">
      <c r="A15" s="342"/>
      <c r="B15" s="343"/>
      <c r="C15" s="344"/>
      <c r="D15" s="343"/>
      <c r="E15" s="344"/>
      <c r="F15" s="343"/>
      <c r="G15" s="344"/>
    </row>
  </sheetData>
  <mergeCells count="2">
    <mergeCell ref="A3:E3"/>
    <mergeCell ref="A4:E4"/>
  </mergeCells>
  <phoneticPr fontId="0" type="noConversion"/>
  <pageMargins left="0.35433070866141736" right="0.35433070866141736" top="0.98425196850393704" bottom="0.98425196850393704" header="0.19685039370078741" footer="0"/>
  <pageSetup paperSize="9" scale="76" orientation="landscape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5"/>
  <sheetViews>
    <sheetView topLeftCell="A22" workbookViewId="0">
      <selection activeCell="A10" sqref="A10:H10"/>
    </sheetView>
  </sheetViews>
  <sheetFormatPr baseColWidth="10" defaultColWidth="13.7109375" defaultRowHeight="12.75" x14ac:dyDescent="0.2"/>
  <cols>
    <col min="1" max="1" width="1" style="55" customWidth="1"/>
    <col min="2" max="2" width="3" style="52" customWidth="1"/>
    <col min="3" max="3" width="13" style="55" customWidth="1"/>
    <col min="4" max="4" width="1.7109375" style="55" customWidth="1"/>
    <col min="5" max="9" width="13.7109375" style="55" customWidth="1"/>
    <col min="10" max="10" width="14.85546875" style="55" customWidth="1"/>
    <col min="11" max="11" width="13.7109375" style="55" customWidth="1"/>
    <col min="12" max="12" width="13.5703125" style="55" customWidth="1"/>
    <col min="13" max="13" width="13.7109375" style="55" customWidth="1"/>
    <col min="14" max="14" width="1.7109375" style="65" customWidth="1"/>
    <col min="15" max="17" width="11.42578125" style="50" customWidth="1"/>
    <col min="18" max="16384" width="13.7109375" style="55"/>
  </cols>
  <sheetData>
    <row r="1" spans="3:17" x14ac:dyDescent="0.2">
      <c r="C1" s="631" t="s">
        <v>242</v>
      </c>
      <c r="D1" s="631"/>
      <c r="E1" s="631"/>
      <c r="F1" s="631"/>
      <c r="G1" s="631"/>
      <c r="H1" s="631"/>
      <c r="I1" s="631"/>
      <c r="J1" s="631"/>
      <c r="K1" s="631"/>
    </row>
    <row r="2" spans="3:17" x14ac:dyDescent="0.2">
      <c r="C2" s="631" t="s">
        <v>236</v>
      </c>
      <c r="D2" s="631"/>
      <c r="E2" s="631"/>
      <c r="F2" s="631"/>
      <c r="G2" s="631"/>
      <c r="H2" s="631"/>
      <c r="I2" s="631"/>
      <c r="J2" s="631"/>
      <c r="K2" s="631"/>
    </row>
    <row r="3" spans="3:17" x14ac:dyDescent="0.2">
      <c r="C3" s="632" t="s">
        <v>237</v>
      </c>
      <c r="D3" s="632"/>
      <c r="E3" s="632"/>
      <c r="F3" s="632"/>
      <c r="G3" s="632"/>
      <c r="H3" s="632"/>
      <c r="I3" s="632"/>
      <c r="J3" s="632"/>
      <c r="K3" s="632"/>
      <c r="L3" s="369"/>
      <c r="M3" s="369"/>
      <c r="N3" s="369"/>
      <c r="O3" s="55"/>
      <c r="P3" s="55"/>
      <c r="Q3" s="55"/>
    </row>
    <row r="4" spans="3:17" x14ac:dyDescent="0.2">
      <c r="C4" s="630" t="s">
        <v>241</v>
      </c>
      <c r="D4" s="630"/>
      <c r="E4" s="630"/>
      <c r="F4" s="630"/>
      <c r="G4" s="630"/>
      <c r="H4" s="630"/>
      <c r="I4" s="630"/>
      <c r="J4" s="630"/>
      <c r="K4" s="630"/>
      <c r="L4" s="369"/>
      <c r="M4" s="369"/>
      <c r="O4" s="55"/>
      <c r="P4" s="66" t="s">
        <v>119</v>
      </c>
      <c r="Q4" s="55"/>
    </row>
    <row r="5" spans="3:17" x14ac:dyDescent="0.2">
      <c r="C5" s="51"/>
      <c r="D5" s="51"/>
      <c r="E5" s="51"/>
      <c r="F5" s="51"/>
      <c r="G5" s="51"/>
      <c r="H5" s="51"/>
      <c r="I5" s="51"/>
      <c r="J5" s="51"/>
      <c r="K5" s="51"/>
      <c r="L5" s="349"/>
      <c r="M5" s="349"/>
      <c r="O5" s="55"/>
      <c r="P5" s="66"/>
      <c r="Q5" s="55"/>
    </row>
    <row r="6" spans="3:17" s="52" customFormat="1" ht="10.5" customHeight="1" thickBot="1" x14ac:dyDescent="0.25">
      <c r="C6" s="51"/>
      <c r="D6" s="51"/>
      <c r="E6" s="51"/>
      <c r="F6" s="51"/>
      <c r="G6" s="51"/>
      <c r="H6" s="51"/>
      <c r="I6" s="51"/>
      <c r="J6" s="51"/>
      <c r="K6" s="51"/>
      <c r="L6" s="51"/>
      <c r="N6" s="49"/>
    </row>
    <row r="7" spans="3:17" ht="64.5" thickBot="1" x14ac:dyDescent="0.25">
      <c r="C7" s="408" t="s">
        <v>112</v>
      </c>
      <c r="D7" s="25"/>
      <c r="E7" s="409" t="s">
        <v>17</v>
      </c>
      <c r="F7" s="410" t="s">
        <v>18</v>
      </c>
      <c r="G7" s="410" t="s">
        <v>121</v>
      </c>
      <c r="H7" s="410" t="s">
        <v>113</v>
      </c>
      <c r="I7" s="411" t="s">
        <v>114</v>
      </c>
      <c r="J7" s="410" t="s">
        <v>122</v>
      </c>
      <c r="K7" s="411" t="s">
        <v>115</v>
      </c>
      <c r="L7" s="52"/>
      <c r="M7" s="52"/>
      <c r="N7" s="26"/>
      <c r="O7" s="53"/>
      <c r="P7" s="95" t="s">
        <v>149</v>
      </c>
    </row>
    <row r="8" spans="3:17" x14ac:dyDescent="0.2">
      <c r="C8" s="100">
        <v>42370</v>
      </c>
      <c r="D8" s="45"/>
      <c r="E8" s="28"/>
      <c r="F8" s="29"/>
      <c r="G8" s="29"/>
      <c r="H8" s="29"/>
      <c r="I8" s="30"/>
      <c r="J8" s="30"/>
      <c r="K8" s="30"/>
      <c r="L8" s="52"/>
      <c r="M8" s="52"/>
      <c r="N8" s="31"/>
      <c r="O8" s="53"/>
      <c r="P8" s="128">
        <f>+L58+E8-F8-G8-H8+I8-J8</f>
        <v>0</v>
      </c>
    </row>
    <row r="9" spans="3:17" x14ac:dyDescent="0.2">
      <c r="C9" s="101">
        <v>42401</v>
      </c>
      <c r="D9" s="45"/>
      <c r="E9" s="32"/>
      <c r="F9" s="33"/>
      <c r="G9" s="33"/>
      <c r="H9" s="33"/>
      <c r="I9" s="34"/>
      <c r="J9" s="34"/>
      <c r="K9" s="34"/>
      <c r="L9" s="52"/>
      <c r="M9" s="52"/>
      <c r="N9" s="31"/>
      <c r="O9" s="53"/>
      <c r="P9" s="129">
        <f>+P8+E9+I9-F9-G9-H9-J9</f>
        <v>0</v>
      </c>
    </row>
    <row r="10" spans="3:17" x14ac:dyDescent="0.2">
      <c r="C10" s="101">
        <v>42430</v>
      </c>
      <c r="D10" s="45"/>
      <c r="E10" s="32"/>
      <c r="F10" s="33"/>
      <c r="G10" s="33"/>
      <c r="H10" s="33"/>
      <c r="I10" s="34"/>
      <c r="J10" s="34"/>
      <c r="K10" s="34"/>
      <c r="L10" s="52"/>
      <c r="M10" s="52"/>
      <c r="N10" s="31"/>
      <c r="O10" s="53"/>
      <c r="P10" s="129">
        <f t="shared" ref="P10:P49" si="0">+P9+E10+I10-F10-G10-H10-J10</f>
        <v>0</v>
      </c>
    </row>
    <row r="11" spans="3:17" x14ac:dyDescent="0.2">
      <c r="C11" s="101">
        <v>42461</v>
      </c>
      <c r="D11" s="45"/>
      <c r="E11" s="32"/>
      <c r="F11" s="33"/>
      <c r="G11" s="33"/>
      <c r="H11" s="33"/>
      <c r="I11" s="34"/>
      <c r="J11" s="34"/>
      <c r="K11" s="34"/>
      <c r="L11" s="52"/>
      <c r="M11" s="52"/>
      <c r="N11" s="31"/>
      <c r="O11" s="53"/>
      <c r="P11" s="129">
        <f t="shared" si="0"/>
        <v>0</v>
      </c>
    </row>
    <row r="12" spans="3:17" x14ac:dyDescent="0.2">
      <c r="C12" s="101">
        <v>42491</v>
      </c>
      <c r="D12" s="45"/>
      <c r="E12" s="32"/>
      <c r="F12" s="33"/>
      <c r="G12" s="33"/>
      <c r="H12" s="33"/>
      <c r="I12" s="34"/>
      <c r="J12" s="34"/>
      <c r="K12" s="34"/>
      <c r="N12" s="31"/>
      <c r="P12" s="129">
        <f>+P11+E12+I12-F12-G12-H12-J12</f>
        <v>0</v>
      </c>
    </row>
    <row r="13" spans="3:17" x14ac:dyDescent="0.2">
      <c r="C13" s="101">
        <v>42522</v>
      </c>
      <c r="D13" s="45"/>
      <c r="E13" s="32"/>
      <c r="F13" s="33"/>
      <c r="G13" s="33"/>
      <c r="H13" s="33"/>
      <c r="I13" s="34"/>
      <c r="J13" s="34"/>
      <c r="K13" s="34"/>
      <c r="N13" s="31"/>
      <c r="P13" s="129">
        <f t="shared" si="0"/>
        <v>0</v>
      </c>
    </row>
    <row r="14" spans="3:17" x14ac:dyDescent="0.2">
      <c r="C14" s="101">
        <v>42552</v>
      </c>
      <c r="D14" s="45"/>
      <c r="E14" s="32"/>
      <c r="F14" s="33"/>
      <c r="G14" s="33"/>
      <c r="H14" s="33"/>
      <c r="I14" s="34"/>
      <c r="J14" s="34"/>
      <c r="K14" s="34"/>
      <c r="N14" s="31"/>
      <c r="P14" s="129">
        <f t="shared" si="0"/>
        <v>0</v>
      </c>
    </row>
    <row r="15" spans="3:17" x14ac:dyDescent="0.2">
      <c r="C15" s="101">
        <v>42583</v>
      </c>
      <c r="D15" s="45"/>
      <c r="E15" s="32"/>
      <c r="F15" s="33"/>
      <c r="G15" s="33"/>
      <c r="H15" s="33"/>
      <c r="I15" s="34"/>
      <c r="J15" s="34"/>
      <c r="K15" s="34"/>
      <c r="N15" s="31"/>
      <c r="P15" s="129">
        <f t="shared" si="0"/>
        <v>0</v>
      </c>
    </row>
    <row r="16" spans="3:17" x14ac:dyDescent="0.2">
      <c r="C16" s="101">
        <v>42614</v>
      </c>
      <c r="D16" s="45"/>
      <c r="E16" s="32"/>
      <c r="F16" s="33"/>
      <c r="G16" s="33"/>
      <c r="H16" s="33"/>
      <c r="I16" s="34"/>
      <c r="J16" s="34"/>
      <c r="K16" s="34"/>
      <c r="N16" s="31"/>
      <c r="P16" s="129">
        <f t="shared" si="0"/>
        <v>0</v>
      </c>
    </row>
    <row r="17" spans="3:16" x14ac:dyDescent="0.2">
      <c r="C17" s="101">
        <v>42644</v>
      </c>
      <c r="D17" s="45"/>
      <c r="E17" s="32"/>
      <c r="F17" s="33"/>
      <c r="G17" s="33"/>
      <c r="H17" s="33"/>
      <c r="I17" s="34"/>
      <c r="J17" s="34"/>
      <c r="K17" s="34"/>
      <c r="N17" s="31"/>
      <c r="P17" s="129">
        <f t="shared" si="0"/>
        <v>0</v>
      </c>
    </row>
    <row r="18" spans="3:16" x14ac:dyDescent="0.2">
      <c r="C18" s="101">
        <v>42675</v>
      </c>
      <c r="D18" s="45"/>
      <c r="E18" s="32"/>
      <c r="F18" s="33"/>
      <c r="G18" s="33"/>
      <c r="H18" s="33"/>
      <c r="I18" s="34"/>
      <c r="J18" s="34"/>
      <c r="K18" s="34"/>
      <c r="N18" s="31"/>
      <c r="P18" s="129">
        <f t="shared" si="0"/>
        <v>0</v>
      </c>
    </row>
    <row r="19" spans="3:16" ht="13.5" thickBot="1" x14ac:dyDescent="0.25">
      <c r="C19" s="354">
        <v>42705</v>
      </c>
      <c r="D19" s="45"/>
      <c r="E19" s="35"/>
      <c r="F19" s="36"/>
      <c r="G19" s="36"/>
      <c r="H19" s="36"/>
      <c r="I19" s="37"/>
      <c r="J19" s="37"/>
      <c r="K19" s="37"/>
      <c r="N19" s="31"/>
      <c r="P19" s="130">
        <f t="shared" si="0"/>
        <v>0</v>
      </c>
    </row>
    <row r="20" spans="3:16" x14ac:dyDescent="0.2">
      <c r="C20" s="100">
        <v>42736</v>
      </c>
      <c r="D20" s="45"/>
      <c r="E20" s="38"/>
      <c r="F20" s="39"/>
      <c r="G20" s="39"/>
      <c r="H20" s="39"/>
      <c r="I20" s="40"/>
      <c r="J20" s="40"/>
      <c r="K20" s="40"/>
      <c r="N20" s="31"/>
      <c r="P20" s="131">
        <f t="shared" si="0"/>
        <v>0</v>
      </c>
    </row>
    <row r="21" spans="3:16" x14ac:dyDescent="0.2">
      <c r="C21" s="101">
        <v>42767</v>
      </c>
      <c r="D21" s="45"/>
      <c r="E21" s="32"/>
      <c r="F21" s="33"/>
      <c r="G21" s="33"/>
      <c r="H21" s="33"/>
      <c r="I21" s="34"/>
      <c r="J21" s="34"/>
      <c r="K21" s="34"/>
      <c r="N21" s="31"/>
      <c r="P21" s="129">
        <f t="shared" si="0"/>
        <v>0</v>
      </c>
    </row>
    <row r="22" spans="3:16" x14ac:dyDescent="0.2">
      <c r="C22" s="101">
        <v>42795</v>
      </c>
      <c r="D22" s="45"/>
      <c r="E22" s="32"/>
      <c r="F22" s="33"/>
      <c r="G22" s="33"/>
      <c r="H22" s="33"/>
      <c r="I22" s="34"/>
      <c r="J22" s="34"/>
      <c r="K22" s="34"/>
      <c r="N22" s="31"/>
      <c r="P22" s="129">
        <f t="shared" si="0"/>
        <v>0</v>
      </c>
    </row>
    <row r="23" spans="3:16" x14ac:dyDescent="0.2">
      <c r="C23" s="101">
        <v>42826</v>
      </c>
      <c r="D23" s="45"/>
      <c r="E23" s="32"/>
      <c r="F23" s="33"/>
      <c r="G23" s="33"/>
      <c r="H23" s="33"/>
      <c r="I23" s="34"/>
      <c r="J23" s="34"/>
      <c r="K23" s="34"/>
      <c r="N23" s="31"/>
      <c r="P23" s="129">
        <f t="shared" si="0"/>
        <v>0</v>
      </c>
    </row>
    <row r="24" spans="3:16" x14ac:dyDescent="0.2">
      <c r="C24" s="101">
        <v>42856</v>
      </c>
      <c r="D24" s="45"/>
      <c r="E24" s="32"/>
      <c r="F24" s="33"/>
      <c r="G24" s="33"/>
      <c r="H24" s="33"/>
      <c r="I24" s="34"/>
      <c r="J24" s="34"/>
      <c r="K24" s="34"/>
      <c r="N24" s="31"/>
      <c r="P24" s="129">
        <f t="shared" si="0"/>
        <v>0</v>
      </c>
    </row>
    <row r="25" spans="3:16" x14ac:dyDescent="0.2">
      <c r="C25" s="101">
        <v>42887</v>
      </c>
      <c r="D25" s="45"/>
      <c r="E25" s="32"/>
      <c r="F25" s="33"/>
      <c r="G25" s="33"/>
      <c r="H25" s="33"/>
      <c r="I25" s="34"/>
      <c r="J25" s="34"/>
      <c r="K25" s="34"/>
      <c r="N25" s="31"/>
      <c r="P25" s="129">
        <f t="shared" si="0"/>
        <v>0</v>
      </c>
    </row>
    <row r="26" spans="3:16" x14ac:dyDescent="0.2">
      <c r="C26" s="101">
        <v>42917</v>
      </c>
      <c r="D26" s="45"/>
      <c r="E26" s="32"/>
      <c r="F26" s="33"/>
      <c r="G26" s="33"/>
      <c r="H26" s="33"/>
      <c r="I26" s="34"/>
      <c r="J26" s="34"/>
      <c r="K26" s="34"/>
      <c r="N26" s="31"/>
      <c r="P26" s="129">
        <f t="shared" si="0"/>
        <v>0</v>
      </c>
    </row>
    <row r="27" spans="3:16" x14ac:dyDescent="0.2">
      <c r="C27" s="101">
        <v>42948</v>
      </c>
      <c r="D27" s="45"/>
      <c r="E27" s="32"/>
      <c r="F27" s="33"/>
      <c r="G27" s="33"/>
      <c r="H27" s="33"/>
      <c r="I27" s="34"/>
      <c r="J27" s="34"/>
      <c r="K27" s="34"/>
      <c r="N27" s="31"/>
      <c r="P27" s="129">
        <f t="shared" si="0"/>
        <v>0</v>
      </c>
    </row>
    <row r="28" spans="3:16" x14ac:dyDescent="0.2">
      <c r="C28" s="101">
        <v>42979</v>
      </c>
      <c r="D28" s="45"/>
      <c r="E28" s="32"/>
      <c r="F28" s="33"/>
      <c r="G28" s="33"/>
      <c r="H28" s="33"/>
      <c r="I28" s="34"/>
      <c r="J28" s="34"/>
      <c r="K28" s="34"/>
      <c r="N28" s="31"/>
      <c r="P28" s="129">
        <f t="shared" si="0"/>
        <v>0</v>
      </c>
    </row>
    <row r="29" spans="3:16" x14ac:dyDescent="0.2">
      <c r="C29" s="101">
        <v>43009</v>
      </c>
      <c r="D29" s="45"/>
      <c r="E29" s="32"/>
      <c r="F29" s="33"/>
      <c r="G29" s="33"/>
      <c r="H29" s="33"/>
      <c r="I29" s="34"/>
      <c r="J29" s="34"/>
      <c r="K29" s="34"/>
      <c r="N29" s="31"/>
      <c r="P29" s="129">
        <f t="shared" si="0"/>
        <v>0</v>
      </c>
    </row>
    <row r="30" spans="3:16" x14ac:dyDescent="0.2">
      <c r="C30" s="101">
        <v>43040</v>
      </c>
      <c r="D30" s="45"/>
      <c r="E30" s="32"/>
      <c r="F30" s="33"/>
      <c r="G30" s="33"/>
      <c r="H30" s="33"/>
      <c r="I30" s="34"/>
      <c r="J30" s="34"/>
      <c r="K30" s="34"/>
      <c r="N30" s="31"/>
      <c r="P30" s="129">
        <f t="shared" si="0"/>
        <v>0</v>
      </c>
    </row>
    <row r="31" spans="3:16" ht="13.5" thickBot="1" x14ac:dyDescent="0.25">
      <c r="C31" s="354">
        <v>43070</v>
      </c>
      <c r="D31" s="45"/>
      <c r="E31" s="41"/>
      <c r="F31" s="42"/>
      <c r="G31" s="42"/>
      <c r="H31" s="42"/>
      <c r="I31" s="43"/>
      <c r="J31" s="43"/>
      <c r="K31" s="43"/>
      <c r="N31" s="31"/>
      <c r="P31" s="132">
        <f t="shared" si="0"/>
        <v>0</v>
      </c>
    </row>
    <row r="32" spans="3:16" x14ac:dyDescent="0.2">
      <c r="C32" s="100">
        <v>43101</v>
      </c>
      <c r="D32" s="45"/>
      <c r="E32" s="28"/>
      <c r="F32" s="29"/>
      <c r="G32" s="29"/>
      <c r="H32" s="29"/>
      <c r="I32" s="30"/>
      <c r="J32" s="30"/>
      <c r="K32" s="30"/>
      <c r="N32" s="31"/>
      <c r="P32" s="128">
        <f t="shared" si="0"/>
        <v>0</v>
      </c>
    </row>
    <row r="33" spans="3:17" x14ac:dyDescent="0.2">
      <c r="C33" s="101">
        <v>43132</v>
      </c>
      <c r="D33" s="45"/>
      <c r="E33" s="32"/>
      <c r="F33" s="33"/>
      <c r="G33" s="33"/>
      <c r="H33" s="33"/>
      <c r="I33" s="34"/>
      <c r="J33" s="34"/>
      <c r="K33" s="34"/>
      <c r="N33" s="31"/>
      <c r="P33" s="129">
        <f t="shared" si="0"/>
        <v>0</v>
      </c>
    </row>
    <row r="34" spans="3:17" x14ac:dyDescent="0.2">
      <c r="C34" s="101">
        <v>43160</v>
      </c>
      <c r="D34" s="45"/>
      <c r="E34" s="32"/>
      <c r="F34" s="33"/>
      <c r="G34" s="33"/>
      <c r="H34" s="33"/>
      <c r="I34" s="34"/>
      <c r="J34" s="34"/>
      <c r="K34" s="34"/>
      <c r="N34" s="31"/>
      <c r="P34" s="129">
        <f t="shared" si="0"/>
        <v>0</v>
      </c>
    </row>
    <row r="35" spans="3:17" x14ac:dyDescent="0.2">
      <c r="C35" s="101">
        <v>43191</v>
      </c>
      <c r="D35" s="45"/>
      <c r="E35" s="32"/>
      <c r="F35" s="33"/>
      <c r="G35" s="33"/>
      <c r="H35" s="33"/>
      <c r="I35" s="34"/>
      <c r="J35" s="34"/>
      <c r="K35" s="34"/>
      <c r="N35" s="31"/>
      <c r="P35" s="129">
        <f t="shared" si="0"/>
        <v>0</v>
      </c>
    </row>
    <row r="36" spans="3:17" x14ac:dyDescent="0.2">
      <c r="C36" s="101">
        <v>43221</v>
      </c>
      <c r="D36" s="45"/>
      <c r="E36" s="32"/>
      <c r="F36" s="33"/>
      <c r="G36" s="33"/>
      <c r="H36" s="33"/>
      <c r="I36" s="34"/>
      <c r="J36" s="34"/>
      <c r="K36" s="34"/>
      <c r="N36" s="31"/>
      <c r="P36" s="129">
        <f t="shared" si="0"/>
        <v>0</v>
      </c>
    </row>
    <row r="37" spans="3:17" x14ac:dyDescent="0.2">
      <c r="C37" s="101">
        <v>43252</v>
      </c>
      <c r="D37" s="45"/>
      <c r="E37" s="32"/>
      <c r="F37" s="33"/>
      <c r="G37" s="33"/>
      <c r="H37" s="33"/>
      <c r="I37" s="34"/>
      <c r="J37" s="34"/>
      <c r="K37" s="34"/>
      <c r="N37" s="31"/>
      <c r="P37" s="129">
        <f t="shared" si="0"/>
        <v>0</v>
      </c>
    </row>
    <row r="38" spans="3:17" x14ac:dyDescent="0.2">
      <c r="C38" s="101">
        <v>43282</v>
      </c>
      <c r="D38" s="45"/>
      <c r="E38" s="32"/>
      <c r="F38" s="33"/>
      <c r="G38" s="33"/>
      <c r="H38" s="33"/>
      <c r="I38" s="34"/>
      <c r="J38" s="34"/>
      <c r="K38" s="34"/>
      <c r="N38" s="31"/>
      <c r="P38" s="129">
        <f t="shared" si="0"/>
        <v>0</v>
      </c>
    </row>
    <row r="39" spans="3:17" x14ac:dyDescent="0.2">
      <c r="C39" s="101">
        <v>43313</v>
      </c>
      <c r="D39" s="45"/>
      <c r="E39" s="32"/>
      <c r="F39" s="33"/>
      <c r="G39" s="33"/>
      <c r="H39" s="33"/>
      <c r="I39" s="34"/>
      <c r="J39" s="34"/>
      <c r="K39" s="34"/>
      <c r="N39" s="31"/>
      <c r="P39" s="129">
        <f t="shared" si="0"/>
        <v>0</v>
      </c>
    </row>
    <row r="40" spans="3:17" x14ac:dyDescent="0.2">
      <c r="C40" s="101">
        <v>43344</v>
      </c>
      <c r="D40" s="45"/>
      <c r="E40" s="32"/>
      <c r="F40" s="33"/>
      <c r="G40" s="33"/>
      <c r="H40" s="33"/>
      <c r="I40" s="34"/>
      <c r="J40" s="34"/>
      <c r="K40" s="34"/>
      <c r="N40" s="31"/>
      <c r="P40" s="129">
        <f t="shared" si="0"/>
        <v>0</v>
      </c>
    </row>
    <row r="41" spans="3:17" x14ac:dyDescent="0.2">
      <c r="C41" s="101">
        <v>43374</v>
      </c>
      <c r="D41" s="45"/>
      <c r="E41" s="32"/>
      <c r="F41" s="33"/>
      <c r="G41" s="33"/>
      <c r="H41" s="33"/>
      <c r="I41" s="34"/>
      <c r="J41" s="34"/>
      <c r="K41" s="34"/>
      <c r="N41" s="31"/>
      <c r="P41" s="129">
        <f t="shared" si="0"/>
        <v>0</v>
      </c>
    </row>
    <row r="42" spans="3:17" x14ac:dyDescent="0.2">
      <c r="C42" s="101">
        <v>43405</v>
      </c>
      <c r="D42" s="45"/>
      <c r="E42" s="32"/>
      <c r="F42" s="33"/>
      <c r="G42" s="33"/>
      <c r="H42" s="33"/>
      <c r="I42" s="34"/>
      <c r="J42" s="34"/>
      <c r="K42" s="34"/>
      <c r="N42" s="31"/>
      <c r="P42" s="129">
        <f t="shared" si="0"/>
        <v>0</v>
      </c>
    </row>
    <row r="43" spans="3:17" ht="13.5" thickBot="1" x14ac:dyDescent="0.25">
      <c r="C43" s="354">
        <v>43435</v>
      </c>
      <c r="D43" s="45"/>
      <c r="E43" s="41"/>
      <c r="F43" s="42"/>
      <c r="G43" s="42"/>
      <c r="H43" s="42"/>
      <c r="I43" s="43"/>
      <c r="J43" s="43"/>
      <c r="K43" s="43"/>
      <c r="N43" s="31"/>
      <c r="P43" s="132">
        <f t="shared" si="0"/>
        <v>0</v>
      </c>
    </row>
    <row r="44" spans="3:17" s="52" customFormat="1" ht="13.5" thickBot="1" x14ac:dyDescent="0.25">
      <c r="C44" s="474">
        <v>43466</v>
      </c>
      <c r="D44" s="45"/>
      <c r="E44" s="476"/>
      <c r="F44" s="476"/>
      <c r="G44" s="476"/>
      <c r="H44" s="476"/>
      <c r="I44" s="476"/>
      <c r="J44" s="476"/>
      <c r="K44" s="476"/>
      <c r="N44" s="31"/>
      <c r="O44" s="53"/>
      <c r="P44" s="472">
        <f t="shared" si="0"/>
        <v>0</v>
      </c>
      <c r="Q44" s="53"/>
    </row>
    <row r="45" spans="3:17" s="453" customFormat="1" hidden="1" x14ac:dyDescent="0.2">
      <c r="C45" s="473">
        <v>43497</v>
      </c>
      <c r="D45" s="454"/>
      <c r="E45" s="475"/>
      <c r="F45" s="475"/>
      <c r="G45" s="475"/>
      <c r="H45" s="475"/>
      <c r="I45" s="475"/>
      <c r="J45" s="475"/>
      <c r="K45" s="475"/>
      <c r="N45" s="455"/>
      <c r="O45" s="456"/>
      <c r="P45" s="459">
        <f t="shared" si="0"/>
        <v>0</v>
      </c>
      <c r="Q45" s="456"/>
    </row>
    <row r="46" spans="3:17" s="453" customFormat="1" hidden="1" x14ac:dyDescent="0.2">
      <c r="C46" s="457">
        <v>43525</v>
      </c>
      <c r="D46" s="454"/>
      <c r="E46" s="458"/>
      <c r="F46" s="458"/>
      <c r="G46" s="458"/>
      <c r="H46" s="458"/>
      <c r="I46" s="458"/>
      <c r="J46" s="458"/>
      <c r="K46" s="458"/>
      <c r="N46" s="455"/>
      <c r="O46" s="456"/>
      <c r="P46" s="459">
        <f t="shared" si="0"/>
        <v>0</v>
      </c>
      <c r="Q46" s="456"/>
    </row>
    <row r="47" spans="3:17" s="453" customFormat="1" hidden="1" x14ac:dyDescent="0.2">
      <c r="C47" s="457">
        <v>43556</v>
      </c>
      <c r="D47" s="454"/>
      <c r="E47" s="458"/>
      <c r="F47" s="458"/>
      <c r="G47" s="458"/>
      <c r="H47" s="458"/>
      <c r="I47" s="458"/>
      <c r="J47" s="458"/>
      <c r="K47" s="458"/>
      <c r="N47" s="455"/>
      <c r="O47" s="456"/>
      <c r="P47" s="459">
        <f t="shared" si="0"/>
        <v>0</v>
      </c>
      <c r="Q47" s="456"/>
    </row>
    <row r="48" spans="3:17" s="453" customFormat="1" hidden="1" x14ac:dyDescent="0.2">
      <c r="C48" s="457">
        <v>43586</v>
      </c>
      <c r="D48" s="454"/>
      <c r="E48" s="458"/>
      <c r="F48" s="458"/>
      <c r="G48" s="458"/>
      <c r="H48" s="458"/>
      <c r="I48" s="458"/>
      <c r="J48" s="458"/>
      <c r="K48" s="458"/>
      <c r="N48" s="455"/>
      <c r="O48" s="456"/>
      <c r="P48" s="459">
        <f t="shared" si="0"/>
        <v>0</v>
      </c>
      <c r="Q48" s="456"/>
    </row>
    <row r="49" spans="3:17" s="453" customFormat="1" hidden="1" x14ac:dyDescent="0.2">
      <c r="C49" s="457">
        <v>43617</v>
      </c>
      <c r="D49" s="454"/>
      <c r="E49" s="458"/>
      <c r="F49" s="458"/>
      <c r="G49" s="458"/>
      <c r="H49" s="458"/>
      <c r="I49" s="458"/>
      <c r="J49" s="458"/>
      <c r="K49" s="458"/>
      <c r="N49" s="455"/>
      <c r="O49" s="456"/>
      <c r="P49" s="459">
        <f t="shared" si="0"/>
        <v>0</v>
      </c>
      <c r="Q49" s="456"/>
    </row>
    <row r="50" spans="3:17" s="453" customFormat="1" hidden="1" x14ac:dyDescent="0.2">
      <c r="C50" s="457">
        <v>43647</v>
      </c>
      <c r="D50" s="454"/>
      <c r="E50" s="458"/>
      <c r="F50" s="458"/>
      <c r="G50" s="458"/>
      <c r="H50" s="458"/>
      <c r="I50" s="458"/>
      <c r="J50" s="458"/>
      <c r="K50" s="458"/>
      <c r="N50" s="455"/>
      <c r="O50" s="456"/>
      <c r="P50" s="459">
        <f t="shared" ref="P50:P55" si="1">+P49+E50+I50-F50-G50-H50-J50</f>
        <v>0</v>
      </c>
      <c r="Q50" s="456"/>
    </row>
    <row r="51" spans="3:17" s="453" customFormat="1" hidden="1" x14ac:dyDescent="0.2">
      <c r="C51" s="457">
        <v>43678</v>
      </c>
      <c r="D51" s="454"/>
      <c r="E51" s="458"/>
      <c r="F51" s="458"/>
      <c r="G51" s="458"/>
      <c r="H51" s="458"/>
      <c r="I51" s="458"/>
      <c r="J51" s="458"/>
      <c r="K51" s="458"/>
      <c r="N51" s="455"/>
      <c r="O51" s="456"/>
      <c r="P51" s="459">
        <f t="shared" si="1"/>
        <v>0</v>
      </c>
      <c r="Q51" s="456"/>
    </row>
    <row r="52" spans="3:17" s="453" customFormat="1" hidden="1" x14ac:dyDescent="0.2">
      <c r="C52" s="457">
        <v>43709</v>
      </c>
      <c r="D52" s="454"/>
      <c r="E52" s="458"/>
      <c r="F52" s="458"/>
      <c r="G52" s="458"/>
      <c r="H52" s="458"/>
      <c r="I52" s="458"/>
      <c r="J52" s="458"/>
      <c r="K52" s="458"/>
      <c r="N52" s="455"/>
      <c r="O52" s="456"/>
      <c r="P52" s="459">
        <f t="shared" si="1"/>
        <v>0</v>
      </c>
      <c r="Q52" s="456"/>
    </row>
    <row r="53" spans="3:17" s="453" customFormat="1" hidden="1" x14ac:dyDescent="0.2">
      <c r="C53" s="457">
        <v>43739</v>
      </c>
      <c r="D53" s="454"/>
      <c r="E53" s="458"/>
      <c r="F53" s="458"/>
      <c r="G53" s="458"/>
      <c r="H53" s="458"/>
      <c r="I53" s="458"/>
      <c r="J53" s="458"/>
      <c r="K53" s="458"/>
      <c r="N53" s="455"/>
      <c r="O53" s="456"/>
      <c r="P53" s="459">
        <f t="shared" si="1"/>
        <v>0</v>
      </c>
      <c r="Q53" s="456"/>
    </row>
    <row r="54" spans="3:17" s="453" customFormat="1" ht="13.5" hidden="1" thickBot="1" x14ac:dyDescent="0.25">
      <c r="C54" s="460">
        <v>43770</v>
      </c>
      <c r="D54" s="454"/>
      <c r="E54" s="461"/>
      <c r="F54" s="461"/>
      <c r="G54" s="461"/>
      <c r="H54" s="461"/>
      <c r="I54" s="461"/>
      <c r="J54" s="461"/>
      <c r="K54" s="461"/>
      <c r="N54" s="455"/>
      <c r="O54" s="456"/>
      <c r="P54" s="459">
        <f t="shared" si="1"/>
        <v>0</v>
      </c>
      <c r="Q54" s="456"/>
    </row>
    <row r="55" spans="3:17" ht="13.5" hidden="1" thickBot="1" x14ac:dyDescent="0.25">
      <c r="C55" s="387">
        <v>43800</v>
      </c>
      <c r="D55" s="45"/>
      <c r="E55" s="388"/>
      <c r="F55" s="389"/>
      <c r="G55" s="389"/>
      <c r="H55" s="390"/>
      <c r="I55" s="391"/>
      <c r="J55" s="391"/>
      <c r="K55" s="391"/>
      <c r="N55" s="31"/>
      <c r="P55" s="130">
        <f t="shared" si="1"/>
        <v>0</v>
      </c>
    </row>
    <row r="56" spans="3:17" ht="13.5" thickBot="1" x14ac:dyDescent="0.25">
      <c r="C56" s="44"/>
      <c r="D56" s="45"/>
      <c r="E56" s="31"/>
      <c r="F56" s="31"/>
      <c r="G56" s="31"/>
      <c r="H56" s="31"/>
      <c r="I56" s="31"/>
      <c r="J56" s="31"/>
      <c r="K56" s="31"/>
      <c r="N56" s="31"/>
      <c r="P56" s="31"/>
    </row>
    <row r="57" spans="3:17" ht="57" customHeight="1" thickBot="1" x14ac:dyDescent="0.25">
      <c r="C57" s="446" t="s">
        <v>7</v>
      </c>
      <c r="D57" s="67"/>
      <c r="E57" s="409" t="str">
        <f t="shared" ref="E57:K57" si="2">+E7</f>
        <v>Producción</v>
      </c>
      <c r="F57" s="410" t="str">
        <f t="shared" si="2"/>
        <v>Autoconsumo</v>
      </c>
      <c r="G57" s="410" t="str">
        <f t="shared" si="2"/>
        <v>Ventas de Producción Propia</v>
      </c>
      <c r="H57" s="447" t="str">
        <f t="shared" si="2"/>
        <v>Exportaciones</v>
      </c>
      <c r="I57" s="411" t="str">
        <f t="shared" si="2"/>
        <v>Producción Contratada a Terceros</v>
      </c>
      <c r="J57" s="411" t="str">
        <f t="shared" si="2"/>
        <v>Ventas de Producción Contratada a Terceros</v>
      </c>
      <c r="K57" s="413" t="str">
        <f t="shared" si="2"/>
        <v>Producción para Terceros</v>
      </c>
      <c r="L57" s="413" t="s">
        <v>189</v>
      </c>
      <c r="M57" s="413" t="s">
        <v>99</v>
      </c>
      <c r="N57" s="68"/>
    </row>
    <row r="58" spans="3:17" ht="13.5" thickBot="1" x14ac:dyDescent="0.25">
      <c r="C58" s="63">
        <v>2015</v>
      </c>
      <c r="D58" s="69"/>
      <c r="F58" s="70"/>
      <c r="G58" s="70"/>
      <c r="H58" s="71"/>
      <c r="I58" s="46"/>
      <c r="J58" s="46"/>
      <c r="K58" s="46"/>
      <c r="L58" s="48"/>
      <c r="M58" s="46"/>
      <c r="N58" s="27"/>
    </row>
    <row r="59" spans="3:17" x14ac:dyDescent="0.2">
      <c r="C59" s="59">
        <f>C58+1</f>
        <v>2016</v>
      </c>
      <c r="D59" s="72"/>
      <c r="E59" s="73"/>
      <c r="F59" s="74"/>
      <c r="G59" s="74"/>
      <c r="H59" s="74"/>
      <c r="I59" s="58"/>
      <c r="J59" s="58"/>
      <c r="K59" s="58"/>
      <c r="L59" s="58"/>
      <c r="M59" s="75"/>
    </row>
    <row r="60" spans="3:17" x14ac:dyDescent="0.2">
      <c r="C60" s="59">
        <f>C59+1</f>
        <v>2017</v>
      </c>
      <c r="D60" s="72"/>
      <c r="E60" s="76"/>
      <c r="F60" s="77"/>
      <c r="G60" s="77"/>
      <c r="H60" s="77"/>
      <c r="I60" s="60"/>
      <c r="J60" s="60"/>
      <c r="K60" s="60"/>
      <c r="L60" s="60"/>
      <c r="M60" s="78"/>
    </row>
    <row r="61" spans="3:17" ht="13.5" thickBot="1" x14ac:dyDescent="0.25">
      <c r="C61" s="61">
        <f>C60+1</f>
        <v>2018</v>
      </c>
      <c r="D61" s="72"/>
      <c r="E61" s="79"/>
      <c r="F61" s="80"/>
      <c r="G61" s="80"/>
      <c r="H61" s="80"/>
      <c r="I61" s="62"/>
      <c r="J61" s="62"/>
      <c r="K61" s="62"/>
      <c r="L61" s="81"/>
      <c r="M61" s="82"/>
    </row>
    <row r="62" spans="3:17" s="52" customFormat="1" x14ac:dyDescent="0.2">
      <c r="C62" s="467">
        <f>+'2. prod.  nac.'!A11</f>
        <v>43101</v>
      </c>
      <c r="D62" s="72"/>
      <c r="E62" s="477"/>
      <c r="F62" s="478"/>
      <c r="G62" s="478"/>
      <c r="H62" s="478"/>
      <c r="I62" s="479"/>
      <c r="J62" s="479"/>
      <c r="K62" s="479"/>
      <c r="L62" s="480"/>
      <c r="M62" s="481"/>
      <c r="N62" s="49"/>
      <c r="O62" s="53"/>
      <c r="P62" s="53"/>
      <c r="Q62" s="53"/>
    </row>
    <row r="63" spans="3:17" s="52" customFormat="1" ht="13.5" thickBot="1" x14ac:dyDescent="0.25">
      <c r="C63" s="469">
        <f>+'2. prod.  nac.'!A12</f>
        <v>43466</v>
      </c>
      <c r="D63" s="483"/>
      <c r="E63" s="484"/>
      <c r="F63" s="485"/>
      <c r="G63" s="485"/>
      <c r="H63" s="486"/>
      <c r="I63" s="487"/>
      <c r="J63" s="487"/>
      <c r="K63" s="487"/>
      <c r="L63" s="487"/>
      <c r="M63" s="488"/>
      <c r="N63" s="49"/>
      <c r="O63" s="53"/>
      <c r="P63" s="53"/>
      <c r="Q63" s="53"/>
    </row>
    <row r="64" spans="3:17" x14ac:dyDescent="0.2">
      <c r="N64" s="49"/>
    </row>
    <row r="65" spans="3:14" hidden="1" x14ac:dyDescent="0.2">
      <c r="C65" s="83" t="s">
        <v>151</v>
      </c>
      <c r="D65" s="84"/>
      <c r="N65" s="49"/>
    </row>
    <row r="66" spans="3:14" ht="13.5" hidden="1" thickBot="1" x14ac:dyDescent="0.25">
      <c r="L66" s="65"/>
      <c r="N66" s="49"/>
    </row>
    <row r="67" spans="3:14" ht="51.75" hidden="1" thickBot="1" x14ac:dyDescent="0.25">
      <c r="C67" s="88" t="s">
        <v>7</v>
      </c>
      <c r="D67" s="89"/>
      <c r="E67" s="90" t="str">
        <f t="shared" ref="E67:K67" si="3">+E57</f>
        <v>Producción</v>
      </c>
      <c r="F67" s="91" t="str">
        <f t="shared" si="3"/>
        <v>Autoconsumo</v>
      </c>
      <c r="G67" s="91" t="str">
        <f t="shared" si="3"/>
        <v>Ventas de Producción Propia</v>
      </c>
      <c r="H67" s="92" t="str">
        <f t="shared" si="3"/>
        <v>Exportaciones</v>
      </c>
      <c r="I67" s="93" t="str">
        <f t="shared" si="3"/>
        <v>Producción Contratada a Terceros</v>
      </c>
      <c r="J67" s="93" t="str">
        <f t="shared" si="3"/>
        <v>Ventas de Producción Contratada a Terceros</v>
      </c>
      <c r="K67" s="94" t="str">
        <f t="shared" si="3"/>
        <v>Producción para Terceros</v>
      </c>
      <c r="L67" s="95" t="s">
        <v>150</v>
      </c>
      <c r="N67" s="85"/>
    </row>
    <row r="68" spans="3:14" hidden="1" x14ac:dyDescent="0.2">
      <c r="C68" s="96">
        <v>2015</v>
      </c>
      <c r="D68" s="97"/>
      <c r="E68" s="106">
        <f t="shared" ref="E68:K68" si="4">+E59-SUM(E8:E19)</f>
        <v>0</v>
      </c>
      <c r="F68" s="107">
        <f t="shared" si="4"/>
        <v>0</v>
      </c>
      <c r="G68" s="107">
        <f t="shared" si="4"/>
        <v>0</v>
      </c>
      <c r="H68" s="107">
        <f t="shared" si="4"/>
        <v>0</v>
      </c>
      <c r="I68" s="108">
        <f t="shared" si="4"/>
        <v>0</v>
      </c>
      <c r="J68" s="108">
        <f t="shared" si="4"/>
        <v>0</v>
      </c>
      <c r="K68" s="109">
        <f t="shared" si="4"/>
        <v>0</v>
      </c>
      <c r="L68" s="109">
        <f>+L59-(L58+E59-F59-G59-H59+I59-J59+M59)</f>
        <v>0</v>
      </c>
      <c r="N68" s="86"/>
    </row>
    <row r="69" spans="3:14" hidden="1" x14ac:dyDescent="0.2">
      <c r="C69" s="98">
        <v>2016</v>
      </c>
      <c r="D69" s="97"/>
      <c r="E69" s="110">
        <f t="shared" ref="E69:K69" si="5">+E60-SUM(E20:E31)</f>
        <v>0</v>
      </c>
      <c r="F69" s="111">
        <f t="shared" si="5"/>
        <v>0</v>
      </c>
      <c r="G69" s="111">
        <f t="shared" si="5"/>
        <v>0</v>
      </c>
      <c r="H69" s="111">
        <f t="shared" si="5"/>
        <v>0</v>
      </c>
      <c r="I69" s="112">
        <f t="shared" si="5"/>
        <v>0</v>
      </c>
      <c r="J69" s="112">
        <f t="shared" si="5"/>
        <v>0</v>
      </c>
      <c r="K69" s="113">
        <f t="shared" si="5"/>
        <v>0</v>
      </c>
      <c r="L69" s="113">
        <f>+L60-(L59+E60-F60-G60-H60+I60-J60+M60)</f>
        <v>0</v>
      </c>
      <c r="N69" s="86"/>
    </row>
    <row r="70" spans="3:14" ht="13.5" hidden="1" thickBot="1" x14ac:dyDescent="0.25">
      <c r="C70" s="99">
        <v>2017</v>
      </c>
      <c r="D70" s="97"/>
      <c r="E70" s="114">
        <f t="shared" ref="E70:K70" si="6">+E61-SUM(E32:E43)</f>
        <v>0</v>
      </c>
      <c r="F70" s="115">
        <f t="shared" si="6"/>
        <v>0</v>
      </c>
      <c r="G70" s="115">
        <f t="shared" si="6"/>
        <v>0</v>
      </c>
      <c r="H70" s="115">
        <f t="shared" si="6"/>
        <v>0</v>
      </c>
      <c r="I70" s="116">
        <f t="shared" si="6"/>
        <v>0</v>
      </c>
      <c r="J70" s="116">
        <f t="shared" si="6"/>
        <v>0</v>
      </c>
      <c r="K70" s="117">
        <f t="shared" si="6"/>
        <v>0</v>
      </c>
      <c r="L70" s="118">
        <f>+L61-(L60+E61-F61-G61-H61+I61-J61+M61)</f>
        <v>0</v>
      </c>
      <c r="N70" s="86"/>
    </row>
    <row r="71" spans="3:14" hidden="1" x14ac:dyDescent="0.2">
      <c r="C71" s="96" t="s">
        <v>220</v>
      </c>
      <c r="D71" s="97"/>
      <c r="E71" s="119">
        <f>+E62-(SUM(E32:INDEX(E32:E43,'parámetros e instrucciones'!$E$3)))</f>
        <v>0</v>
      </c>
      <c r="F71" s="120">
        <f>+F62-(SUM(F32:INDEX(F32:F43,'parámetros e instrucciones'!$E$3)))</f>
        <v>0</v>
      </c>
      <c r="G71" s="120">
        <f>+G62-(SUM(G32:INDEX(G32:G43,'parámetros e instrucciones'!$E$3)))</f>
        <v>0</v>
      </c>
      <c r="H71" s="120">
        <f>+H62-(SUM(H32:INDEX(H32:H43,'parámetros e instrucciones'!$E$3)))</f>
        <v>0</v>
      </c>
      <c r="I71" s="121">
        <f>+I62-(SUM(I32:INDEX(I32:I43,'parámetros e instrucciones'!$E$3)))</f>
        <v>0</v>
      </c>
      <c r="J71" s="121">
        <f>+J62-(SUM(J32:INDEX(J32:J43,'parámetros e instrucciones'!$E$3)))</f>
        <v>0</v>
      </c>
      <c r="K71" s="122">
        <f>+K62-(SUM(K32:INDEX(K32:K43,'parámetros e instrucciones'!$E$3)))</f>
        <v>0</v>
      </c>
      <c r="L71" s="123">
        <f>+L62-(L60+E62-F62-G62-H62+I62-J62+M62)</f>
        <v>0</v>
      </c>
      <c r="N71" s="86"/>
    </row>
    <row r="72" spans="3:14" ht="13.5" hidden="1" thickBot="1" x14ac:dyDescent="0.25">
      <c r="C72" s="99" t="s">
        <v>221</v>
      </c>
      <c r="D72" s="97"/>
      <c r="E72" s="124">
        <f>+E63-(SUM(E44:INDEX(E44:E55,'parámetros e instrucciones'!$E$3)))</f>
        <v>0</v>
      </c>
      <c r="F72" s="125">
        <f>+F63-(SUM(F44:INDEX(F44:F55,'parámetros e instrucciones'!$E$3)))</f>
        <v>0</v>
      </c>
      <c r="G72" s="125">
        <f>+G63-(SUM(G44:INDEX(G44:G55,'parámetros e instrucciones'!$E$3)))</f>
        <v>0</v>
      </c>
      <c r="H72" s="125">
        <f>+H63-(SUM(H44:INDEX(H44:H55,'parámetros e instrucciones'!$E$3)))</f>
        <v>0</v>
      </c>
      <c r="I72" s="126">
        <f>+I63-(SUM(I44:INDEX(I44:I55,'parámetros e instrucciones'!$E$3)))</f>
        <v>0</v>
      </c>
      <c r="J72" s="126">
        <f>+J63-(SUM(J44:INDEX(J44:J55,'parámetros e instrucciones'!$E$3)))</f>
        <v>0</v>
      </c>
      <c r="K72" s="127">
        <f>+K63-(SUM(K44:INDEX(K44:K55,'parámetros e instrucciones'!$E$3)))</f>
        <v>0</v>
      </c>
      <c r="L72" s="127">
        <f>+L63-(L61+E63-F63-G63-H63+I63-J63+M63)</f>
        <v>0</v>
      </c>
      <c r="N72" s="86"/>
    </row>
    <row r="73" spans="3:14" x14ac:dyDescent="0.2">
      <c r="L73" s="49"/>
      <c r="N73" s="49"/>
    </row>
    <row r="74" spans="3:14" x14ac:dyDescent="0.2">
      <c r="L74" s="49"/>
      <c r="N74" s="49"/>
    </row>
    <row r="75" spans="3:14" x14ac:dyDescent="0.2">
      <c r="K75" s="87"/>
      <c r="L75" s="52"/>
      <c r="N75" s="49"/>
    </row>
    <row r="76" spans="3:14" x14ac:dyDescent="0.2">
      <c r="K76" s="87"/>
      <c r="N76" s="49"/>
    </row>
    <row r="77" spans="3:14" x14ac:dyDescent="0.2">
      <c r="K77" s="87"/>
      <c r="N77" s="49"/>
    </row>
    <row r="78" spans="3:14" x14ac:dyDescent="0.2">
      <c r="K78" s="87"/>
      <c r="N78" s="49"/>
    </row>
    <row r="79" spans="3:14" x14ac:dyDescent="0.2">
      <c r="K79" s="87"/>
      <c r="N79" s="49"/>
    </row>
    <row r="80" spans="3:14" x14ac:dyDescent="0.2">
      <c r="K80" s="87"/>
      <c r="N80" s="49"/>
    </row>
    <row r="81" spans="14:14" x14ac:dyDescent="0.2">
      <c r="N81" s="49"/>
    </row>
    <row r="82" spans="14:14" x14ac:dyDescent="0.2">
      <c r="N82" s="49"/>
    </row>
    <row r="83" spans="14:14" x14ac:dyDescent="0.2">
      <c r="N83" s="49"/>
    </row>
    <row r="84" spans="14:14" x14ac:dyDescent="0.2">
      <c r="N84" s="49"/>
    </row>
    <row r="85" spans="14:14" x14ac:dyDescent="0.2">
      <c r="N85" s="49"/>
    </row>
    <row r="86" spans="14:14" x14ac:dyDescent="0.2">
      <c r="N86" s="49"/>
    </row>
    <row r="87" spans="14:14" x14ac:dyDescent="0.2">
      <c r="N87" s="49"/>
    </row>
    <row r="88" spans="14:14" x14ac:dyDescent="0.2">
      <c r="N88" s="49"/>
    </row>
    <row r="89" spans="14:14" x14ac:dyDescent="0.2">
      <c r="N89" s="49"/>
    </row>
    <row r="90" spans="14:14" x14ac:dyDescent="0.2">
      <c r="N90" s="49"/>
    </row>
    <row r="91" spans="14:14" x14ac:dyDescent="0.2">
      <c r="N91" s="49"/>
    </row>
    <row r="92" spans="14:14" x14ac:dyDescent="0.2">
      <c r="N92" s="49"/>
    </row>
    <row r="93" spans="14:14" x14ac:dyDescent="0.2">
      <c r="N93" s="49"/>
    </row>
    <row r="94" spans="14:14" x14ac:dyDescent="0.2">
      <c r="N94" s="49"/>
    </row>
    <row r="95" spans="14:14" x14ac:dyDescent="0.2">
      <c r="N95" s="49"/>
    </row>
    <row r="96" spans="14:14" x14ac:dyDescent="0.2">
      <c r="N96" s="49"/>
    </row>
    <row r="97" spans="14:14" x14ac:dyDescent="0.2">
      <c r="N97" s="49"/>
    </row>
    <row r="98" spans="14:14" x14ac:dyDescent="0.2">
      <c r="N98" s="49"/>
    </row>
    <row r="99" spans="14:14" x14ac:dyDescent="0.2">
      <c r="N99" s="49"/>
    </row>
    <row r="100" spans="14:14" x14ac:dyDescent="0.2">
      <c r="N100" s="49"/>
    </row>
    <row r="101" spans="14:14" x14ac:dyDescent="0.2">
      <c r="N101" s="49"/>
    </row>
    <row r="102" spans="14:14" x14ac:dyDescent="0.2">
      <c r="N102" s="49"/>
    </row>
    <row r="103" spans="14:14" x14ac:dyDescent="0.2">
      <c r="N103" s="49"/>
    </row>
    <row r="104" spans="14:14" x14ac:dyDescent="0.2">
      <c r="N104" s="49"/>
    </row>
    <row r="105" spans="14:14" x14ac:dyDescent="0.2">
      <c r="N105" s="49"/>
    </row>
    <row r="106" spans="14:14" x14ac:dyDescent="0.2">
      <c r="N106" s="49"/>
    </row>
    <row r="107" spans="14:14" x14ac:dyDescent="0.2">
      <c r="N107" s="49"/>
    </row>
    <row r="108" spans="14:14" x14ac:dyDescent="0.2">
      <c r="N108" s="49"/>
    </row>
    <row r="109" spans="14:14" x14ac:dyDescent="0.2">
      <c r="N109" s="49"/>
    </row>
    <row r="110" spans="14:14" x14ac:dyDescent="0.2">
      <c r="N110" s="49"/>
    </row>
    <row r="111" spans="14:14" x14ac:dyDescent="0.2">
      <c r="N111" s="49"/>
    </row>
    <row r="112" spans="14:14" x14ac:dyDescent="0.2">
      <c r="N112" s="49"/>
    </row>
    <row r="113" spans="14:14" x14ac:dyDescent="0.2">
      <c r="N113" s="49"/>
    </row>
    <row r="114" spans="14:14" x14ac:dyDescent="0.2">
      <c r="N114" s="49"/>
    </row>
    <row r="115" spans="14:14" x14ac:dyDescent="0.2">
      <c r="N115" s="49"/>
    </row>
    <row r="116" spans="14:14" x14ac:dyDescent="0.2">
      <c r="N116" s="49"/>
    </row>
    <row r="117" spans="14:14" x14ac:dyDescent="0.2">
      <c r="N117" s="49"/>
    </row>
    <row r="118" spans="14:14" x14ac:dyDescent="0.2">
      <c r="N118" s="49"/>
    </row>
    <row r="119" spans="14:14" x14ac:dyDescent="0.2">
      <c r="N119" s="49"/>
    </row>
    <row r="120" spans="14:14" x14ac:dyDescent="0.2">
      <c r="N120" s="49"/>
    </row>
    <row r="121" spans="14:14" x14ac:dyDescent="0.2">
      <c r="N121" s="49"/>
    </row>
    <row r="122" spans="14:14" x14ac:dyDescent="0.2">
      <c r="N122" s="49"/>
    </row>
    <row r="123" spans="14:14" x14ac:dyDescent="0.2">
      <c r="N123" s="49"/>
    </row>
    <row r="124" spans="14:14" x14ac:dyDescent="0.2">
      <c r="N124" s="49"/>
    </row>
    <row r="125" spans="14:14" x14ac:dyDescent="0.2">
      <c r="N125" s="49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scale="70" orientation="portrait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Q125"/>
  <sheetViews>
    <sheetView workbookViewId="0">
      <selection activeCell="A10" sqref="A10:H10"/>
    </sheetView>
  </sheetViews>
  <sheetFormatPr baseColWidth="10" defaultColWidth="13.7109375" defaultRowHeight="12.75" x14ac:dyDescent="0.2"/>
  <cols>
    <col min="1" max="1" width="1" style="55" customWidth="1"/>
    <col min="2" max="2" width="3" style="52" customWidth="1"/>
    <col min="3" max="3" width="13" style="55" customWidth="1"/>
    <col min="4" max="4" width="1.7109375" style="55" customWidth="1"/>
    <col min="5" max="9" width="13.7109375" style="55" customWidth="1"/>
    <col min="10" max="10" width="14.85546875" style="55" customWidth="1"/>
    <col min="11" max="11" width="13.7109375" style="55" customWidth="1"/>
    <col min="12" max="12" width="13.5703125" style="55" customWidth="1"/>
    <col min="13" max="13" width="13.7109375" style="55" customWidth="1"/>
    <col min="14" max="14" width="1.7109375" style="65" customWidth="1"/>
    <col min="15" max="17" width="11.42578125" style="50" customWidth="1"/>
    <col min="18" max="16384" width="13.7109375" style="55"/>
  </cols>
  <sheetData>
    <row r="1" spans="3:17" x14ac:dyDescent="0.2">
      <c r="C1" s="631" t="s">
        <v>243</v>
      </c>
      <c r="D1" s="631"/>
      <c r="E1" s="631"/>
      <c r="F1" s="631"/>
      <c r="G1" s="631"/>
      <c r="H1" s="631"/>
      <c r="I1" s="631"/>
      <c r="J1" s="631"/>
      <c r="K1" s="631"/>
    </row>
    <row r="2" spans="3:17" x14ac:dyDescent="0.2">
      <c r="C2" s="631" t="s">
        <v>236</v>
      </c>
      <c r="D2" s="631"/>
      <c r="E2" s="631"/>
      <c r="F2" s="631"/>
      <c r="G2" s="631"/>
      <c r="H2" s="631"/>
      <c r="I2" s="631"/>
      <c r="J2" s="631"/>
      <c r="K2" s="631"/>
    </row>
    <row r="3" spans="3:17" x14ac:dyDescent="0.2">
      <c r="C3" s="632" t="s">
        <v>239</v>
      </c>
      <c r="D3" s="632"/>
      <c r="E3" s="632"/>
      <c r="F3" s="632"/>
      <c r="G3" s="632"/>
      <c r="H3" s="632"/>
      <c r="I3" s="632"/>
      <c r="J3" s="632"/>
      <c r="K3" s="632"/>
      <c r="L3" s="369"/>
      <c r="M3" s="369"/>
      <c r="N3" s="369"/>
      <c r="O3" s="55"/>
      <c r="P3" s="55"/>
      <c r="Q3" s="55"/>
    </row>
    <row r="4" spans="3:17" x14ac:dyDescent="0.2">
      <c r="C4" s="630" t="s">
        <v>241</v>
      </c>
      <c r="D4" s="630"/>
      <c r="E4" s="630"/>
      <c r="F4" s="630"/>
      <c r="G4" s="630"/>
      <c r="H4" s="630"/>
      <c r="I4" s="630"/>
      <c r="J4" s="630"/>
      <c r="K4" s="630"/>
      <c r="L4" s="369"/>
      <c r="M4" s="369"/>
      <c r="O4" s="55"/>
      <c r="P4" s="66" t="s">
        <v>119</v>
      </c>
      <c r="Q4" s="55"/>
    </row>
    <row r="5" spans="3:17" x14ac:dyDescent="0.2">
      <c r="C5" s="449"/>
      <c r="D5" s="449"/>
      <c r="E5" s="449"/>
      <c r="F5" s="449"/>
      <c r="G5" s="449"/>
      <c r="H5" s="449"/>
      <c r="I5" s="449"/>
      <c r="J5" s="449"/>
      <c r="K5" s="449"/>
      <c r="L5" s="349"/>
      <c r="M5" s="349"/>
      <c r="O5" s="55"/>
      <c r="P5" s="66"/>
      <c r="Q5" s="55"/>
    </row>
    <row r="6" spans="3:17" s="52" customFormat="1" ht="10.5" customHeight="1" thickBot="1" x14ac:dyDescent="0.25">
      <c r="C6" s="449"/>
      <c r="D6" s="449"/>
      <c r="E6" s="449"/>
      <c r="F6" s="449"/>
      <c r="G6" s="449"/>
      <c r="H6" s="449"/>
      <c r="I6" s="449"/>
      <c r="J6" s="449"/>
      <c r="K6" s="449"/>
      <c r="L6" s="449"/>
      <c r="N6" s="49"/>
    </row>
    <row r="7" spans="3:17" ht="64.5" thickBot="1" x14ac:dyDescent="0.25">
      <c r="C7" s="408" t="s">
        <v>112</v>
      </c>
      <c r="D7" s="25"/>
      <c r="E7" s="409" t="s">
        <v>17</v>
      </c>
      <c r="F7" s="410" t="s">
        <v>18</v>
      </c>
      <c r="G7" s="410" t="s">
        <v>121</v>
      </c>
      <c r="H7" s="410" t="s">
        <v>113</v>
      </c>
      <c r="I7" s="411" t="s">
        <v>114</v>
      </c>
      <c r="J7" s="410" t="s">
        <v>122</v>
      </c>
      <c r="K7" s="411" t="s">
        <v>115</v>
      </c>
      <c r="L7" s="52"/>
      <c r="M7" s="52"/>
      <c r="N7" s="26"/>
      <c r="O7" s="53"/>
      <c r="P7" s="95" t="s">
        <v>149</v>
      </c>
    </row>
    <row r="8" spans="3:17" x14ac:dyDescent="0.2">
      <c r="C8" s="100">
        <v>42370</v>
      </c>
      <c r="D8" s="45"/>
      <c r="E8" s="28"/>
      <c r="F8" s="29"/>
      <c r="G8" s="29"/>
      <c r="H8" s="29"/>
      <c r="I8" s="30"/>
      <c r="J8" s="30"/>
      <c r="K8" s="30"/>
      <c r="L8" s="52"/>
      <c r="M8" s="52"/>
      <c r="N8" s="31"/>
      <c r="O8" s="53"/>
      <c r="P8" s="128">
        <f>+L58+E8-F8-G8-H8+I8-J8</f>
        <v>0</v>
      </c>
    </row>
    <row r="9" spans="3:17" x14ac:dyDescent="0.2">
      <c r="C9" s="101">
        <v>42401</v>
      </c>
      <c r="D9" s="45"/>
      <c r="E9" s="32"/>
      <c r="F9" s="33"/>
      <c r="G9" s="33"/>
      <c r="H9" s="33"/>
      <c r="I9" s="34"/>
      <c r="J9" s="34"/>
      <c r="K9" s="34"/>
      <c r="L9" s="52"/>
      <c r="M9" s="52"/>
      <c r="N9" s="31"/>
      <c r="O9" s="53"/>
      <c r="P9" s="129">
        <f>+P8+E9+I9-F9-G9-H9-J9</f>
        <v>0</v>
      </c>
    </row>
    <row r="10" spans="3:17" x14ac:dyDescent="0.2">
      <c r="C10" s="101">
        <v>42430</v>
      </c>
      <c r="D10" s="45"/>
      <c r="E10" s="32"/>
      <c r="F10" s="33"/>
      <c r="G10" s="33"/>
      <c r="H10" s="33"/>
      <c r="I10" s="34"/>
      <c r="J10" s="34"/>
      <c r="K10" s="34"/>
      <c r="L10" s="52"/>
      <c r="M10" s="52"/>
      <c r="N10" s="31"/>
      <c r="O10" s="53"/>
      <c r="P10" s="129">
        <f t="shared" ref="P10:P55" si="0">+P9+E10+I10-F10-G10-H10-J10</f>
        <v>0</v>
      </c>
    </row>
    <row r="11" spans="3:17" x14ac:dyDescent="0.2">
      <c r="C11" s="101">
        <v>42461</v>
      </c>
      <c r="D11" s="45"/>
      <c r="E11" s="32"/>
      <c r="F11" s="33"/>
      <c r="G11" s="33"/>
      <c r="H11" s="33"/>
      <c r="I11" s="34"/>
      <c r="J11" s="34"/>
      <c r="K11" s="34"/>
      <c r="L11" s="52"/>
      <c r="M11" s="52"/>
      <c r="N11" s="31"/>
      <c r="O11" s="53"/>
      <c r="P11" s="129">
        <f t="shared" si="0"/>
        <v>0</v>
      </c>
    </row>
    <row r="12" spans="3:17" x14ac:dyDescent="0.2">
      <c r="C12" s="101">
        <v>42491</v>
      </c>
      <c r="D12" s="45"/>
      <c r="E12" s="32"/>
      <c r="F12" s="33"/>
      <c r="G12" s="33"/>
      <c r="H12" s="33"/>
      <c r="I12" s="34"/>
      <c r="J12" s="34"/>
      <c r="K12" s="34"/>
      <c r="N12" s="31"/>
      <c r="P12" s="129">
        <f>+P11+E12+I12-F12-G12-H12-J12</f>
        <v>0</v>
      </c>
    </row>
    <row r="13" spans="3:17" x14ac:dyDescent="0.2">
      <c r="C13" s="101">
        <v>42522</v>
      </c>
      <c r="D13" s="45"/>
      <c r="E13" s="32"/>
      <c r="F13" s="33"/>
      <c r="G13" s="33"/>
      <c r="H13" s="33"/>
      <c r="I13" s="34"/>
      <c r="J13" s="34"/>
      <c r="K13" s="34"/>
      <c r="N13" s="31"/>
      <c r="P13" s="129">
        <f t="shared" si="0"/>
        <v>0</v>
      </c>
    </row>
    <row r="14" spans="3:17" x14ac:dyDescent="0.2">
      <c r="C14" s="101">
        <v>42552</v>
      </c>
      <c r="D14" s="45"/>
      <c r="E14" s="32"/>
      <c r="F14" s="33"/>
      <c r="G14" s="33"/>
      <c r="H14" s="33"/>
      <c r="I14" s="34"/>
      <c r="J14" s="34"/>
      <c r="K14" s="34"/>
      <c r="N14" s="31"/>
      <c r="P14" s="129">
        <f t="shared" si="0"/>
        <v>0</v>
      </c>
    </row>
    <row r="15" spans="3:17" x14ac:dyDescent="0.2">
      <c r="C15" s="101">
        <v>42583</v>
      </c>
      <c r="D15" s="45"/>
      <c r="E15" s="32"/>
      <c r="F15" s="33"/>
      <c r="G15" s="33"/>
      <c r="H15" s="33"/>
      <c r="I15" s="34"/>
      <c r="J15" s="34"/>
      <c r="K15" s="34"/>
      <c r="N15" s="31"/>
      <c r="P15" s="129">
        <f t="shared" si="0"/>
        <v>0</v>
      </c>
    </row>
    <row r="16" spans="3:17" x14ac:dyDescent="0.2">
      <c r="C16" s="101">
        <v>42614</v>
      </c>
      <c r="D16" s="45"/>
      <c r="E16" s="32"/>
      <c r="F16" s="33"/>
      <c r="G16" s="33"/>
      <c r="H16" s="33"/>
      <c r="I16" s="34"/>
      <c r="J16" s="34"/>
      <c r="K16" s="34"/>
      <c r="N16" s="31"/>
      <c r="P16" s="129">
        <f t="shared" si="0"/>
        <v>0</v>
      </c>
    </row>
    <row r="17" spans="3:16" x14ac:dyDescent="0.2">
      <c r="C17" s="101">
        <v>42644</v>
      </c>
      <c r="D17" s="45"/>
      <c r="E17" s="32"/>
      <c r="F17" s="33"/>
      <c r="G17" s="33"/>
      <c r="H17" s="33"/>
      <c r="I17" s="34"/>
      <c r="J17" s="34"/>
      <c r="K17" s="34"/>
      <c r="N17" s="31"/>
      <c r="P17" s="129">
        <f t="shared" si="0"/>
        <v>0</v>
      </c>
    </row>
    <row r="18" spans="3:16" x14ac:dyDescent="0.2">
      <c r="C18" s="101">
        <v>42675</v>
      </c>
      <c r="D18" s="45"/>
      <c r="E18" s="32"/>
      <c r="F18" s="33"/>
      <c r="G18" s="33"/>
      <c r="H18" s="33"/>
      <c r="I18" s="34"/>
      <c r="J18" s="34"/>
      <c r="K18" s="34"/>
      <c r="N18" s="31"/>
      <c r="P18" s="129">
        <f t="shared" si="0"/>
        <v>0</v>
      </c>
    </row>
    <row r="19" spans="3:16" ht="13.5" thickBot="1" x14ac:dyDescent="0.25">
      <c r="C19" s="354">
        <v>42705</v>
      </c>
      <c r="D19" s="45"/>
      <c r="E19" s="35"/>
      <c r="F19" s="36"/>
      <c r="G19" s="36"/>
      <c r="H19" s="36"/>
      <c r="I19" s="37"/>
      <c r="J19" s="37"/>
      <c r="K19" s="37"/>
      <c r="N19" s="31"/>
      <c r="P19" s="130">
        <f t="shared" si="0"/>
        <v>0</v>
      </c>
    </row>
    <row r="20" spans="3:16" x14ac:dyDescent="0.2">
      <c r="C20" s="100">
        <v>42736</v>
      </c>
      <c r="D20" s="45"/>
      <c r="E20" s="38"/>
      <c r="F20" s="39"/>
      <c r="G20" s="39"/>
      <c r="H20" s="39"/>
      <c r="I20" s="40"/>
      <c r="J20" s="40"/>
      <c r="K20" s="40"/>
      <c r="N20" s="31"/>
      <c r="P20" s="131">
        <f t="shared" si="0"/>
        <v>0</v>
      </c>
    </row>
    <row r="21" spans="3:16" x14ac:dyDescent="0.2">
      <c r="C21" s="101">
        <v>42767</v>
      </c>
      <c r="D21" s="45"/>
      <c r="E21" s="32"/>
      <c r="F21" s="33"/>
      <c r="G21" s="33"/>
      <c r="H21" s="33"/>
      <c r="I21" s="34"/>
      <c r="J21" s="34"/>
      <c r="K21" s="34"/>
      <c r="N21" s="31"/>
      <c r="P21" s="129">
        <f t="shared" si="0"/>
        <v>0</v>
      </c>
    </row>
    <row r="22" spans="3:16" x14ac:dyDescent="0.2">
      <c r="C22" s="101">
        <v>42795</v>
      </c>
      <c r="D22" s="45"/>
      <c r="E22" s="32"/>
      <c r="F22" s="33"/>
      <c r="G22" s="33"/>
      <c r="H22" s="33"/>
      <c r="I22" s="34"/>
      <c r="J22" s="34"/>
      <c r="K22" s="34"/>
      <c r="N22" s="31"/>
      <c r="P22" s="129">
        <f t="shared" si="0"/>
        <v>0</v>
      </c>
    </row>
    <row r="23" spans="3:16" x14ac:dyDescent="0.2">
      <c r="C23" s="101">
        <v>42826</v>
      </c>
      <c r="D23" s="45"/>
      <c r="E23" s="32"/>
      <c r="F23" s="33"/>
      <c r="G23" s="33"/>
      <c r="H23" s="33"/>
      <c r="I23" s="34"/>
      <c r="J23" s="34"/>
      <c r="K23" s="34"/>
      <c r="N23" s="31"/>
      <c r="P23" s="129">
        <f t="shared" si="0"/>
        <v>0</v>
      </c>
    </row>
    <row r="24" spans="3:16" x14ac:dyDescent="0.2">
      <c r="C24" s="101">
        <v>42856</v>
      </c>
      <c r="D24" s="45"/>
      <c r="E24" s="32"/>
      <c r="F24" s="33"/>
      <c r="G24" s="33"/>
      <c r="H24" s="33"/>
      <c r="I24" s="34"/>
      <c r="J24" s="34"/>
      <c r="K24" s="34"/>
      <c r="N24" s="31"/>
      <c r="P24" s="129">
        <f t="shared" si="0"/>
        <v>0</v>
      </c>
    </row>
    <row r="25" spans="3:16" x14ac:dyDescent="0.2">
      <c r="C25" s="101">
        <v>42887</v>
      </c>
      <c r="D25" s="45"/>
      <c r="E25" s="32"/>
      <c r="F25" s="33"/>
      <c r="G25" s="33"/>
      <c r="H25" s="33"/>
      <c r="I25" s="34"/>
      <c r="J25" s="34"/>
      <c r="K25" s="34"/>
      <c r="N25" s="31"/>
      <c r="P25" s="129">
        <f t="shared" si="0"/>
        <v>0</v>
      </c>
    </row>
    <row r="26" spans="3:16" x14ac:dyDescent="0.2">
      <c r="C26" s="101">
        <v>42917</v>
      </c>
      <c r="D26" s="45"/>
      <c r="E26" s="32"/>
      <c r="F26" s="33"/>
      <c r="G26" s="33"/>
      <c r="H26" s="33"/>
      <c r="I26" s="34"/>
      <c r="J26" s="34"/>
      <c r="K26" s="34"/>
      <c r="N26" s="31"/>
      <c r="P26" s="129">
        <f t="shared" si="0"/>
        <v>0</v>
      </c>
    </row>
    <row r="27" spans="3:16" x14ac:dyDescent="0.2">
      <c r="C27" s="101">
        <v>42948</v>
      </c>
      <c r="D27" s="45"/>
      <c r="E27" s="32"/>
      <c r="F27" s="33"/>
      <c r="G27" s="33"/>
      <c r="H27" s="33"/>
      <c r="I27" s="34"/>
      <c r="J27" s="34"/>
      <c r="K27" s="34"/>
      <c r="N27" s="31"/>
      <c r="P27" s="129">
        <f t="shared" si="0"/>
        <v>0</v>
      </c>
    </row>
    <row r="28" spans="3:16" x14ac:dyDescent="0.2">
      <c r="C28" s="101">
        <v>42979</v>
      </c>
      <c r="D28" s="45"/>
      <c r="E28" s="32"/>
      <c r="F28" s="33"/>
      <c r="G28" s="33"/>
      <c r="H28" s="33"/>
      <c r="I28" s="34"/>
      <c r="J28" s="34"/>
      <c r="K28" s="34"/>
      <c r="N28" s="31"/>
      <c r="P28" s="129">
        <f t="shared" si="0"/>
        <v>0</v>
      </c>
    </row>
    <row r="29" spans="3:16" x14ac:dyDescent="0.2">
      <c r="C29" s="101">
        <v>43009</v>
      </c>
      <c r="D29" s="45"/>
      <c r="E29" s="32"/>
      <c r="F29" s="33"/>
      <c r="G29" s="33"/>
      <c r="H29" s="33"/>
      <c r="I29" s="34"/>
      <c r="J29" s="34"/>
      <c r="K29" s="34"/>
      <c r="N29" s="31"/>
      <c r="P29" s="129">
        <f t="shared" si="0"/>
        <v>0</v>
      </c>
    </row>
    <row r="30" spans="3:16" x14ac:dyDescent="0.2">
      <c r="C30" s="101">
        <v>43040</v>
      </c>
      <c r="D30" s="45"/>
      <c r="E30" s="32"/>
      <c r="F30" s="33"/>
      <c r="G30" s="33"/>
      <c r="H30" s="33"/>
      <c r="I30" s="34"/>
      <c r="J30" s="34"/>
      <c r="K30" s="34"/>
      <c r="N30" s="31"/>
      <c r="P30" s="129">
        <f t="shared" si="0"/>
        <v>0</v>
      </c>
    </row>
    <row r="31" spans="3:16" ht="13.5" thickBot="1" x14ac:dyDescent="0.25">
      <c r="C31" s="354">
        <v>43070</v>
      </c>
      <c r="D31" s="45"/>
      <c r="E31" s="41"/>
      <c r="F31" s="42"/>
      <c r="G31" s="42"/>
      <c r="H31" s="42"/>
      <c r="I31" s="43"/>
      <c r="J31" s="43"/>
      <c r="K31" s="43"/>
      <c r="N31" s="31"/>
      <c r="P31" s="132">
        <f t="shared" si="0"/>
        <v>0</v>
      </c>
    </row>
    <row r="32" spans="3:16" x14ac:dyDescent="0.2">
      <c r="C32" s="100">
        <v>43101</v>
      </c>
      <c r="D32" s="45"/>
      <c r="E32" s="28"/>
      <c r="F32" s="29"/>
      <c r="G32" s="29"/>
      <c r="H32" s="29"/>
      <c r="I32" s="30"/>
      <c r="J32" s="30"/>
      <c r="K32" s="30"/>
      <c r="N32" s="31"/>
      <c r="P32" s="128">
        <f t="shared" si="0"/>
        <v>0</v>
      </c>
    </row>
    <row r="33" spans="2:16" x14ac:dyDescent="0.2">
      <c r="C33" s="101">
        <v>43132</v>
      </c>
      <c r="D33" s="45"/>
      <c r="E33" s="32"/>
      <c r="F33" s="33"/>
      <c r="G33" s="33"/>
      <c r="H33" s="33"/>
      <c r="I33" s="34"/>
      <c r="J33" s="34"/>
      <c r="K33" s="34"/>
      <c r="N33" s="31"/>
      <c r="P33" s="129">
        <f t="shared" si="0"/>
        <v>0</v>
      </c>
    </row>
    <row r="34" spans="2:16" x14ac:dyDescent="0.2">
      <c r="C34" s="101">
        <v>43160</v>
      </c>
      <c r="D34" s="45"/>
      <c r="E34" s="32"/>
      <c r="F34" s="33"/>
      <c r="G34" s="33"/>
      <c r="H34" s="33"/>
      <c r="I34" s="34"/>
      <c r="J34" s="34"/>
      <c r="K34" s="34"/>
      <c r="N34" s="31"/>
      <c r="P34" s="129">
        <f t="shared" si="0"/>
        <v>0</v>
      </c>
    </row>
    <row r="35" spans="2:16" x14ac:dyDescent="0.2">
      <c r="C35" s="101">
        <v>43191</v>
      </c>
      <c r="D35" s="45"/>
      <c r="E35" s="32"/>
      <c r="F35" s="33"/>
      <c r="G35" s="33"/>
      <c r="H35" s="33"/>
      <c r="I35" s="34"/>
      <c r="J35" s="34"/>
      <c r="K35" s="34"/>
      <c r="N35" s="31"/>
      <c r="P35" s="129">
        <f t="shared" si="0"/>
        <v>0</v>
      </c>
    </row>
    <row r="36" spans="2:16" x14ac:dyDescent="0.2">
      <c r="C36" s="101">
        <v>43221</v>
      </c>
      <c r="D36" s="45"/>
      <c r="E36" s="32"/>
      <c r="F36" s="33"/>
      <c r="G36" s="33"/>
      <c r="H36" s="33"/>
      <c r="I36" s="34"/>
      <c r="J36" s="34"/>
      <c r="K36" s="34"/>
      <c r="N36" s="31"/>
      <c r="P36" s="129">
        <f t="shared" si="0"/>
        <v>0</v>
      </c>
    </row>
    <row r="37" spans="2:16" x14ac:dyDescent="0.2">
      <c r="C37" s="101">
        <v>43252</v>
      </c>
      <c r="D37" s="45"/>
      <c r="E37" s="32"/>
      <c r="F37" s="33"/>
      <c r="G37" s="33"/>
      <c r="H37" s="33"/>
      <c r="I37" s="34"/>
      <c r="J37" s="34"/>
      <c r="K37" s="34"/>
      <c r="N37" s="31"/>
      <c r="P37" s="129">
        <f t="shared" si="0"/>
        <v>0</v>
      </c>
    </row>
    <row r="38" spans="2:16" x14ac:dyDescent="0.2">
      <c r="C38" s="101">
        <v>43282</v>
      </c>
      <c r="D38" s="45"/>
      <c r="E38" s="32"/>
      <c r="F38" s="33"/>
      <c r="G38" s="33"/>
      <c r="H38" s="33"/>
      <c r="I38" s="34"/>
      <c r="J38" s="34"/>
      <c r="K38" s="34"/>
      <c r="N38" s="31"/>
      <c r="P38" s="129">
        <f t="shared" si="0"/>
        <v>0</v>
      </c>
    </row>
    <row r="39" spans="2:16" x14ac:dyDescent="0.2">
      <c r="C39" s="101">
        <v>43313</v>
      </c>
      <c r="D39" s="45"/>
      <c r="E39" s="32"/>
      <c r="F39" s="33"/>
      <c r="G39" s="33"/>
      <c r="H39" s="33"/>
      <c r="I39" s="34"/>
      <c r="J39" s="34"/>
      <c r="K39" s="34"/>
      <c r="N39" s="31"/>
      <c r="P39" s="129">
        <f t="shared" si="0"/>
        <v>0</v>
      </c>
    </row>
    <row r="40" spans="2:16" x14ac:dyDescent="0.2">
      <c r="C40" s="101">
        <v>43344</v>
      </c>
      <c r="D40" s="45"/>
      <c r="E40" s="32"/>
      <c r="F40" s="33"/>
      <c r="G40" s="33"/>
      <c r="H40" s="33"/>
      <c r="I40" s="34"/>
      <c r="J40" s="34"/>
      <c r="K40" s="34"/>
      <c r="N40" s="31"/>
      <c r="P40" s="129">
        <f t="shared" si="0"/>
        <v>0</v>
      </c>
    </row>
    <row r="41" spans="2:16" x14ac:dyDescent="0.2">
      <c r="C41" s="101">
        <v>43374</v>
      </c>
      <c r="D41" s="45"/>
      <c r="E41" s="32"/>
      <c r="F41" s="33"/>
      <c r="G41" s="33"/>
      <c r="H41" s="33"/>
      <c r="I41" s="34"/>
      <c r="J41" s="34"/>
      <c r="K41" s="34"/>
      <c r="N41" s="31"/>
      <c r="P41" s="129">
        <f t="shared" si="0"/>
        <v>0</v>
      </c>
    </row>
    <row r="42" spans="2:16" x14ac:dyDescent="0.2">
      <c r="C42" s="101">
        <v>43405</v>
      </c>
      <c r="D42" s="45"/>
      <c r="E42" s="32"/>
      <c r="F42" s="33"/>
      <c r="G42" s="33"/>
      <c r="H42" s="33"/>
      <c r="I42" s="34"/>
      <c r="J42" s="34"/>
      <c r="K42" s="34"/>
      <c r="N42" s="31"/>
      <c r="P42" s="129">
        <f t="shared" si="0"/>
        <v>0</v>
      </c>
    </row>
    <row r="43" spans="2:16" ht="13.5" thickBot="1" x14ac:dyDescent="0.25">
      <c r="C43" s="354">
        <v>43435</v>
      </c>
      <c r="D43" s="45"/>
      <c r="E43" s="41"/>
      <c r="F43" s="42"/>
      <c r="G43" s="42"/>
      <c r="H43" s="42"/>
      <c r="I43" s="43"/>
      <c r="J43" s="43"/>
      <c r="K43" s="43"/>
      <c r="N43" s="31"/>
      <c r="P43" s="132">
        <f t="shared" si="0"/>
        <v>0</v>
      </c>
    </row>
    <row r="44" spans="2:16" s="53" customFormat="1" ht="13.5" thickBot="1" x14ac:dyDescent="0.25">
      <c r="B44" s="52"/>
      <c r="C44" s="474">
        <v>43466</v>
      </c>
      <c r="D44" s="45"/>
      <c r="E44" s="476"/>
      <c r="F44" s="476"/>
      <c r="G44" s="476"/>
      <c r="H44" s="476"/>
      <c r="I44" s="476"/>
      <c r="J44" s="476"/>
      <c r="K44" s="476"/>
      <c r="L44" s="52"/>
      <c r="M44" s="52"/>
      <c r="N44" s="31"/>
      <c r="P44" s="472">
        <f t="shared" si="0"/>
        <v>0</v>
      </c>
    </row>
    <row r="45" spans="2:16" s="456" customFormat="1" hidden="1" x14ac:dyDescent="0.2">
      <c r="B45" s="453"/>
      <c r="C45" s="473">
        <v>43497</v>
      </c>
      <c r="D45" s="454"/>
      <c r="E45" s="475"/>
      <c r="F45" s="475"/>
      <c r="G45" s="475"/>
      <c r="H45" s="475"/>
      <c r="I45" s="475"/>
      <c r="J45" s="475"/>
      <c r="K45" s="475"/>
      <c r="L45" s="453"/>
      <c r="M45" s="453"/>
      <c r="N45" s="455"/>
      <c r="P45" s="459">
        <f t="shared" si="0"/>
        <v>0</v>
      </c>
    </row>
    <row r="46" spans="2:16" s="456" customFormat="1" hidden="1" x14ac:dyDescent="0.2">
      <c r="B46" s="453"/>
      <c r="C46" s="457">
        <v>43525</v>
      </c>
      <c r="D46" s="454"/>
      <c r="E46" s="458"/>
      <c r="F46" s="458"/>
      <c r="G46" s="458"/>
      <c r="H46" s="458"/>
      <c r="I46" s="458"/>
      <c r="J46" s="458"/>
      <c r="K46" s="458"/>
      <c r="L46" s="453"/>
      <c r="M46" s="453"/>
      <c r="N46" s="455"/>
      <c r="P46" s="459">
        <f t="shared" si="0"/>
        <v>0</v>
      </c>
    </row>
    <row r="47" spans="2:16" s="456" customFormat="1" hidden="1" x14ac:dyDescent="0.2">
      <c r="B47" s="453"/>
      <c r="C47" s="457">
        <v>43556</v>
      </c>
      <c r="D47" s="454"/>
      <c r="E47" s="458"/>
      <c r="F47" s="458"/>
      <c r="G47" s="458"/>
      <c r="H47" s="458"/>
      <c r="I47" s="458"/>
      <c r="J47" s="458"/>
      <c r="K47" s="458"/>
      <c r="L47" s="453"/>
      <c r="M47" s="453"/>
      <c r="N47" s="455"/>
      <c r="P47" s="459">
        <f t="shared" si="0"/>
        <v>0</v>
      </c>
    </row>
    <row r="48" spans="2:16" s="456" customFormat="1" hidden="1" x14ac:dyDescent="0.2">
      <c r="B48" s="453"/>
      <c r="C48" s="457">
        <v>43586</v>
      </c>
      <c r="D48" s="454"/>
      <c r="E48" s="458"/>
      <c r="F48" s="458"/>
      <c r="G48" s="458"/>
      <c r="H48" s="458"/>
      <c r="I48" s="458"/>
      <c r="J48" s="458"/>
      <c r="K48" s="458"/>
      <c r="L48" s="453"/>
      <c r="M48" s="453"/>
      <c r="N48" s="455"/>
      <c r="P48" s="459">
        <f t="shared" si="0"/>
        <v>0</v>
      </c>
    </row>
    <row r="49" spans="2:16" s="456" customFormat="1" hidden="1" x14ac:dyDescent="0.2">
      <c r="B49" s="453"/>
      <c r="C49" s="457">
        <v>43617</v>
      </c>
      <c r="D49" s="454"/>
      <c r="E49" s="458"/>
      <c r="F49" s="458"/>
      <c r="G49" s="458"/>
      <c r="H49" s="458"/>
      <c r="I49" s="458"/>
      <c r="J49" s="458"/>
      <c r="K49" s="458"/>
      <c r="L49" s="453"/>
      <c r="M49" s="453"/>
      <c r="N49" s="455"/>
      <c r="P49" s="459">
        <f t="shared" si="0"/>
        <v>0</v>
      </c>
    </row>
    <row r="50" spans="2:16" s="456" customFormat="1" hidden="1" x14ac:dyDescent="0.2">
      <c r="B50" s="453"/>
      <c r="C50" s="457">
        <v>43647</v>
      </c>
      <c r="D50" s="454"/>
      <c r="E50" s="458"/>
      <c r="F50" s="458"/>
      <c r="G50" s="458"/>
      <c r="H50" s="458"/>
      <c r="I50" s="458"/>
      <c r="J50" s="458"/>
      <c r="K50" s="458"/>
      <c r="L50" s="453"/>
      <c r="M50" s="453"/>
      <c r="N50" s="455"/>
      <c r="P50" s="459">
        <f t="shared" si="0"/>
        <v>0</v>
      </c>
    </row>
    <row r="51" spans="2:16" s="456" customFormat="1" hidden="1" x14ac:dyDescent="0.2">
      <c r="B51" s="453"/>
      <c r="C51" s="457">
        <v>43678</v>
      </c>
      <c r="D51" s="454"/>
      <c r="E51" s="458"/>
      <c r="F51" s="458"/>
      <c r="G51" s="458"/>
      <c r="H51" s="458"/>
      <c r="I51" s="458"/>
      <c r="J51" s="458"/>
      <c r="K51" s="458"/>
      <c r="L51" s="453"/>
      <c r="M51" s="453"/>
      <c r="N51" s="455"/>
      <c r="P51" s="459">
        <f t="shared" si="0"/>
        <v>0</v>
      </c>
    </row>
    <row r="52" spans="2:16" s="456" customFormat="1" hidden="1" x14ac:dyDescent="0.2">
      <c r="B52" s="453"/>
      <c r="C52" s="457">
        <v>43709</v>
      </c>
      <c r="D52" s="454"/>
      <c r="E52" s="458"/>
      <c r="F52" s="458"/>
      <c r="G52" s="458"/>
      <c r="H52" s="458"/>
      <c r="I52" s="458"/>
      <c r="J52" s="458"/>
      <c r="K52" s="458"/>
      <c r="L52" s="453"/>
      <c r="M52" s="453"/>
      <c r="N52" s="455"/>
      <c r="P52" s="459">
        <f t="shared" si="0"/>
        <v>0</v>
      </c>
    </row>
    <row r="53" spans="2:16" s="456" customFormat="1" hidden="1" x14ac:dyDescent="0.2">
      <c r="B53" s="453"/>
      <c r="C53" s="457">
        <v>43739</v>
      </c>
      <c r="D53" s="454"/>
      <c r="E53" s="458"/>
      <c r="F53" s="458"/>
      <c r="G53" s="458"/>
      <c r="H53" s="458"/>
      <c r="I53" s="458"/>
      <c r="J53" s="458"/>
      <c r="K53" s="458"/>
      <c r="L53" s="453"/>
      <c r="M53" s="453"/>
      <c r="N53" s="455"/>
      <c r="P53" s="459">
        <f t="shared" si="0"/>
        <v>0</v>
      </c>
    </row>
    <row r="54" spans="2:16" s="456" customFormat="1" ht="13.5" hidden="1" thickBot="1" x14ac:dyDescent="0.25">
      <c r="B54" s="453"/>
      <c r="C54" s="460">
        <v>43770</v>
      </c>
      <c r="D54" s="454"/>
      <c r="E54" s="461"/>
      <c r="F54" s="461"/>
      <c r="G54" s="461"/>
      <c r="H54" s="461"/>
      <c r="I54" s="461"/>
      <c r="J54" s="461"/>
      <c r="K54" s="461"/>
      <c r="L54" s="453"/>
      <c r="M54" s="453"/>
      <c r="N54" s="455"/>
      <c r="P54" s="459">
        <f t="shared" si="0"/>
        <v>0</v>
      </c>
    </row>
    <row r="55" spans="2:16" ht="13.5" hidden="1" thickBot="1" x14ac:dyDescent="0.25">
      <c r="C55" s="387">
        <v>43800</v>
      </c>
      <c r="D55" s="45"/>
      <c r="E55" s="388"/>
      <c r="F55" s="389"/>
      <c r="G55" s="389"/>
      <c r="H55" s="390"/>
      <c r="I55" s="391"/>
      <c r="J55" s="391"/>
      <c r="K55" s="391"/>
      <c r="N55" s="31"/>
      <c r="P55" s="130">
        <f t="shared" si="0"/>
        <v>0</v>
      </c>
    </row>
    <row r="56" spans="2:16" ht="13.5" thickBot="1" x14ac:dyDescent="0.25">
      <c r="C56" s="44"/>
      <c r="D56" s="45"/>
      <c r="E56" s="31"/>
      <c r="F56" s="31"/>
      <c r="G56" s="31"/>
      <c r="H56" s="31"/>
      <c r="I56" s="31"/>
      <c r="J56" s="31"/>
      <c r="K56" s="31"/>
      <c r="N56" s="31"/>
      <c r="P56" s="31"/>
    </row>
    <row r="57" spans="2:16" ht="57" customHeight="1" thickBot="1" x14ac:dyDescent="0.25">
      <c r="C57" s="451" t="s">
        <v>7</v>
      </c>
      <c r="D57" s="67"/>
      <c r="E57" s="409" t="str">
        <f t="shared" ref="E57:K57" si="1">+E7</f>
        <v>Producción</v>
      </c>
      <c r="F57" s="410" t="str">
        <f t="shared" si="1"/>
        <v>Autoconsumo</v>
      </c>
      <c r="G57" s="410" t="str">
        <f t="shared" si="1"/>
        <v>Ventas de Producción Propia</v>
      </c>
      <c r="H57" s="447" t="str">
        <f t="shared" si="1"/>
        <v>Exportaciones</v>
      </c>
      <c r="I57" s="411" t="str">
        <f t="shared" si="1"/>
        <v>Producción Contratada a Terceros</v>
      </c>
      <c r="J57" s="411" t="str">
        <f t="shared" si="1"/>
        <v>Ventas de Producción Contratada a Terceros</v>
      </c>
      <c r="K57" s="413" t="str">
        <f t="shared" si="1"/>
        <v>Producción para Terceros</v>
      </c>
      <c r="L57" s="413" t="s">
        <v>189</v>
      </c>
      <c r="M57" s="413" t="s">
        <v>99</v>
      </c>
      <c r="N57" s="68"/>
    </row>
    <row r="58" spans="2:16" ht="13.5" thickBot="1" x14ac:dyDescent="0.25">
      <c r="C58" s="63">
        <v>2015</v>
      </c>
      <c r="D58" s="69"/>
      <c r="F58" s="70"/>
      <c r="G58" s="70"/>
      <c r="H58" s="71"/>
      <c r="I58" s="46"/>
      <c r="J58" s="46"/>
      <c r="K58" s="46"/>
      <c r="L58" s="48"/>
      <c r="M58" s="46"/>
      <c r="N58" s="27"/>
    </row>
    <row r="59" spans="2:16" x14ac:dyDescent="0.2">
      <c r="C59" s="59">
        <f>C58+1</f>
        <v>2016</v>
      </c>
      <c r="D59" s="72"/>
      <c r="E59" s="73"/>
      <c r="F59" s="74"/>
      <c r="G59" s="74"/>
      <c r="H59" s="74"/>
      <c r="I59" s="58"/>
      <c r="J59" s="58"/>
      <c r="K59" s="58"/>
      <c r="L59" s="58"/>
      <c r="M59" s="75"/>
    </row>
    <row r="60" spans="2:16" x14ac:dyDescent="0.2">
      <c r="C60" s="59">
        <f>C59+1</f>
        <v>2017</v>
      </c>
      <c r="D60" s="72"/>
      <c r="E60" s="76"/>
      <c r="F60" s="77"/>
      <c r="G60" s="77"/>
      <c r="H60" s="77"/>
      <c r="I60" s="60"/>
      <c r="J60" s="60"/>
      <c r="K60" s="60"/>
      <c r="L60" s="60"/>
      <c r="M60" s="78"/>
    </row>
    <row r="61" spans="2:16" ht="13.5" thickBot="1" x14ac:dyDescent="0.25">
      <c r="C61" s="61">
        <f>C60+1</f>
        <v>2018</v>
      </c>
      <c r="D61" s="72"/>
      <c r="E61" s="79"/>
      <c r="F61" s="80"/>
      <c r="G61" s="80"/>
      <c r="H61" s="80"/>
      <c r="I61" s="62"/>
      <c r="J61" s="62"/>
      <c r="K61" s="62"/>
      <c r="L61" s="81"/>
      <c r="M61" s="82"/>
    </row>
    <row r="62" spans="2:16" s="53" customFormat="1" x14ac:dyDescent="0.2">
      <c r="B62" s="52"/>
      <c r="C62" s="467">
        <f>+'3.1.vol.'!C62</f>
        <v>43101</v>
      </c>
      <c r="D62" s="72"/>
      <c r="E62" s="477"/>
      <c r="F62" s="478"/>
      <c r="G62" s="478"/>
      <c r="H62" s="478"/>
      <c r="I62" s="479"/>
      <c r="J62" s="479"/>
      <c r="K62" s="479"/>
      <c r="L62" s="480"/>
      <c r="M62" s="481"/>
      <c r="N62" s="49"/>
    </row>
    <row r="63" spans="2:16" s="53" customFormat="1" ht="13.5" thickBot="1" x14ac:dyDescent="0.25">
      <c r="B63" s="52"/>
      <c r="C63" s="469">
        <f>+'3.1.vol.'!C63</f>
        <v>43466</v>
      </c>
      <c r="D63" s="483"/>
      <c r="E63" s="484"/>
      <c r="F63" s="485"/>
      <c r="G63" s="485"/>
      <c r="H63" s="486"/>
      <c r="I63" s="487"/>
      <c r="J63" s="487"/>
      <c r="K63" s="487"/>
      <c r="L63" s="487"/>
      <c r="M63" s="488"/>
      <c r="N63" s="49"/>
    </row>
    <row r="64" spans="2:16" x14ac:dyDescent="0.2">
      <c r="N64" s="49"/>
    </row>
    <row r="65" spans="3:14" hidden="1" x14ac:dyDescent="0.2">
      <c r="C65" s="83" t="s">
        <v>151</v>
      </c>
      <c r="D65" s="84"/>
      <c r="N65" s="49"/>
    </row>
    <row r="66" spans="3:14" ht="13.5" hidden="1" thickBot="1" x14ac:dyDescent="0.25">
      <c r="L66" s="65"/>
      <c r="N66" s="49"/>
    </row>
    <row r="67" spans="3:14" ht="51.75" hidden="1" thickBot="1" x14ac:dyDescent="0.25">
      <c r="C67" s="88" t="s">
        <v>7</v>
      </c>
      <c r="D67" s="89"/>
      <c r="E67" s="90" t="str">
        <f t="shared" ref="E67:K67" si="2">+E57</f>
        <v>Producción</v>
      </c>
      <c r="F67" s="91" t="str">
        <f t="shared" si="2"/>
        <v>Autoconsumo</v>
      </c>
      <c r="G67" s="91" t="str">
        <f t="shared" si="2"/>
        <v>Ventas de Producción Propia</v>
      </c>
      <c r="H67" s="92" t="str">
        <f t="shared" si="2"/>
        <v>Exportaciones</v>
      </c>
      <c r="I67" s="93" t="str">
        <f t="shared" si="2"/>
        <v>Producción Contratada a Terceros</v>
      </c>
      <c r="J67" s="93" t="str">
        <f t="shared" si="2"/>
        <v>Ventas de Producción Contratada a Terceros</v>
      </c>
      <c r="K67" s="94" t="str">
        <f t="shared" si="2"/>
        <v>Producción para Terceros</v>
      </c>
      <c r="L67" s="95" t="s">
        <v>150</v>
      </c>
      <c r="N67" s="85"/>
    </row>
    <row r="68" spans="3:14" hidden="1" x14ac:dyDescent="0.2">
      <c r="C68" s="96">
        <v>2015</v>
      </c>
      <c r="D68" s="97"/>
      <c r="E68" s="106">
        <f t="shared" ref="E68:K68" si="3">+E59-SUM(E8:E19)</f>
        <v>0</v>
      </c>
      <c r="F68" s="107">
        <f t="shared" si="3"/>
        <v>0</v>
      </c>
      <c r="G68" s="107">
        <f t="shared" si="3"/>
        <v>0</v>
      </c>
      <c r="H68" s="107">
        <f t="shared" si="3"/>
        <v>0</v>
      </c>
      <c r="I68" s="108">
        <f t="shared" si="3"/>
        <v>0</v>
      </c>
      <c r="J68" s="108">
        <f t="shared" si="3"/>
        <v>0</v>
      </c>
      <c r="K68" s="109">
        <f t="shared" si="3"/>
        <v>0</v>
      </c>
      <c r="L68" s="109">
        <f>+L59-(L58+E59-F59-G59-H59+I59-J59+M59)</f>
        <v>0</v>
      </c>
      <c r="N68" s="86"/>
    </row>
    <row r="69" spans="3:14" hidden="1" x14ac:dyDescent="0.2">
      <c r="C69" s="98">
        <v>2016</v>
      </c>
      <c r="D69" s="97"/>
      <c r="E69" s="110">
        <f t="shared" ref="E69:K69" si="4">+E60-SUM(E20:E31)</f>
        <v>0</v>
      </c>
      <c r="F69" s="111">
        <f t="shared" si="4"/>
        <v>0</v>
      </c>
      <c r="G69" s="111">
        <f t="shared" si="4"/>
        <v>0</v>
      </c>
      <c r="H69" s="111">
        <f t="shared" si="4"/>
        <v>0</v>
      </c>
      <c r="I69" s="112">
        <f t="shared" si="4"/>
        <v>0</v>
      </c>
      <c r="J69" s="112">
        <f t="shared" si="4"/>
        <v>0</v>
      </c>
      <c r="K69" s="113">
        <f t="shared" si="4"/>
        <v>0</v>
      </c>
      <c r="L69" s="113">
        <f>+L60-(L59+E60-F60-G60-H60+I60-J60+M60)</f>
        <v>0</v>
      </c>
      <c r="N69" s="86"/>
    </row>
    <row r="70" spans="3:14" ht="13.5" hidden="1" thickBot="1" x14ac:dyDescent="0.25">
      <c r="C70" s="99">
        <v>2017</v>
      </c>
      <c r="D70" s="97"/>
      <c r="E70" s="114">
        <f t="shared" ref="E70:K70" si="5">+E61-SUM(E32:E43)</f>
        <v>0</v>
      </c>
      <c r="F70" s="115">
        <f t="shared" si="5"/>
        <v>0</v>
      </c>
      <c r="G70" s="115">
        <f t="shared" si="5"/>
        <v>0</v>
      </c>
      <c r="H70" s="115">
        <f t="shared" si="5"/>
        <v>0</v>
      </c>
      <c r="I70" s="116">
        <f t="shared" si="5"/>
        <v>0</v>
      </c>
      <c r="J70" s="116">
        <f t="shared" si="5"/>
        <v>0</v>
      </c>
      <c r="K70" s="117">
        <f t="shared" si="5"/>
        <v>0</v>
      </c>
      <c r="L70" s="118">
        <f>+L61-(L60+E61-F61-G61-H61+I61-J61+M61)</f>
        <v>0</v>
      </c>
      <c r="N70" s="86"/>
    </row>
    <row r="71" spans="3:14" hidden="1" x14ac:dyDescent="0.2">
      <c r="C71" s="96" t="s">
        <v>220</v>
      </c>
      <c r="D71" s="97"/>
      <c r="E71" s="119">
        <f>+E62-(SUM(E32:INDEX(E32:E43,'parámetros e instrucciones'!$E$3)))</f>
        <v>0</v>
      </c>
      <c r="F71" s="120">
        <f>+F62-(SUM(F32:INDEX(F32:F43,'parámetros e instrucciones'!$E$3)))</f>
        <v>0</v>
      </c>
      <c r="G71" s="120">
        <f>+G62-(SUM(G32:INDEX(G32:G43,'parámetros e instrucciones'!$E$3)))</f>
        <v>0</v>
      </c>
      <c r="H71" s="120">
        <f>+H62-(SUM(H32:INDEX(H32:H43,'parámetros e instrucciones'!$E$3)))</f>
        <v>0</v>
      </c>
      <c r="I71" s="121">
        <f>+I62-(SUM(I32:INDEX(I32:I43,'parámetros e instrucciones'!$E$3)))</f>
        <v>0</v>
      </c>
      <c r="J71" s="121">
        <f>+J62-(SUM(J32:INDEX(J32:J43,'parámetros e instrucciones'!$E$3)))</f>
        <v>0</v>
      </c>
      <c r="K71" s="122">
        <f>+K62-(SUM(K32:INDEX(K32:K43,'parámetros e instrucciones'!$E$3)))</f>
        <v>0</v>
      </c>
      <c r="L71" s="123">
        <f>+L62-(L60+E62-F62-G62-H62+I62-J62+M62)</f>
        <v>0</v>
      </c>
      <c r="N71" s="86"/>
    </row>
    <row r="72" spans="3:14" ht="13.5" hidden="1" thickBot="1" x14ac:dyDescent="0.25">
      <c r="C72" s="99" t="s">
        <v>221</v>
      </c>
      <c r="D72" s="97"/>
      <c r="E72" s="124">
        <f>+E63-(SUM(E44:INDEX(E44:E55,'parámetros e instrucciones'!$E$3)))</f>
        <v>0</v>
      </c>
      <c r="F72" s="125">
        <f>+F63-(SUM(F44:INDEX(F44:F55,'parámetros e instrucciones'!$E$3)))</f>
        <v>0</v>
      </c>
      <c r="G72" s="125">
        <f>+G63-(SUM(G44:INDEX(G44:G55,'parámetros e instrucciones'!$E$3)))</f>
        <v>0</v>
      </c>
      <c r="H72" s="125">
        <f>+H63-(SUM(H44:INDEX(H44:H55,'parámetros e instrucciones'!$E$3)))</f>
        <v>0</v>
      </c>
      <c r="I72" s="126">
        <f>+I63-(SUM(I44:INDEX(I44:I55,'parámetros e instrucciones'!$E$3)))</f>
        <v>0</v>
      </c>
      <c r="J72" s="126">
        <f>+J63-(SUM(J44:INDEX(J44:J55,'parámetros e instrucciones'!$E$3)))</f>
        <v>0</v>
      </c>
      <c r="K72" s="127">
        <f>+K63-(SUM(K44:INDEX(K44:K55,'parámetros e instrucciones'!$E$3)))</f>
        <v>0</v>
      </c>
      <c r="L72" s="127">
        <f>+L63-(L61+E63-F63-G63-H63+I63-J63+M63)</f>
        <v>0</v>
      </c>
      <c r="N72" s="86"/>
    </row>
    <row r="73" spans="3:14" x14ac:dyDescent="0.2">
      <c r="L73" s="49"/>
      <c r="N73" s="49"/>
    </row>
    <row r="74" spans="3:14" x14ac:dyDescent="0.2">
      <c r="L74" s="49"/>
      <c r="N74" s="49"/>
    </row>
    <row r="75" spans="3:14" x14ac:dyDescent="0.2">
      <c r="K75" s="87"/>
      <c r="L75" s="52"/>
      <c r="N75" s="49"/>
    </row>
    <row r="76" spans="3:14" x14ac:dyDescent="0.2">
      <c r="K76" s="87"/>
      <c r="N76" s="49"/>
    </row>
    <row r="77" spans="3:14" x14ac:dyDescent="0.2">
      <c r="K77" s="87"/>
      <c r="N77" s="49"/>
    </row>
    <row r="78" spans="3:14" x14ac:dyDescent="0.2">
      <c r="K78" s="87"/>
      <c r="N78" s="49"/>
    </row>
    <row r="79" spans="3:14" x14ac:dyDescent="0.2">
      <c r="K79" s="87"/>
      <c r="N79" s="49"/>
    </row>
    <row r="80" spans="3:14" x14ac:dyDescent="0.2">
      <c r="K80" s="87"/>
      <c r="N80" s="49"/>
    </row>
    <row r="81" spans="14:14" x14ac:dyDescent="0.2">
      <c r="N81" s="49"/>
    </row>
    <row r="82" spans="14:14" x14ac:dyDescent="0.2">
      <c r="N82" s="49"/>
    </row>
    <row r="83" spans="14:14" x14ac:dyDescent="0.2">
      <c r="N83" s="49"/>
    </row>
    <row r="84" spans="14:14" x14ac:dyDescent="0.2">
      <c r="N84" s="49"/>
    </row>
    <row r="85" spans="14:14" x14ac:dyDescent="0.2">
      <c r="N85" s="49"/>
    </row>
    <row r="86" spans="14:14" x14ac:dyDescent="0.2">
      <c r="N86" s="49"/>
    </row>
    <row r="87" spans="14:14" x14ac:dyDescent="0.2">
      <c r="N87" s="49"/>
    </row>
    <row r="88" spans="14:14" x14ac:dyDescent="0.2">
      <c r="N88" s="49"/>
    </row>
    <row r="89" spans="14:14" x14ac:dyDescent="0.2">
      <c r="N89" s="49"/>
    </row>
    <row r="90" spans="14:14" x14ac:dyDescent="0.2">
      <c r="N90" s="49"/>
    </row>
    <row r="91" spans="14:14" x14ac:dyDescent="0.2">
      <c r="N91" s="49"/>
    </row>
    <row r="92" spans="14:14" x14ac:dyDescent="0.2">
      <c r="N92" s="49"/>
    </row>
    <row r="93" spans="14:14" x14ac:dyDescent="0.2">
      <c r="N93" s="49"/>
    </row>
    <row r="94" spans="14:14" x14ac:dyDescent="0.2">
      <c r="N94" s="49"/>
    </row>
    <row r="95" spans="14:14" x14ac:dyDescent="0.2">
      <c r="N95" s="49"/>
    </row>
    <row r="96" spans="14:14" x14ac:dyDescent="0.2">
      <c r="N96" s="49"/>
    </row>
    <row r="97" spans="14:14" x14ac:dyDescent="0.2">
      <c r="N97" s="49"/>
    </row>
    <row r="98" spans="14:14" x14ac:dyDescent="0.2">
      <c r="N98" s="49"/>
    </row>
    <row r="99" spans="14:14" x14ac:dyDescent="0.2">
      <c r="N99" s="49"/>
    </row>
    <row r="100" spans="14:14" x14ac:dyDescent="0.2">
      <c r="N100" s="49"/>
    </row>
    <row r="101" spans="14:14" x14ac:dyDescent="0.2">
      <c r="N101" s="49"/>
    </row>
    <row r="102" spans="14:14" x14ac:dyDescent="0.2">
      <c r="N102" s="49"/>
    </row>
    <row r="103" spans="14:14" x14ac:dyDescent="0.2">
      <c r="N103" s="49"/>
    </row>
    <row r="104" spans="14:14" x14ac:dyDescent="0.2">
      <c r="N104" s="49"/>
    </row>
    <row r="105" spans="14:14" x14ac:dyDescent="0.2">
      <c r="N105" s="49"/>
    </row>
    <row r="106" spans="14:14" x14ac:dyDescent="0.2">
      <c r="N106" s="49"/>
    </row>
    <row r="107" spans="14:14" x14ac:dyDescent="0.2">
      <c r="N107" s="49"/>
    </row>
    <row r="108" spans="14:14" x14ac:dyDescent="0.2">
      <c r="N108" s="49"/>
    </row>
    <row r="109" spans="14:14" x14ac:dyDescent="0.2">
      <c r="N109" s="49"/>
    </row>
    <row r="110" spans="14:14" x14ac:dyDescent="0.2">
      <c r="N110" s="49"/>
    </row>
    <row r="111" spans="14:14" x14ac:dyDescent="0.2">
      <c r="N111" s="49"/>
    </row>
    <row r="112" spans="14:14" x14ac:dyDescent="0.2">
      <c r="N112" s="49"/>
    </row>
    <row r="113" spans="14:14" x14ac:dyDescent="0.2">
      <c r="N113" s="49"/>
    </row>
    <row r="114" spans="14:14" x14ac:dyDescent="0.2">
      <c r="N114" s="49"/>
    </row>
    <row r="115" spans="14:14" x14ac:dyDescent="0.2">
      <c r="N115" s="49"/>
    </row>
    <row r="116" spans="14:14" x14ac:dyDescent="0.2">
      <c r="N116" s="49"/>
    </row>
    <row r="117" spans="14:14" x14ac:dyDescent="0.2">
      <c r="N117" s="49"/>
    </row>
    <row r="118" spans="14:14" x14ac:dyDescent="0.2">
      <c r="N118" s="49"/>
    </row>
    <row r="119" spans="14:14" x14ac:dyDescent="0.2">
      <c r="N119" s="49"/>
    </row>
    <row r="120" spans="14:14" x14ac:dyDescent="0.2">
      <c r="N120" s="49"/>
    </row>
    <row r="121" spans="14:14" x14ac:dyDescent="0.2">
      <c r="N121" s="49"/>
    </row>
    <row r="122" spans="14:14" x14ac:dyDescent="0.2">
      <c r="N122" s="49"/>
    </row>
    <row r="123" spans="14:14" x14ac:dyDescent="0.2">
      <c r="N123" s="49"/>
    </row>
    <row r="124" spans="14:14" x14ac:dyDescent="0.2">
      <c r="N124" s="49"/>
    </row>
    <row r="125" spans="14:14" x14ac:dyDescent="0.2">
      <c r="N125" s="49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1:K1"/>
    <mergeCell ref="C2:K2"/>
    <mergeCell ref="C3:K3"/>
    <mergeCell ref="C4:K4"/>
  </mergeCells>
  <printOptions horizontalCentered="1" verticalCentered="1"/>
  <pageMargins left="0.35433070866141736" right="0.35433070866141736" top="0.98425196850393704" bottom="0.98425196850393704" header="0.19685039370078741" footer="0"/>
  <pageSetup paperSize="9" scale="70" orientation="portrait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Q125"/>
  <sheetViews>
    <sheetView workbookViewId="0">
      <selection activeCell="A10" sqref="A10:H10"/>
    </sheetView>
  </sheetViews>
  <sheetFormatPr baseColWidth="10" defaultColWidth="13.7109375" defaultRowHeight="12.75" x14ac:dyDescent="0.2"/>
  <cols>
    <col min="1" max="1" width="1" style="55" customWidth="1"/>
    <col min="2" max="2" width="3" style="52" customWidth="1"/>
    <col min="3" max="3" width="13" style="55" customWidth="1"/>
    <col min="4" max="4" width="1.7109375" style="55" customWidth="1"/>
    <col min="5" max="9" width="13.7109375" style="55" customWidth="1"/>
    <col min="10" max="10" width="14.85546875" style="55" customWidth="1"/>
    <col min="11" max="11" width="13.7109375" style="55" customWidth="1"/>
    <col min="12" max="12" width="13.5703125" style="55" customWidth="1"/>
    <col min="13" max="13" width="13.7109375" style="55" customWidth="1"/>
    <col min="14" max="14" width="1.7109375" style="65" customWidth="1"/>
    <col min="15" max="17" width="11.42578125" style="50" customWidth="1"/>
    <col min="18" max="16384" width="13.7109375" style="55"/>
  </cols>
  <sheetData>
    <row r="1" spans="3:17" x14ac:dyDescent="0.2">
      <c r="C1" s="631" t="s">
        <v>289</v>
      </c>
      <c r="D1" s="631"/>
      <c r="E1" s="631"/>
      <c r="F1" s="631"/>
      <c r="G1" s="631"/>
      <c r="H1" s="631"/>
      <c r="I1" s="631"/>
      <c r="J1" s="631"/>
      <c r="K1" s="631"/>
    </row>
    <row r="2" spans="3:17" x14ac:dyDescent="0.2">
      <c r="C2" s="631" t="s">
        <v>236</v>
      </c>
      <c r="D2" s="631"/>
      <c r="E2" s="631"/>
      <c r="F2" s="631"/>
      <c r="G2" s="631"/>
      <c r="H2" s="631"/>
      <c r="I2" s="631"/>
      <c r="J2" s="631"/>
      <c r="K2" s="631"/>
    </row>
    <row r="3" spans="3:17" x14ac:dyDescent="0.2">
      <c r="C3" s="632" t="s">
        <v>265</v>
      </c>
      <c r="D3" s="632"/>
      <c r="E3" s="632"/>
      <c r="F3" s="632"/>
      <c r="G3" s="632"/>
      <c r="H3" s="632"/>
      <c r="I3" s="632"/>
      <c r="J3" s="632"/>
      <c r="K3" s="632"/>
      <c r="L3" s="369"/>
      <c r="M3" s="369"/>
      <c r="N3" s="369"/>
      <c r="O3" s="55"/>
      <c r="P3" s="55"/>
      <c r="Q3" s="55"/>
    </row>
    <row r="4" spans="3:17" x14ac:dyDescent="0.2">
      <c r="C4" s="630" t="s">
        <v>241</v>
      </c>
      <c r="D4" s="630"/>
      <c r="E4" s="630"/>
      <c r="F4" s="630"/>
      <c r="G4" s="630"/>
      <c r="H4" s="630"/>
      <c r="I4" s="630"/>
      <c r="J4" s="630"/>
      <c r="K4" s="630"/>
      <c r="L4" s="369"/>
      <c r="M4" s="369"/>
      <c r="O4" s="55"/>
      <c r="P4" s="66" t="s">
        <v>119</v>
      </c>
      <c r="Q4" s="55"/>
    </row>
    <row r="5" spans="3:17" x14ac:dyDescent="0.2">
      <c r="C5" s="596"/>
      <c r="D5" s="596"/>
      <c r="E5" s="596"/>
      <c r="F5" s="596"/>
      <c r="G5" s="596"/>
      <c r="H5" s="596"/>
      <c r="I5" s="596"/>
      <c r="J5" s="596"/>
      <c r="K5" s="596"/>
      <c r="L5" s="349"/>
      <c r="M5" s="349"/>
      <c r="O5" s="55"/>
      <c r="P5" s="66"/>
      <c r="Q5" s="55"/>
    </row>
    <row r="6" spans="3:17" s="52" customFormat="1" ht="10.5" customHeight="1" thickBot="1" x14ac:dyDescent="0.25">
      <c r="C6" s="596"/>
      <c r="D6" s="596"/>
      <c r="E6" s="596"/>
      <c r="F6" s="596"/>
      <c r="G6" s="596"/>
      <c r="H6" s="596"/>
      <c r="I6" s="596"/>
      <c r="J6" s="596"/>
      <c r="K6" s="596"/>
      <c r="L6" s="596"/>
      <c r="N6" s="49"/>
    </row>
    <row r="7" spans="3:17" ht="64.5" thickBot="1" x14ac:dyDescent="0.25">
      <c r="C7" s="408" t="s">
        <v>112</v>
      </c>
      <c r="D7" s="25"/>
      <c r="E7" s="409" t="s">
        <v>17</v>
      </c>
      <c r="F7" s="410" t="s">
        <v>18</v>
      </c>
      <c r="G7" s="410" t="s">
        <v>121</v>
      </c>
      <c r="H7" s="410" t="s">
        <v>113</v>
      </c>
      <c r="I7" s="411" t="s">
        <v>114</v>
      </c>
      <c r="J7" s="410" t="s">
        <v>122</v>
      </c>
      <c r="K7" s="411" t="s">
        <v>115</v>
      </c>
      <c r="L7" s="52"/>
      <c r="M7" s="52"/>
      <c r="N7" s="26"/>
      <c r="O7" s="53"/>
      <c r="P7" s="95" t="s">
        <v>149</v>
      </c>
    </row>
    <row r="8" spans="3:17" x14ac:dyDescent="0.2">
      <c r="C8" s="100">
        <v>42370</v>
      </c>
      <c r="D8" s="45"/>
      <c r="E8" s="28"/>
      <c r="F8" s="29"/>
      <c r="G8" s="29"/>
      <c r="H8" s="29"/>
      <c r="I8" s="30"/>
      <c r="J8" s="30"/>
      <c r="K8" s="30"/>
      <c r="L8" s="52"/>
      <c r="M8" s="52"/>
      <c r="N8" s="31"/>
      <c r="O8" s="53"/>
      <c r="P8" s="128">
        <f>+L58+E8-F8-G8-H8+I8-J8</f>
        <v>0</v>
      </c>
    </row>
    <row r="9" spans="3:17" x14ac:dyDescent="0.2">
      <c r="C9" s="101">
        <v>42401</v>
      </c>
      <c r="D9" s="45"/>
      <c r="E9" s="32"/>
      <c r="F9" s="33"/>
      <c r="G9" s="33"/>
      <c r="H9" s="33"/>
      <c r="I9" s="34"/>
      <c r="J9" s="34"/>
      <c r="K9" s="34"/>
      <c r="L9" s="52"/>
      <c r="M9" s="52"/>
      <c r="N9" s="31"/>
      <c r="O9" s="53"/>
      <c r="P9" s="129">
        <f>+P8+E9+I9-F9-G9-H9-J9</f>
        <v>0</v>
      </c>
    </row>
    <row r="10" spans="3:17" x14ac:dyDescent="0.2">
      <c r="C10" s="101">
        <v>42430</v>
      </c>
      <c r="D10" s="45"/>
      <c r="E10" s="32"/>
      <c r="F10" s="33"/>
      <c r="G10" s="33"/>
      <c r="H10" s="33"/>
      <c r="I10" s="34"/>
      <c r="J10" s="34"/>
      <c r="K10" s="34"/>
      <c r="L10" s="52"/>
      <c r="M10" s="52"/>
      <c r="N10" s="31"/>
      <c r="O10" s="53"/>
      <c r="P10" s="129">
        <f t="shared" ref="P10:P55" si="0">+P9+E10+I10-F10-G10-H10-J10</f>
        <v>0</v>
      </c>
    </row>
    <row r="11" spans="3:17" x14ac:dyDescent="0.2">
      <c r="C11" s="101">
        <v>42461</v>
      </c>
      <c r="D11" s="45"/>
      <c r="E11" s="32"/>
      <c r="F11" s="33"/>
      <c r="G11" s="33"/>
      <c r="H11" s="33"/>
      <c r="I11" s="34"/>
      <c r="J11" s="34"/>
      <c r="K11" s="34"/>
      <c r="L11" s="52"/>
      <c r="M11" s="52"/>
      <c r="N11" s="31"/>
      <c r="O11" s="53"/>
      <c r="P11" s="129">
        <f t="shared" si="0"/>
        <v>0</v>
      </c>
    </row>
    <row r="12" spans="3:17" x14ac:dyDescent="0.2">
      <c r="C12" s="101">
        <v>42491</v>
      </c>
      <c r="D12" s="45"/>
      <c r="E12" s="32"/>
      <c r="F12" s="33"/>
      <c r="G12" s="33"/>
      <c r="H12" s="33"/>
      <c r="I12" s="34"/>
      <c r="J12" s="34"/>
      <c r="K12" s="34"/>
      <c r="N12" s="31"/>
      <c r="P12" s="129">
        <f>+P11+E12+I12-F12-G12-H12-J12</f>
        <v>0</v>
      </c>
    </row>
    <row r="13" spans="3:17" x14ac:dyDescent="0.2">
      <c r="C13" s="101">
        <v>42522</v>
      </c>
      <c r="D13" s="45"/>
      <c r="E13" s="32"/>
      <c r="F13" s="33"/>
      <c r="G13" s="33"/>
      <c r="H13" s="33"/>
      <c r="I13" s="34"/>
      <c r="J13" s="34"/>
      <c r="K13" s="34"/>
      <c r="N13" s="31"/>
      <c r="P13" s="129">
        <f t="shared" si="0"/>
        <v>0</v>
      </c>
    </row>
    <row r="14" spans="3:17" x14ac:dyDescent="0.2">
      <c r="C14" s="101">
        <v>42552</v>
      </c>
      <c r="D14" s="45"/>
      <c r="E14" s="32"/>
      <c r="F14" s="33"/>
      <c r="G14" s="33"/>
      <c r="H14" s="33"/>
      <c r="I14" s="34"/>
      <c r="J14" s="34"/>
      <c r="K14" s="34"/>
      <c r="N14" s="31"/>
      <c r="P14" s="129">
        <f t="shared" si="0"/>
        <v>0</v>
      </c>
    </row>
    <row r="15" spans="3:17" x14ac:dyDescent="0.2">
      <c r="C15" s="101">
        <v>42583</v>
      </c>
      <c r="D15" s="45"/>
      <c r="E15" s="32"/>
      <c r="F15" s="33"/>
      <c r="G15" s="33"/>
      <c r="H15" s="33"/>
      <c r="I15" s="34"/>
      <c r="J15" s="34"/>
      <c r="K15" s="34"/>
      <c r="N15" s="31"/>
      <c r="P15" s="129">
        <f t="shared" si="0"/>
        <v>0</v>
      </c>
    </row>
    <row r="16" spans="3:17" x14ac:dyDescent="0.2">
      <c r="C16" s="101">
        <v>42614</v>
      </c>
      <c r="D16" s="45"/>
      <c r="E16" s="32"/>
      <c r="F16" s="33"/>
      <c r="G16" s="33"/>
      <c r="H16" s="33"/>
      <c r="I16" s="34"/>
      <c r="J16" s="34"/>
      <c r="K16" s="34"/>
      <c r="N16" s="31"/>
      <c r="P16" s="129">
        <f t="shared" si="0"/>
        <v>0</v>
      </c>
    </row>
    <row r="17" spans="3:16" x14ac:dyDescent="0.2">
      <c r="C17" s="101">
        <v>42644</v>
      </c>
      <c r="D17" s="45"/>
      <c r="E17" s="32"/>
      <c r="F17" s="33"/>
      <c r="G17" s="33"/>
      <c r="H17" s="33"/>
      <c r="I17" s="34"/>
      <c r="J17" s="34"/>
      <c r="K17" s="34"/>
      <c r="N17" s="31"/>
      <c r="P17" s="129">
        <f t="shared" si="0"/>
        <v>0</v>
      </c>
    </row>
    <row r="18" spans="3:16" x14ac:dyDescent="0.2">
      <c r="C18" s="101">
        <v>42675</v>
      </c>
      <c r="D18" s="45"/>
      <c r="E18" s="32"/>
      <c r="F18" s="33"/>
      <c r="G18" s="33"/>
      <c r="H18" s="33"/>
      <c r="I18" s="34"/>
      <c r="J18" s="34"/>
      <c r="K18" s="34"/>
      <c r="N18" s="31"/>
      <c r="P18" s="129">
        <f t="shared" si="0"/>
        <v>0</v>
      </c>
    </row>
    <row r="19" spans="3:16" ht="13.5" thickBot="1" x14ac:dyDescent="0.25">
      <c r="C19" s="354">
        <v>42705</v>
      </c>
      <c r="D19" s="45"/>
      <c r="E19" s="35"/>
      <c r="F19" s="36"/>
      <c r="G19" s="36"/>
      <c r="H19" s="36"/>
      <c r="I19" s="37"/>
      <c r="J19" s="37"/>
      <c r="K19" s="37"/>
      <c r="N19" s="31"/>
      <c r="P19" s="130">
        <f t="shared" si="0"/>
        <v>0</v>
      </c>
    </row>
    <row r="20" spans="3:16" x14ac:dyDescent="0.2">
      <c r="C20" s="100">
        <v>42736</v>
      </c>
      <c r="D20" s="45"/>
      <c r="E20" s="38"/>
      <c r="F20" s="39"/>
      <c r="G20" s="39"/>
      <c r="H20" s="39"/>
      <c r="I20" s="40"/>
      <c r="J20" s="40"/>
      <c r="K20" s="40"/>
      <c r="N20" s="31"/>
      <c r="P20" s="131">
        <f t="shared" si="0"/>
        <v>0</v>
      </c>
    </row>
    <row r="21" spans="3:16" x14ac:dyDescent="0.2">
      <c r="C21" s="101">
        <v>42767</v>
      </c>
      <c r="D21" s="45"/>
      <c r="E21" s="32"/>
      <c r="F21" s="33"/>
      <c r="G21" s="33"/>
      <c r="H21" s="33"/>
      <c r="I21" s="34"/>
      <c r="J21" s="34"/>
      <c r="K21" s="34"/>
      <c r="N21" s="31"/>
      <c r="P21" s="129">
        <f t="shared" si="0"/>
        <v>0</v>
      </c>
    </row>
    <row r="22" spans="3:16" x14ac:dyDescent="0.2">
      <c r="C22" s="101">
        <v>42795</v>
      </c>
      <c r="D22" s="45"/>
      <c r="E22" s="32"/>
      <c r="F22" s="33"/>
      <c r="G22" s="33"/>
      <c r="H22" s="33"/>
      <c r="I22" s="34"/>
      <c r="J22" s="34"/>
      <c r="K22" s="34"/>
      <c r="N22" s="31"/>
      <c r="P22" s="129">
        <f t="shared" si="0"/>
        <v>0</v>
      </c>
    </row>
    <row r="23" spans="3:16" x14ac:dyDescent="0.2">
      <c r="C23" s="101">
        <v>42826</v>
      </c>
      <c r="D23" s="45"/>
      <c r="E23" s="32"/>
      <c r="F23" s="33"/>
      <c r="G23" s="33"/>
      <c r="H23" s="33"/>
      <c r="I23" s="34"/>
      <c r="J23" s="34"/>
      <c r="K23" s="34"/>
      <c r="N23" s="31"/>
      <c r="P23" s="129">
        <f t="shared" si="0"/>
        <v>0</v>
      </c>
    </row>
    <row r="24" spans="3:16" x14ac:dyDescent="0.2">
      <c r="C24" s="101">
        <v>42856</v>
      </c>
      <c r="D24" s="45"/>
      <c r="E24" s="32"/>
      <c r="F24" s="33"/>
      <c r="G24" s="33"/>
      <c r="H24" s="33"/>
      <c r="I24" s="34"/>
      <c r="J24" s="34"/>
      <c r="K24" s="34"/>
      <c r="N24" s="31"/>
      <c r="P24" s="129">
        <f t="shared" si="0"/>
        <v>0</v>
      </c>
    </row>
    <row r="25" spans="3:16" x14ac:dyDescent="0.2">
      <c r="C25" s="101">
        <v>42887</v>
      </c>
      <c r="D25" s="45"/>
      <c r="E25" s="32"/>
      <c r="F25" s="33"/>
      <c r="G25" s="33"/>
      <c r="H25" s="33"/>
      <c r="I25" s="34"/>
      <c r="J25" s="34"/>
      <c r="K25" s="34"/>
      <c r="N25" s="31"/>
      <c r="P25" s="129">
        <f t="shared" si="0"/>
        <v>0</v>
      </c>
    </row>
    <row r="26" spans="3:16" x14ac:dyDescent="0.2">
      <c r="C26" s="101">
        <v>42917</v>
      </c>
      <c r="D26" s="45"/>
      <c r="E26" s="32"/>
      <c r="F26" s="33"/>
      <c r="G26" s="33"/>
      <c r="H26" s="33"/>
      <c r="I26" s="34"/>
      <c r="J26" s="34"/>
      <c r="K26" s="34"/>
      <c r="N26" s="31"/>
      <c r="P26" s="129">
        <f t="shared" si="0"/>
        <v>0</v>
      </c>
    </row>
    <row r="27" spans="3:16" x14ac:dyDescent="0.2">
      <c r="C27" s="101">
        <v>42948</v>
      </c>
      <c r="D27" s="45"/>
      <c r="E27" s="32"/>
      <c r="F27" s="33"/>
      <c r="G27" s="33"/>
      <c r="H27" s="33"/>
      <c r="I27" s="34"/>
      <c r="J27" s="34"/>
      <c r="K27" s="34"/>
      <c r="N27" s="31"/>
      <c r="P27" s="129">
        <f t="shared" si="0"/>
        <v>0</v>
      </c>
    </row>
    <row r="28" spans="3:16" x14ac:dyDescent="0.2">
      <c r="C28" s="101">
        <v>42979</v>
      </c>
      <c r="D28" s="45"/>
      <c r="E28" s="32"/>
      <c r="F28" s="33"/>
      <c r="G28" s="33"/>
      <c r="H28" s="33"/>
      <c r="I28" s="34"/>
      <c r="J28" s="34"/>
      <c r="K28" s="34"/>
      <c r="N28" s="31"/>
      <c r="P28" s="129">
        <f t="shared" si="0"/>
        <v>0</v>
      </c>
    </row>
    <row r="29" spans="3:16" x14ac:dyDescent="0.2">
      <c r="C29" s="101">
        <v>43009</v>
      </c>
      <c r="D29" s="45"/>
      <c r="E29" s="32"/>
      <c r="F29" s="33"/>
      <c r="G29" s="33"/>
      <c r="H29" s="33"/>
      <c r="I29" s="34"/>
      <c r="J29" s="34"/>
      <c r="K29" s="34"/>
      <c r="N29" s="31"/>
      <c r="P29" s="129">
        <f t="shared" si="0"/>
        <v>0</v>
      </c>
    </row>
    <row r="30" spans="3:16" x14ac:dyDescent="0.2">
      <c r="C30" s="101">
        <v>43040</v>
      </c>
      <c r="D30" s="45"/>
      <c r="E30" s="32"/>
      <c r="F30" s="33"/>
      <c r="G30" s="33"/>
      <c r="H30" s="33"/>
      <c r="I30" s="34"/>
      <c r="J30" s="34"/>
      <c r="K30" s="34"/>
      <c r="N30" s="31"/>
      <c r="P30" s="129">
        <f t="shared" si="0"/>
        <v>0</v>
      </c>
    </row>
    <row r="31" spans="3:16" ht="13.5" thickBot="1" x14ac:dyDescent="0.25">
      <c r="C31" s="354">
        <v>43070</v>
      </c>
      <c r="D31" s="45"/>
      <c r="E31" s="41"/>
      <c r="F31" s="42"/>
      <c r="G31" s="42"/>
      <c r="H31" s="42"/>
      <c r="I31" s="43"/>
      <c r="J31" s="43"/>
      <c r="K31" s="43"/>
      <c r="N31" s="31"/>
      <c r="P31" s="132">
        <f t="shared" si="0"/>
        <v>0</v>
      </c>
    </row>
    <row r="32" spans="3:16" x14ac:dyDescent="0.2">
      <c r="C32" s="100">
        <v>43101</v>
      </c>
      <c r="D32" s="45"/>
      <c r="E32" s="28"/>
      <c r="F32" s="29"/>
      <c r="G32" s="29"/>
      <c r="H32" s="29"/>
      <c r="I32" s="30"/>
      <c r="J32" s="30"/>
      <c r="K32" s="30"/>
      <c r="N32" s="31"/>
      <c r="P32" s="128">
        <f t="shared" si="0"/>
        <v>0</v>
      </c>
    </row>
    <row r="33" spans="2:16" x14ac:dyDescent="0.2">
      <c r="C33" s="101">
        <v>43132</v>
      </c>
      <c r="D33" s="45"/>
      <c r="E33" s="32"/>
      <c r="F33" s="33"/>
      <c r="G33" s="33"/>
      <c r="H33" s="33"/>
      <c r="I33" s="34"/>
      <c r="J33" s="34"/>
      <c r="K33" s="34"/>
      <c r="N33" s="31"/>
      <c r="P33" s="129">
        <f t="shared" si="0"/>
        <v>0</v>
      </c>
    </row>
    <row r="34" spans="2:16" x14ac:dyDescent="0.2">
      <c r="C34" s="101">
        <v>43160</v>
      </c>
      <c r="D34" s="45"/>
      <c r="E34" s="32"/>
      <c r="F34" s="33"/>
      <c r="G34" s="33"/>
      <c r="H34" s="33"/>
      <c r="I34" s="34"/>
      <c r="J34" s="34"/>
      <c r="K34" s="34"/>
      <c r="N34" s="31"/>
      <c r="P34" s="129">
        <f t="shared" si="0"/>
        <v>0</v>
      </c>
    </row>
    <row r="35" spans="2:16" x14ac:dyDescent="0.2">
      <c r="C35" s="101">
        <v>43191</v>
      </c>
      <c r="D35" s="45"/>
      <c r="E35" s="32"/>
      <c r="F35" s="33"/>
      <c r="G35" s="33"/>
      <c r="H35" s="33"/>
      <c r="I35" s="34"/>
      <c r="J35" s="34"/>
      <c r="K35" s="34"/>
      <c r="N35" s="31"/>
      <c r="P35" s="129">
        <f t="shared" si="0"/>
        <v>0</v>
      </c>
    </row>
    <row r="36" spans="2:16" x14ac:dyDescent="0.2">
      <c r="C36" s="101">
        <v>43221</v>
      </c>
      <c r="D36" s="45"/>
      <c r="E36" s="32"/>
      <c r="F36" s="33"/>
      <c r="G36" s="33"/>
      <c r="H36" s="33"/>
      <c r="I36" s="34"/>
      <c r="J36" s="34"/>
      <c r="K36" s="34"/>
      <c r="N36" s="31"/>
      <c r="P36" s="129">
        <f t="shared" si="0"/>
        <v>0</v>
      </c>
    </row>
    <row r="37" spans="2:16" x14ac:dyDescent="0.2">
      <c r="C37" s="101">
        <v>43252</v>
      </c>
      <c r="D37" s="45"/>
      <c r="E37" s="32"/>
      <c r="F37" s="33"/>
      <c r="G37" s="33"/>
      <c r="H37" s="33"/>
      <c r="I37" s="34"/>
      <c r="J37" s="34"/>
      <c r="K37" s="34"/>
      <c r="N37" s="31"/>
      <c r="P37" s="129">
        <f t="shared" si="0"/>
        <v>0</v>
      </c>
    </row>
    <row r="38" spans="2:16" x14ac:dyDescent="0.2">
      <c r="C38" s="101">
        <v>43282</v>
      </c>
      <c r="D38" s="45"/>
      <c r="E38" s="32"/>
      <c r="F38" s="33"/>
      <c r="G38" s="33"/>
      <c r="H38" s="33"/>
      <c r="I38" s="34"/>
      <c r="J38" s="34"/>
      <c r="K38" s="34"/>
      <c r="N38" s="31"/>
      <c r="P38" s="129">
        <f t="shared" si="0"/>
        <v>0</v>
      </c>
    </row>
    <row r="39" spans="2:16" x14ac:dyDescent="0.2">
      <c r="C39" s="101">
        <v>43313</v>
      </c>
      <c r="D39" s="45"/>
      <c r="E39" s="32"/>
      <c r="F39" s="33"/>
      <c r="G39" s="33"/>
      <c r="H39" s="33"/>
      <c r="I39" s="34"/>
      <c r="J39" s="34"/>
      <c r="K39" s="34"/>
      <c r="N39" s="31"/>
      <c r="P39" s="129">
        <f t="shared" si="0"/>
        <v>0</v>
      </c>
    </row>
    <row r="40" spans="2:16" x14ac:dyDescent="0.2">
      <c r="C40" s="101">
        <v>43344</v>
      </c>
      <c r="D40" s="45"/>
      <c r="E40" s="32"/>
      <c r="F40" s="33"/>
      <c r="G40" s="33"/>
      <c r="H40" s="33"/>
      <c r="I40" s="34"/>
      <c r="J40" s="34"/>
      <c r="K40" s="34"/>
      <c r="N40" s="31"/>
      <c r="P40" s="129">
        <f t="shared" si="0"/>
        <v>0</v>
      </c>
    </row>
    <row r="41" spans="2:16" x14ac:dyDescent="0.2">
      <c r="C41" s="101">
        <v>43374</v>
      </c>
      <c r="D41" s="45"/>
      <c r="E41" s="32"/>
      <c r="F41" s="33"/>
      <c r="G41" s="33"/>
      <c r="H41" s="33"/>
      <c r="I41" s="34"/>
      <c r="J41" s="34"/>
      <c r="K41" s="34"/>
      <c r="N41" s="31"/>
      <c r="P41" s="129">
        <f t="shared" si="0"/>
        <v>0</v>
      </c>
    </row>
    <row r="42" spans="2:16" x14ac:dyDescent="0.2">
      <c r="C42" s="101">
        <v>43405</v>
      </c>
      <c r="D42" s="45"/>
      <c r="E42" s="32"/>
      <c r="F42" s="33"/>
      <c r="G42" s="33"/>
      <c r="H42" s="33"/>
      <c r="I42" s="34"/>
      <c r="J42" s="34"/>
      <c r="K42" s="34"/>
      <c r="N42" s="31"/>
      <c r="P42" s="129">
        <f t="shared" si="0"/>
        <v>0</v>
      </c>
    </row>
    <row r="43" spans="2:16" ht="13.5" thickBot="1" x14ac:dyDescent="0.25">
      <c r="C43" s="354">
        <v>43435</v>
      </c>
      <c r="D43" s="45"/>
      <c r="E43" s="41"/>
      <c r="F43" s="42"/>
      <c r="G43" s="42"/>
      <c r="H43" s="42"/>
      <c r="I43" s="43"/>
      <c r="J43" s="43"/>
      <c r="K43" s="43"/>
      <c r="N43" s="31"/>
      <c r="P43" s="132">
        <f t="shared" si="0"/>
        <v>0</v>
      </c>
    </row>
    <row r="44" spans="2:16" s="53" customFormat="1" ht="13.5" thickBot="1" x14ac:dyDescent="0.25">
      <c r="B44" s="52"/>
      <c r="C44" s="474">
        <v>43466</v>
      </c>
      <c r="D44" s="45"/>
      <c r="E44" s="476"/>
      <c r="F44" s="476"/>
      <c r="G44" s="476"/>
      <c r="H44" s="476"/>
      <c r="I44" s="476"/>
      <c r="J44" s="476"/>
      <c r="K44" s="476"/>
      <c r="L44" s="52"/>
      <c r="M44" s="52"/>
      <c r="N44" s="31"/>
      <c r="P44" s="472">
        <f t="shared" si="0"/>
        <v>0</v>
      </c>
    </row>
    <row r="45" spans="2:16" s="456" customFormat="1" hidden="1" x14ac:dyDescent="0.2">
      <c r="B45" s="453"/>
      <c r="C45" s="473">
        <v>43497</v>
      </c>
      <c r="D45" s="454"/>
      <c r="E45" s="475"/>
      <c r="F45" s="475"/>
      <c r="G45" s="475"/>
      <c r="H45" s="475"/>
      <c r="I45" s="475"/>
      <c r="J45" s="475"/>
      <c r="K45" s="475"/>
      <c r="L45" s="453"/>
      <c r="M45" s="453"/>
      <c r="N45" s="455"/>
      <c r="P45" s="459">
        <f t="shared" si="0"/>
        <v>0</v>
      </c>
    </row>
    <row r="46" spans="2:16" s="456" customFormat="1" hidden="1" x14ac:dyDescent="0.2">
      <c r="B46" s="453"/>
      <c r="C46" s="457">
        <v>43525</v>
      </c>
      <c r="D46" s="454"/>
      <c r="E46" s="458"/>
      <c r="F46" s="458"/>
      <c r="G46" s="458"/>
      <c r="H46" s="458"/>
      <c r="I46" s="458"/>
      <c r="J46" s="458"/>
      <c r="K46" s="458"/>
      <c r="L46" s="453"/>
      <c r="M46" s="453"/>
      <c r="N46" s="455"/>
      <c r="P46" s="459">
        <f t="shared" si="0"/>
        <v>0</v>
      </c>
    </row>
    <row r="47" spans="2:16" s="456" customFormat="1" hidden="1" x14ac:dyDescent="0.2">
      <c r="B47" s="453"/>
      <c r="C47" s="457">
        <v>43556</v>
      </c>
      <c r="D47" s="454"/>
      <c r="E47" s="458"/>
      <c r="F47" s="458"/>
      <c r="G47" s="458"/>
      <c r="H47" s="458"/>
      <c r="I47" s="458"/>
      <c r="J47" s="458"/>
      <c r="K47" s="458"/>
      <c r="L47" s="453"/>
      <c r="M47" s="453"/>
      <c r="N47" s="455"/>
      <c r="P47" s="459">
        <f t="shared" si="0"/>
        <v>0</v>
      </c>
    </row>
    <row r="48" spans="2:16" s="456" customFormat="1" hidden="1" x14ac:dyDescent="0.2">
      <c r="B48" s="453"/>
      <c r="C48" s="457">
        <v>43586</v>
      </c>
      <c r="D48" s="454"/>
      <c r="E48" s="458"/>
      <c r="F48" s="458"/>
      <c r="G48" s="458"/>
      <c r="H48" s="458"/>
      <c r="I48" s="458"/>
      <c r="J48" s="458"/>
      <c r="K48" s="458"/>
      <c r="L48" s="453"/>
      <c r="M48" s="453"/>
      <c r="N48" s="455"/>
      <c r="P48" s="459">
        <f t="shared" si="0"/>
        <v>0</v>
      </c>
    </row>
    <row r="49" spans="2:16" s="456" customFormat="1" hidden="1" x14ac:dyDescent="0.2">
      <c r="B49" s="453"/>
      <c r="C49" s="457">
        <v>43617</v>
      </c>
      <c r="D49" s="454"/>
      <c r="E49" s="458"/>
      <c r="F49" s="458"/>
      <c r="G49" s="458"/>
      <c r="H49" s="458"/>
      <c r="I49" s="458"/>
      <c r="J49" s="458"/>
      <c r="K49" s="458"/>
      <c r="L49" s="453"/>
      <c r="M49" s="453"/>
      <c r="N49" s="455"/>
      <c r="P49" s="459">
        <f t="shared" si="0"/>
        <v>0</v>
      </c>
    </row>
    <row r="50" spans="2:16" s="456" customFormat="1" hidden="1" x14ac:dyDescent="0.2">
      <c r="B50" s="453"/>
      <c r="C50" s="457">
        <v>43647</v>
      </c>
      <c r="D50" s="454"/>
      <c r="E50" s="458"/>
      <c r="F50" s="458"/>
      <c r="G50" s="458"/>
      <c r="H50" s="458"/>
      <c r="I50" s="458"/>
      <c r="J50" s="458"/>
      <c r="K50" s="458"/>
      <c r="L50" s="453"/>
      <c r="M50" s="453"/>
      <c r="N50" s="455"/>
      <c r="P50" s="459">
        <f t="shared" si="0"/>
        <v>0</v>
      </c>
    </row>
    <row r="51" spans="2:16" s="456" customFormat="1" hidden="1" x14ac:dyDescent="0.2">
      <c r="B51" s="453"/>
      <c r="C51" s="457">
        <v>43678</v>
      </c>
      <c r="D51" s="454"/>
      <c r="E51" s="458"/>
      <c r="F51" s="458"/>
      <c r="G51" s="458"/>
      <c r="H51" s="458"/>
      <c r="I51" s="458"/>
      <c r="J51" s="458"/>
      <c r="K51" s="458"/>
      <c r="L51" s="453"/>
      <c r="M51" s="453"/>
      <c r="N51" s="455"/>
      <c r="P51" s="459">
        <f t="shared" si="0"/>
        <v>0</v>
      </c>
    </row>
    <row r="52" spans="2:16" s="456" customFormat="1" hidden="1" x14ac:dyDescent="0.2">
      <c r="B52" s="453"/>
      <c r="C52" s="457">
        <v>43709</v>
      </c>
      <c r="D52" s="454"/>
      <c r="E52" s="458"/>
      <c r="F52" s="458"/>
      <c r="G52" s="458"/>
      <c r="H52" s="458"/>
      <c r="I52" s="458"/>
      <c r="J52" s="458"/>
      <c r="K52" s="458"/>
      <c r="L52" s="453"/>
      <c r="M52" s="453"/>
      <c r="N52" s="455"/>
      <c r="P52" s="459">
        <f t="shared" si="0"/>
        <v>0</v>
      </c>
    </row>
    <row r="53" spans="2:16" s="456" customFormat="1" hidden="1" x14ac:dyDescent="0.2">
      <c r="B53" s="453"/>
      <c r="C53" s="457">
        <v>43739</v>
      </c>
      <c r="D53" s="454"/>
      <c r="E53" s="458"/>
      <c r="F53" s="458"/>
      <c r="G53" s="458"/>
      <c r="H53" s="458"/>
      <c r="I53" s="458"/>
      <c r="J53" s="458"/>
      <c r="K53" s="458"/>
      <c r="L53" s="453"/>
      <c r="M53" s="453"/>
      <c r="N53" s="455"/>
      <c r="P53" s="459">
        <f t="shared" si="0"/>
        <v>0</v>
      </c>
    </row>
    <row r="54" spans="2:16" s="456" customFormat="1" ht="13.5" hidden="1" thickBot="1" x14ac:dyDescent="0.25">
      <c r="B54" s="453"/>
      <c r="C54" s="460">
        <v>43770</v>
      </c>
      <c r="D54" s="454"/>
      <c r="E54" s="461"/>
      <c r="F54" s="461"/>
      <c r="G54" s="461"/>
      <c r="H54" s="461"/>
      <c r="I54" s="461"/>
      <c r="J54" s="461"/>
      <c r="K54" s="461"/>
      <c r="L54" s="453"/>
      <c r="M54" s="453"/>
      <c r="N54" s="455"/>
      <c r="P54" s="459">
        <f t="shared" si="0"/>
        <v>0</v>
      </c>
    </row>
    <row r="55" spans="2:16" ht="13.5" hidden="1" thickBot="1" x14ac:dyDescent="0.25">
      <c r="C55" s="387">
        <v>43800</v>
      </c>
      <c r="D55" s="45"/>
      <c r="E55" s="388"/>
      <c r="F55" s="389"/>
      <c r="G55" s="389"/>
      <c r="H55" s="390"/>
      <c r="I55" s="391"/>
      <c r="J55" s="391"/>
      <c r="K55" s="391"/>
      <c r="N55" s="31"/>
      <c r="P55" s="130">
        <f t="shared" si="0"/>
        <v>0</v>
      </c>
    </row>
    <row r="56" spans="2:16" ht="13.5" thickBot="1" x14ac:dyDescent="0.25">
      <c r="C56" s="44"/>
      <c r="D56" s="45"/>
      <c r="E56" s="31"/>
      <c r="F56" s="31"/>
      <c r="G56" s="31"/>
      <c r="H56" s="31"/>
      <c r="I56" s="31"/>
      <c r="J56" s="31"/>
      <c r="K56" s="31"/>
      <c r="N56" s="31"/>
      <c r="P56" s="31"/>
    </row>
    <row r="57" spans="2:16" ht="57" customHeight="1" thickBot="1" x14ac:dyDescent="0.25">
      <c r="C57" s="599" t="s">
        <v>7</v>
      </c>
      <c r="D57" s="67"/>
      <c r="E57" s="409" t="str">
        <f t="shared" ref="E57:K57" si="1">+E7</f>
        <v>Producción</v>
      </c>
      <c r="F57" s="410" t="str">
        <f t="shared" si="1"/>
        <v>Autoconsumo</v>
      </c>
      <c r="G57" s="410" t="str">
        <f t="shared" si="1"/>
        <v>Ventas de Producción Propia</v>
      </c>
      <c r="H57" s="447" t="str">
        <f t="shared" si="1"/>
        <v>Exportaciones</v>
      </c>
      <c r="I57" s="411" t="str">
        <f t="shared" si="1"/>
        <v>Producción Contratada a Terceros</v>
      </c>
      <c r="J57" s="411" t="str">
        <f t="shared" si="1"/>
        <v>Ventas de Producción Contratada a Terceros</v>
      </c>
      <c r="K57" s="413" t="str">
        <f t="shared" si="1"/>
        <v>Producción para Terceros</v>
      </c>
      <c r="L57" s="413" t="s">
        <v>189</v>
      </c>
      <c r="M57" s="413" t="s">
        <v>99</v>
      </c>
      <c r="N57" s="68"/>
    </row>
    <row r="58" spans="2:16" ht="13.5" thickBot="1" x14ac:dyDescent="0.25">
      <c r="C58" s="63">
        <v>2015</v>
      </c>
      <c r="D58" s="69"/>
      <c r="F58" s="70"/>
      <c r="G58" s="70"/>
      <c r="H58" s="71"/>
      <c r="I58" s="46"/>
      <c r="J58" s="46"/>
      <c r="K58" s="46"/>
      <c r="L58" s="48"/>
      <c r="M58" s="46"/>
      <c r="N58" s="27"/>
    </row>
    <row r="59" spans="2:16" x14ac:dyDescent="0.2">
      <c r="C59" s="59">
        <f>C58+1</f>
        <v>2016</v>
      </c>
      <c r="D59" s="72"/>
      <c r="E59" s="73"/>
      <c r="F59" s="74"/>
      <c r="G59" s="74"/>
      <c r="H59" s="74"/>
      <c r="I59" s="58"/>
      <c r="J59" s="58"/>
      <c r="K59" s="58"/>
      <c r="L59" s="58"/>
      <c r="M59" s="75"/>
    </row>
    <row r="60" spans="2:16" x14ac:dyDescent="0.2">
      <c r="C60" s="59">
        <f>C59+1</f>
        <v>2017</v>
      </c>
      <c r="D60" s="72"/>
      <c r="E60" s="76"/>
      <c r="F60" s="77"/>
      <c r="G60" s="77"/>
      <c r="H60" s="77"/>
      <c r="I60" s="60"/>
      <c r="J60" s="60"/>
      <c r="K60" s="60"/>
      <c r="L60" s="60"/>
      <c r="M60" s="78"/>
    </row>
    <row r="61" spans="2:16" ht="13.5" thickBot="1" x14ac:dyDescent="0.25">
      <c r="C61" s="61">
        <f>C60+1</f>
        <v>2018</v>
      </c>
      <c r="D61" s="72"/>
      <c r="E61" s="79"/>
      <c r="F61" s="80"/>
      <c r="G61" s="80"/>
      <c r="H61" s="80"/>
      <c r="I61" s="62"/>
      <c r="J61" s="62"/>
      <c r="K61" s="62"/>
      <c r="L61" s="81"/>
      <c r="M61" s="82"/>
    </row>
    <row r="62" spans="2:16" s="53" customFormat="1" x14ac:dyDescent="0.2">
      <c r="B62" s="52"/>
      <c r="C62" s="467">
        <f>+'3.1.vol.'!C62</f>
        <v>43101</v>
      </c>
      <c r="D62" s="72"/>
      <c r="E62" s="477"/>
      <c r="F62" s="478"/>
      <c r="G62" s="478"/>
      <c r="H62" s="478"/>
      <c r="I62" s="479"/>
      <c r="J62" s="479"/>
      <c r="K62" s="479"/>
      <c r="L62" s="480"/>
      <c r="M62" s="481"/>
      <c r="N62" s="49"/>
    </row>
    <row r="63" spans="2:16" s="53" customFormat="1" ht="13.5" thickBot="1" x14ac:dyDescent="0.25">
      <c r="B63" s="52"/>
      <c r="C63" s="469">
        <f>+'3.1.vol.'!C63</f>
        <v>43466</v>
      </c>
      <c r="D63" s="483"/>
      <c r="E63" s="484"/>
      <c r="F63" s="485"/>
      <c r="G63" s="485"/>
      <c r="H63" s="486"/>
      <c r="I63" s="487"/>
      <c r="J63" s="487"/>
      <c r="K63" s="487"/>
      <c r="L63" s="487"/>
      <c r="M63" s="488"/>
      <c r="N63" s="49"/>
    </row>
    <row r="64" spans="2:16" x14ac:dyDescent="0.2">
      <c r="N64" s="49"/>
    </row>
    <row r="65" spans="3:14" hidden="1" x14ac:dyDescent="0.2">
      <c r="C65" s="83" t="s">
        <v>151</v>
      </c>
      <c r="D65" s="84"/>
      <c r="N65" s="49"/>
    </row>
    <row r="66" spans="3:14" hidden="1" x14ac:dyDescent="0.2">
      <c r="L66" s="65"/>
      <c r="N66" s="49"/>
    </row>
    <row r="67" spans="3:14" ht="51.75" hidden="1" thickBot="1" x14ac:dyDescent="0.25">
      <c r="C67" s="88" t="s">
        <v>7</v>
      </c>
      <c r="D67" s="89"/>
      <c r="E67" s="90" t="str">
        <f t="shared" ref="E67:K67" si="2">+E57</f>
        <v>Producción</v>
      </c>
      <c r="F67" s="91" t="str">
        <f t="shared" si="2"/>
        <v>Autoconsumo</v>
      </c>
      <c r="G67" s="91" t="str">
        <f t="shared" si="2"/>
        <v>Ventas de Producción Propia</v>
      </c>
      <c r="H67" s="92" t="str">
        <f t="shared" si="2"/>
        <v>Exportaciones</v>
      </c>
      <c r="I67" s="93" t="str">
        <f t="shared" si="2"/>
        <v>Producción Contratada a Terceros</v>
      </c>
      <c r="J67" s="93" t="str">
        <f t="shared" si="2"/>
        <v>Ventas de Producción Contratada a Terceros</v>
      </c>
      <c r="K67" s="94" t="str">
        <f t="shared" si="2"/>
        <v>Producción para Terceros</v>
      </c>
      <c r="L67" s="95" t="s">
        <v>150</v>
      </c>
      <c r="N67" s="85"/>
    </row>
    <row r="68" spans="3:14" hidden="1" x14ac:dyDescent="0.2">
      <c r="C68" s="96">
        <v>2015</v>
      </c>
      <c r="D68" s="97"/>
      <c r="E68" s="106">
        <f t="shared" ref="E68:K68" si="3">+E59-SUM(E8:E19)</f>
        <v>0</v>
      </c>
      <c r="F68" s="107">
        <f t="shared" si="3"/>
        <v>0</v>
      </c>
      <c r="G68" s="107">
        <f t="shared" si="3"/>
        <v>0</v>
      </c>
      <c r="H68" s="107">
        <f t="shared" si="3"/>
        <v>0</v>
      </c>
      <c r="I68" s="108">
        <f t="shared" si="3"/>
        <v>0</v>
      </c>
      <c r="J68" s="108">
        <f t="shared" si="3"/>
        <v>0</v>
      </c>
      <c r="K68" s="109">
        <f t="shared" si="3"/>
        <v>0</v>
      </c>
      <c r="L68" s="109">
        <f>+L59-(L58+E59-F59-G59-H59+I59-J59+M59)</f>
        <v>0</v>
      </c>
      <c r="N68" s="86"/>
    </row>
    <row r="69" spans="3:14" hidden="1" x14ac:dyDescent="0.2">
      <c r="C69" s="98">
        <v>2016</v>
      </c>
      <c r="D69" s="97"/>
      <c r="E69" s="110">
        <f t="shared" ref="E69:K69" si="4">+E60-SUM(E20:E31)</f>
        <v>0</v>
      </c>
      <c r="F69" s="111">
        <f t="shared" si="4"/>
        <v>0</v>
      </c>
      <c r="G69" s="111">
        <f t="shared" si="4"/>
        <v>0</v>
      </c>
      <c r="H69" s="111">
        <f t="shared" si="4"/>
        <v>0</v>
      </c>
      <c r="I69" s="112">
        <f t="shared" si="4"/>
        <v>0</v>
      </c>
      <c r="J69" s="112">
        <f t="shared" si="4"/>
        <v>0</v>
      </c>
      <c r="K69" s="113">
        <f t="shared" si="4"/>
        <v>0</v>
      </c>
      <c r="L69" s="113">
        <f>+L60-(L59+E60-F60-G60-H60+I60-J60+M60)</f>
        <v>0</v>
      </c>
      <c r="N69" s="86"/>
    </row>
    <row r="70" spans="3:14" ht="13.5" hidden="1" thickBot="1" x14ac:dyDescent="0.25">
      <c r="C70" s="99">
        <v>2017</v>
      </c>
      <c r="D70" s="97"/>
      <c r="E70" s="114">
        <f t="shared" ref="E70:K70" si="5">+E61-SUM(E32:E43)</f>
        <v>0</v>
      </c>
      <c r="F70" s="115">
        <f t="shared" si="5"/>
        <v>0</v>
      </c>
      <c r="G70" s="115">
        <f t="shared" si="5"/>
        <v>0</v>
      </c>
      <c r="H70" s="115">
        <f t="shared" si="5"/>
        <v>0</v>
      </c>
      <c r="I70" s="116">
        <f t="shared" si="5"/>
        <v>0</v>
      </c>
      <c r="J70" s="116">
        <f t="shared" si="5"/>
        <v>0</v>
      </c>
      <c r="K70" s="117">
        <f t="shared" si="5"/>
        <v>0</v>
      </c>
      <c r="L70" s="118">
        <f>+L61-(L60+E61-F61-G61-H61+I61-J61+M61)</f>
        <v>0</v>
      </c>
      <c r="N70" s="86"/>
    </row>
    <row r="71" spans="3:14" hidden="1" x14ac:dyDescent="0.2">
      <c r="C71" s="96" t="s">
        <v>220</v>
      </c>
      <c r="D71" s="97"/>
      <c r="E71" s="119">
        <f>+E62-(SUM(E32:INDEX(E32:E43,'parámetros e instrucciones'!$E$3)))</f>
        <v>0</v>
      </c>
      <c r="F71" s="120">
        <f>+F62-(SUM(F32:INDEX(F32:F43,'parámetros e instrucciones'!$E$3)))</f>
        <v>0</v>
      </c>
      <c r="G71" s="120">
        <f>+G62-(SUM(G32:INDEX(G32:G43,'parámetros e instrucciones'!$E$3)))</f>
        <v>0</v>
      </c>
      <c r="H71" s="120">
        <f>+H62-(SUM(H32:INDEX(H32:H43,'parámetros e instrucciones'!$E$3)))</f>
        <v>0</v>
      </c>
      <c r="I71" s="121">
        <f>+I62-(SUM(I32:INDEX(I32:I43,'parámetros e instrucciones'!$E$3)))</f>
        <v>0</v>
      </c>
      <c r="J71" s="121">
        <f>+J62-(SUM(J32:INDEX(J32:J43,'parámetros e instrucciones'!$E$3)))</f>
        <v>0</v>
      </c>
      <c r="K71" s="122">
        <f>+K62-(SUM(K32:INDEX(K32:K43,'parámetros e instrucciones'!$E$3)))</f>
        <v>0</v>
      </c>
      <c r="L71" s="123">
        <f>+L62-(L60+E62-F62-G62-H62+I62-J62+M62)</f>
        <v>0</v>
      </c>
      <c r="N71" s="86"/>
    </row>
    <row r="72" spans="3:14" ht="13.5" hidden="1" thickBot="1" x14ac:dyDescent="0.25">
      <c r="C72" s="99" t="s">
        <v>221</v>
      </c>
      <c r="D72" s="97"/>
      <c r="E72" s="124">
        <f>+E63-(SUM(E44:INDEX(E44:E55,'parámetros e instrucciones'!$E$3)))</f>
        <v>0</v>
      </c>
      <c r="F72" s="125">
        <f>+F63-(SUM(F44:INDEX(F44:F55,'parámetros e instrucciones'!$E$3)))</f>
        <v>0</v>
      </c>
      <c r="G72" s="125">
        <f>+G63-(SUM(G44:INDEX(G44:G55,'parámetros e instrucciones'!$E$3)))</f>
        <v>0</v>
      </c>
      <c r="H72" s="125">
        <f>+H63-(SUM(H44:INDEX(H44:H55,'parámetros e instrucciones'!$E$3)))</f>
        <v>0</v>
      </c>
      <c r="I72" s="126">
        <f>+I63-(SUM(I44:INDEX(I44:I55,'parámetros e instrucciones'!$E$3)))</f>
        <v>0</v>
      </c>
      <c r="J72" s="126">
        <f>+J63-(SUM(J44:INDEX(J44:J55,'parámetros e instrucciones'!$E$3)))</f>
        <v>0</v>
      </c>
      <c r="K72" s="127">
        <f>+K63-(SUM(K44:INDEX(K44:K55,'parámetros e instrucciones'!$E$3)))</f>
        <v>0</v>
      </c>
      <c r="L72" s="127">
        <f>+L63-(L61+E63-F63-G63-H63+I63-J63+M63)</f>
        <v>0</v>
      </c>
      <c r="N72" s="86"/>
    </row>
    <row r="73" spans="3:14" x14ac:dyDescent="0.2">
      <c r="L73" s="49"/>
      <c r="N73" s="49"/>
    </row>
    <row r="74" spans="3:14" x14ac:dyDescent="0.2">
      <c r="L74" s="49"/>
      <c r="N74" s="49"/>
    </row>
    <row r="75" spans="3:14" x14ac:dyDescent="0.2">
      <c r="K75" s="87"/>
      <c r="L75" s="52"/>
      <c r="N75" s="49"/>
    </row>
    <row r="76" spans="3:14" x14ac:dyDescent="0.2">
      <c r="K76" s="87"/>
      <c r="N76" s="49"/>
    </row>
    <row r="77" spans="3:14" x14ac:dyDescent="0.2">
      <c r="K77" s="87"/>
      <c r="N77" s="49"/>
    </row>
    <row r="78" spans="3:14" x14ac:dyDescent="0.2">
      <c r="K78" s="87"/>
      <c r="N78" s="49"/>
    </row>
    <row r="79" spans="3:14" x14ac:dyDescent="0.2">
      <c r="K79" s="87"/>
      <c r="N79" s="49"/>
    </row>
    <row r="80" spans="3:14" x14ac:dyDescent="0.2">
      <c r="K80" s="87"/>
      <c r="N80" s="49"/>
    </row>
    <row r="81" spans="14:14" x14ac:dyDescent="0.2">
      <c r="N81" s="49"/>
    </row>
    <row r="82" spans="14:14" x14ac:dyDescent="0.2">
      <c r="N82" s="49"/>
    </row>
    <row r="83" spans="14:14" x14ac:dyDescent="0.2">
      <c r="N83" s="49"/>
    </row>
    <row r="84" spans="14:14" x14ac:dyDescent="0.2">
      <c r="N84" s="49"/>
    </row>
    <row r="85" spans="14:14" x14ac:dyDescent="0.2">
      <c r="N85" s="49"/>
    </row>
    <row r="86" spans="14:14" x14ac:dyDescent="0.2">
      <c r="N86" s="49"/>
    </row>
    <row r="87" spans="14:14" x14ac:dyDescent="0.2">
      <c r="N87" s="49"/>
    </row>
    <row r="88" spans="14:14" x14ac:dyDescent="0.2">
      <c r="N88" s="49"/>
    </row>
    <row r="89" spans="14:14" x14ac:dyDescent="0.2">
      <c r="N89" s="49"/>
    </row>
    <row r="90" spans="14:14" x14ac:dyDescent="0.2">
      <c r="N90" s="49"/>
    </row>
    <row r="91" spans="14:14" x14ac:dyDescent="0.2">
      <c r="N91" s="49"/>
    </row>
    <row r="92" spans="14:14" x14ac:dyDescent="0.2">
      <c r="N92" s="49"/>
    </row>
    <row r="93" spans="14:14" x14ac:dyDescent="0.2">
      <c r="N93" s="49"/>
    </row>
    <row r="94" spans="14:14" x14ac:dyDescent="0.2">
      <c r="N94" s="49"/>
    </row>
    <row r="95" spans="14:14" x14ac:dyDescent="0.2">
      <c r="N95" s="49"/>
    </row>
    <row r="96" spans="14:14" x14ac:dyDescent="0.2">
      <c r="N96" s="49"/>
    </row>
    <row r="97" spans="14:14" x14ac:dyDescent="0.2">
      <c r="N97" s="49"/>
    </row>
    <row r="98" spans="14:14" x14ac:dyDescent="0.2">
      <c r="N98" s="49"/>
    </row>
    <row r="99" spans="14:14" x14ac:dyDescent="0.2">
      <c r="N99" s="49"/>
    </row>
    <row r="100" spans="14:14" x14ac:dyDescent="0.2">
      <c r="N100" s="49"/>
    </row>
    <row r="101" spans="14:14" x14ac:dyDescent="0.2">
      <c r="N101" s="49"/>
    </row>
    <row r="102" spans="14:14" x14ac:dyDescent="0.2">
      <c r="N102" s="49"/>
    </row>
    <row r="103" spans="14:14" x14ac:dyDescent="0.2">
      <c r="N103" s="49"/>
    </row>
    <row r="104" spans="14:14" x14ac:dyDescent="0.2">
      <c r="N104" s="49"/>
    </row>
    <row r="105" spans="14:14" x14ac:dyDescent="0.2">
      <c r="N105" s="49"/>
    </row>
    <row r="106" spans="14:14" x14ac:dyDescent="0.2">
      <c r="N106" s="49"/>
    </row>
    <row r="107" spans="14:14" x14ac:dyDescent="0.2">
      <c r="N107" s="49"/>
    </row>
    <row r="108" spans="14:14" x14ac:dyDescent="0.2">
      <c r="N108" s="49"/>
    </row>
    <row r="109" spans="14:14" x14ac:dyDescent="0.2">
      <c r="N109" s="49"/>
    </row>
    <row r="110" spans="14:14" x14ac:dyDescent="0.2">
      <c r="N110" s="49"/>
    </row>
    <row r="111" spans="14:14" x14ac:dyDescent="0.2">
      <c r="N111" s="49"/>
    </row>
    <row r="112" spans="14:14" x14ac:dyDescent="0.2">
      <c r="N112" s="49"/>
    </row>
    <row r="113" spans="14:14" x14ac:dyDescent="0.2">
      <c r="N113" s="49"/>
    </row>
    <row r="114" spans="14:14" x14ac:dyDescent="0.2">
      <c r="N114" s="49"/>
    </row>
    <row r="115" spans="14:14" x14ac:dyDescent="0.2">
      <c r="N115" s="49"/>
    </row>
    <row r="116" spans="14:14" x14ac:dyDescent="0.2">
      <c r="N116" s="49"/>
    </row>
    <row r="117" spans="14:14" x14ac:dyDescent="0.2">
      <c r="N117" s="49"/>
    </row>
    <row r="118" spans="14:14" x14ac:dyDescent="0.2">
      <c r="N118" s="49"/>
    </row>
    <row r="119" spans="14:14" x14ac:dyDescent="0.2">
      <c r="N119" s="49"/>
    </row>
    <row r="120" spans="14:14" x14ac:dyDescent="0.2">
      <c r="N120" s="49"/>
    </row>
    <row r="121" spans="14:14" x14ac:dyDescent="0.2">
      <c r="N121" s="49"/>
    </row>
    <row r="122" spans="14:14" x14ac:dyDescent="0.2">
      <c r="N122" s="49"/>
    </row>
    <row r="123" spans="14:14" x14ac:dyDescent="0.2">
      <c r="N123" s="49"/>
    </row>
    <row r="124" spans="14:14" x14ac:dyDescent="0.2">
      <c r="N124" s="49"/>
    </row>
    <row r="125" spans="14:14" x14ac:dyDescent="0.2">
      <c r="N125" s="49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1:K1"/>
    <mergeCell ref="C2:K2"/>
    <mergeCell ref="C3:K3"/>
    <mergeCell ref="C4:K4"/>
  </mergeCells>
  <pageMargins left="0.35433070866141736" right="0.35433070866141736" top="0.98425196850393704" bottom="0.98425196850393704" header="0.19685039370078741" footer="0"/>
  <pageSetup paperSize="9" orientation="portrait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47</vt:i4>
      </vt:variant>
    </vt:vector>
  </HeadingPairs>
  <TitlesOfParts>
    <vt:vector size="95" baseType="lpstr">
      <vt:lpstr>parámetros e instrucciones</vt:lpstr>
      <vt:lpstr>anexo</vt:lpstr>
      <vt:lpstr>1.modelos</vt:lpstr>
      <vt:lpstr>1.modelos (3)</vt:lpstr>
      <vt:lpstr>1.modelos (2)</vt:lpstr>
      <vt:lpstr>2. prod.  nac.</vt:lpstr>
      <vt:lpstr>3.1.vol.</vt:lpstr>
      <vt:lpstr>3.2.vol.</vt:lpstr>
      <vt:lpstr>3.3.vol.</vt:lpstr>
      <vt:lpstr>4.1.a.$</vt:lpstr>
      <vt:lpstr>4.1.b.$</vt:lpstr>
      <vt:lpstr>4.1.c.$</vt:lpstr>
      <vt:lpstr>4.2.a.conf</vt:lpstr>
      <vt:lpstr>4.2.b.conf</vt:lpstr>
      <vt:lpstr>4.2.c.conf</vt:lpstr>
      <vt:lpstr>4.2.a.res pub</vt:lpstr>
      <vt:lpstr>4.2.b.res pub</vt:lpstr>
      <vt:lpstr>4.2.c.res pub</vt:lpstr>
      <vt:lpstr>5capprod</vt:lpstr>
      <vt:lpstr>Ejemplo</vt:lpstr>
      <vt:lpstr>6-empleo </vt:lpstr>
      <vt:lpstr>7.1.costos totales </vt:lpstr>
      <vt:lpstr>7.costos totales  coproductos</vt:lpstr>
      <vt:lpstr>7.2.costos totales</vt:lpstr>
      <vt:lpstr>7.3.costos totales</vt:lpstr>
      <vt:lpstr>8.1.Costos</vt:lpstr>
      <vt:lpstr>8.2.Costos</vt:lpstr>
      <vt:lpstr>8.3.Costos</vt:lpstr>
      <vt:lpstr>9.1.adicionalcostos</vt:lpstr>
      <vt:lpstr>9.2.adicionalcostos</vt:lpstr>
      <vt:lpstr>9.3.adicionalcostos</vt:lpstr>
      <vt:lpstr>10.1.precios</vt:lpstr>
      <vt:lpstr>10.2.precios</vt:lpstr>
      <vt:lpstr>10.3.precios</vt:lpstr>
      <vt:lpstr>11.1.impo </vt:lpstr>
      <vt:lpstr>11.2.impo</vt:lpstr>
      <vt:lpstr>11.3.impo</vt:lpstr>
      <vt:lpstr>12.1.Reventa</vt:lpstr>
      <vt:lpstr>12.2.Reventa</vt:lpstr>
      <vt:lpstr>12.3.Reventa</vt:lpstr>
      <vt:lpstr>13.1.Existencias</vt:lpstr>
      <vt:lpstr>13.2.Existencias</vt:lpstr>
      <vt:lpstr>13.3.Existencias</vt:lpstr>
      <vt:lpstr>14-Impo semi </vt:lpstr>
      <vt:lpstr>14-Impo semi  (2)</vt:lpstr>
      <vt:lpstr>14-Impo semi  (3)</vt:lpstr>
      <vt:lpstr>11-Máx. Prod.</vt:lpstr>
      <vt:lpstr>14-horas trabajadas</vt:lpstr>
      <vt:lpstr>'1.modelos'!Área_de_impresión</vt:lpstr>
      <vt:lpstr>'1.modelos (2)'!Área_de_impresión</vt:lpstr>
      <vt:lpstr>'1.modelos (3)'!Área_de_impresión</vt:lpstr>
      <vt:lpstr>'10.1.precios'!Área_de_impresión</vt:lpstr>
      <vt:lpstr>'10.2.precios'!Área_de_impresión</vt:lpstr>
      <vt:lpstr>'10.3.precios'!Área_de_impresión</vt:lpstr>
      <vt:lpstr>'11.1.impo '!Área_de_impresión</vt:lpstr>
      <vt:lpstr>'11.2.impo'!Área_de_impresión</vt:lpstr>
      <vt:lpstr>'11.3.impo'!Área_de_impresión</vt:lpstr>
      <vt:lpstr>'11-Máx. Prod.'!Área_de_impresión</vt:lpstr>
      <vt:lpstr>'12.1.Reventa'!Área_de_impresión</vt:lpstr>
      <vt:lpstr>'12.2.Reventa'!Área_de_impresión</vt:lpstr>
      <vt:lpstr>'12.3.Reventa'!Área_de_impresión</vt:lpstr>
      <vt:lpstr>'13.1.Existencias'!Área_de_impresión</vt:lpstr>
      <vt:lpstr>'13.2.Existencias'!Área_de_impresión</vt:lpstr>
      <vt:lpstr>'13.3.Existencias'!Área_de_impresión</vt:lpstr>
      <vt:lpstr>'14-horas trabajadas'!Área_de_impresión</vt:lpstr>
      <vt:lpstr>'14-Impo semi '!Área_de_impresión</vt:lpstr>
      <vt:lpstr>'14-Impo semi  (2)'!Área_de_impresión</vt:lpstr>
      <vt:lpstr>'14-Impo semi  (3)'!Área_de_impresión</vt:lpstr>
      <vt:lpstr>'2. prod.  nac.'!Área_de_impresión</vt:lpstr>
      <vt:lpstr>'3.1.vol.'!Área_de_impresión</vt:lpstr>
      <vt:lpstr>'3.2.vol.'!Área_de_impresión</vt:lpstr>
      <vt:lpstr>'3.3.vol.'!Área_de_impresión</vt:lpstr>
      <vt:lpstr>'4.1.a.$'!Área_de_impresión</vt:lpstr>
      <vt:lpstr>'4.1.b.$'!Área_de_impresión</vt:lpstr>
      <vt:lpstr>'4.1.c.$'!Área_de_impresión</vt:lpstr>
      <vt:lpstr>'4.2.a.conf'!Área_de_impresión</vt:lpstr>
      <vt:lpstr>'4.2.a.res pub'!Área_de_impresión</vt:lpstr>
      <vt:lpstr>'4.2.b.conf'!Área_de_impresión</vt:lpstr>
      <vt:lpstr>'4.2.b.res pub'!Área_de_impresión</vt:lpstr>
      <vt:lpstr>'4.2.c.conf'!Área_de_impresión</vt:lpstr>
      <vt:lpstr>'4.2.c.res pub'!Área_de_impresión</vt:lpstr>
      <vt:lpstr>'5capprod'!Área_de_impresión</vt:lpstr>
      <vt:lpstr>'6-empleo '!Área_de_impresión</vt:lpstr>
      <vt:lpstr>'7.1.costos totales '!Área_de_impresión</vt:lpstr>
      <vt:lpstr>'7.2.costos totales'!Área_de_impresión</vt:lpstr>
      <vt:lpstr>'7.3.costos totales'!Área_de_impresión</vt:lpstr>
      <vt:lpstr>'7.costos totales  coproductos'!Área_de_impresión</vt:lpstr>
      <vt:lpstr>'8.1.Costos'!Área_de_impresión</vt:lpstr>
      <vt:lpstr>'8.2.Costos'!Área_de_impresión</vt:lpstr>
      <vt:lpstr>'8.3.Costos'!Área_de_impresión</vt:lpstr>
      <vt:lpstr>'9.1.adicionalcostos'!Área_de_impresión</vt:lpstr>
      <vt:lpstr>'9.2.adicionalcostos'!Área_de_impresión</vt:lpstr>
      <vt:lpstr>'9.3.adicionalcostos'!Área_de_impresión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Virginia Fraga</cp:lastModifiedBy>
  <cp:lastPrinted>2019-03-07T22:02:32Z</cp:lastPrinted>
  <dcterms:created xsi:type="dcterms:W3CDTF">1996-10-10T17:31:07Z</dcterms:created>
  <dcterms:modified xsi:type="dcterms:W3CDTF">2019-03-08T14:24:52Z</dcterms:modified>
</cp:coreProperties>
</file>