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_CALDERAS\040 Cuestionarios\10 Modelo Enviado\Productores\"/>
    </mc:Choice>
  </mc:AlternateContent>
  <bookViews>
    <workbookView xWindow="240" yWindow="45" windowWidth="9135" windowHeight="4965" tabRatio="869" activeTab="15"/>
  </bookViews>
  <sheets>
    <sheet name="parámetros e instrucciones" sheetId="48" r:id="rId1"/>
    <sheet name="anexo" sheetId="1" r:id="rId2"/>
    <sheet name="1.modelos" sheetId="2" r:id="rId3"/>
    <sheet name="1. modelos bis" sheetId="53" r:id="rId4"/>
    <sheet name="2. prod.  nac." sheetId="28" r:id="rId5"/>
    <sheet name="3.vol." sheetId="45" r:id="rId6"/>
    <sheet name="4.1 $" sheetId="52" r:id="rId7"/>
    <sheet name="4.2a. conf" sheetId="47" r:id="rId8"/>
    <sheet name="4.2b res pub" sheetId="46" r:id="rId9"/>
    <sheet name="5capprod" sheetId="32" r:id="rId10"/>
    <sheet name="Ejemplo" sheetId="33" r:id="rId11"/>
    <sheet name="6-empleo " sheetId="34" r:id="rId12"/>
    <sheet name="7.costos totales " sheetId="49" r:id="rId13"/>
    <sheet name="8.a Costos" sheetId="36" r:id="rId14"/>
    <sheet name="8.b Costos" sheetId="56" r:id="rId15"/>
    <sheet name="8.c Costos" sheetId="57" r:id="rId16"/>
    <sheet name="9.a adicionalcostos" sheetId="50" r:id="rId17"/>
    <sheet name="9.b adicionalcostos" sheetId="58" r:id="rId18"/>
    <sheet name="9.c adicionalcostos" sheetId="59" r:id="rId19"/>
    <sheet name="10.a Precios" sheetId="38" r:id="rId20"/>
    <sheet name="10.b Precios" sheetId="60" r:id="rId21"/>
    <sheet name="10.c Precios" sheetId="61" r:id="rId22"/>
    <sheet name="11- impo " sheetId="40" r:id="rId23"/>
    <sheet name="12Reventa" sheetId="41" r:id="rId24"/>
    <sheet name="13 existencias" sheetId="42" r:id="rId25"/>
    <sheet name="14impo semi " sheetId="43" r:id="rId26"/>
    <sheet name="11-Máx. Prod." sheetId="14" state="hidden" r:id="rId27"/>
    <sheet name="14-horas trabajadas" sheetId="23" state="hidden" r:id="rId28"/>
  </sheets>
  <externalReferences>
    <externalReference r:id="rId29"/>
    <externalReference r:id="rId30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9">'10.a Precios'!$B$1:$F$65</definedName>
    <definedName name="_xlnm.Print_Area" localSheetId="20">'10.b Precios'!$B$1:$F$65</definedName>
    <definedName name="_xlnm.Print_Area" localSheetId="21">'10.c Precios'!$B$1:$F$65</definedName>
    <definedName name="_xlnm.Print_Area" localSheetId="22">'11- impo '!$A$1:$F$63</definedName>
    <definedName name="_xlnm.Print_Area" localSheetId="26">'11-Máx. Prod.'!$A$1:$B$5</definedName>
    <definedName name="_xlnm.Print_Area" localSheetId="23">'12Reventa'!$A$1:$K$63</definedName>
    <definedName name="_xlnm.Print_Area" localSheetId="24">'13 existencias'!$A$1:$F$13</definedName>
    <definedName name="_xlnm.Print_Area" localSheetId="27">'14-horas trabajadas'!$A$1:$D$10</definedName>
    <definedName name="_xlnm.Print_Area" localSheetId="25">'14impo semi '!$A$1:$F$68</definedName>
    <definedName name="_xlnm.Print_Area" localSheetId="4">'2. prod.  nac.'!$A$1:$C$17</definedName>
    <definedName name="_xlnm.Print_Area" localSheetId="5">'3.vol.'!$C$1:$M$63</definedName>
    <definedName name="_xlnm.Print_Area" localSheetId="6">'4.1 $'!$A$1:$E$63</definedName>
    <definedName name="_xlnm.Print_Area" localSheetId="8">'4.2b res pub'!$A$1:$D$63</definedName>
    <definedName name="_xlnm.Print_Area" localSheetId="9">'5capprod'!$A$1:$B$10</definedName>
    <definedName name="_xlnm.Print_Area" localSheetId="11">'6-empleo '!$B$1:$H$11</definedName>
    <definedName name="_xlnm.Print_Area" localSheetId="12">'7.costos totales '!$A$1:$E$45</definedName>
    <definedName name="_xlnm.Print_Area" localSheetId="13">'8.a Costos'!$A$1:$I$67</definedName>
    <definedName name="_xlnm.Print_Area" localSheetId="14">'8.b Costos'!$A$1:$I$67</definedName>
    <definedName name="_xlnm.Print_Area" localSheetId="15">'8.c Costos'!$A$1:$I$67</definedName>
    <definedName name="_xlnm.Print_Area" localSheetId="16">'9.a adicionalcostos'!$A$1:$G$45</definedName>
    <definedName name="_xlnm.Print_Area" localSheetId="17">'9.b adicionalcostos'!$A$1:$G$45</definedName>
    <definedName name="_xlnm.Print_Area" localSheetId="18">'9.c adicionalcostos'!$A$1:$G$45</definedName>
    <definedName name="_xlnm.Print_Area" localSheetId="1">anexo!$C$10</definedName>
    <definedName name="_xlnm.Print_Area" localSheetId="10">Ejemplo!$A$1:$G$43</definedName>
  </definedNames>
  <calcPr calcId="162913" calcMode="manual"/>
</workbook>
</file>

<file path=xl/calcChain.xml><?xml version="1.0" encoding="utf-8"?>
<calcChain xmlns="http://schemas.openxmlformats.org/spreadsheetml/2006/main">
  <c r="D75" i="61" l="1"/>
  <c r="C75" i="61"/>
  <c r="D74" i="61"/>
  <c r="C74" i="61"/>
  <c r="D73" i="61"/>
  <c r="C73" i="61"/>
  <c r="D72" i="61"/>
  <c r="C72" i="61"/>
  <c r="D71" i="61"/>
  <c r="C71" i="61"/>
  <c r="B65" i="61"/>
  <c r="B75" i="61"/>
  <c r="B64" i="61"/>
  <c r="B74" i="61"/>
  <c r="B62" i="61"/>
  <c r="B61" i="61"/>
  <c r="B60" i="61"/>
  <c r="B58" i="61"/>
  <c r="B57" i="61"/>
  <c r="B56" i="61"/>
  <c r="B55" i="61"/>
  <c r="B54" i="61"/>
  <c r="B53" i="61"/>
  <c r="B52" i="61"/>
  <c r="B51" i="61"/>
  <c r="B50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D75" i="60"/>
  <c r="C75" i="60"/>
  <c r="D74" i="60"/>
  <c r="C74" i="60"/>
  <c r="D73" i="60"/>
  <c r="C73" i="60"/>
  <c r="D72" i="60"/>
  <c r="C72" i="60"/>
  <c r="D71" i="60"/>
  <c r="C71" i="60"/>
  <c r="B65" i="60"/>
  <c r="B75" i="60"/>
  <c r="B64" i="60"/>
  <c r="B74" i="60"/>
  <c r="B62" i="60"/>
  <c r="B61" i="60"/>
  <c r="B60" i="60"/>
  <c r="B58" i="60"/>
  <c r="B57" i="60"/>
  <c r="B56" i="60"/>
  <c r="B55" i="60"/>
  <c r="B54" i="60"/>
  <c r="B53" i="60"/>
  <c r="B52" i="60"/>
  <c r="B51" i="60"/>
  <c r="B50" i="60"/>
  <c r="B49" i="60"/>
  <c r="B48" i="60"/>
  <c r="B47" i="60"/>
  <c r="B46" i="60"/>
  <c r="B45" i="60"/>
  <c r="B44" i="60"/>
  <c r="B43" i="60"/>
  <c r="B42" i="60"/>
  <c r="B41" i="60"/>
  <c r="B40" i="60"/>
  <c r="B39" i="60"/>
  <c r="B38" i="60"/>
  <c r="B37" i="60"/>
  <c r="B36" i="60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F7" i="59"/>
  <c r="F25" i="59"/>
  <c r="E7" i="59"/>
  <c r="E25" i="59"/>
  <c r="D7" i="59"/>
  <c r="D25" i="59"/>
  <c r="C7" i="59"/>
  <c r="C25" i="59"/>
  <c r="A3" i="59"/>
  <c r="F7" i="58"/>
  <c r="F25" i="58"/>
  <c r="E7" i="58"/>
  <c r="E25" i="58"/>
  <c r="D7" i="58"/>
  <c r="D25" i="58"/>
  <c r="C7" i="58"/>
  <c r="C25" i="58"/>
  <c r="A3" i="58"/>
  <c r="H8" i="57"/>
  <c r="F8" i="57"/>
  <c r="D8" i="57"/>
  <c r="B8" i="57"/>
  <c r="A4" i="57"/>
  <c r="H8" i="56"/>
  <c r="F8" i="56"/>
  <c r="D8" i="56"/>
  <c r="B8" i="56"/>
  <c r="A4" i="56"/>
  <c r="J8" i="41"/>
  <c r="H8" i="41"/>
  <c r="F8" i="41"/>
  <c r="D8" i="41"/>
  <c r="F7" i="50"/>
  <c r="F25" i="50"/>
  <c r="E7" i="50"/>
  <c r="D7" i="50"/>
  <c r="C7" i="50"/>
  <c r="H8" i="36"/>
  <c r="F8" i="36"/>
  <c r="D8" i="36"/>
  <c r="B8" i="36"/>
  <c r="E7" i="49"/>
  <c r="D7" i="49"/>
  <c r="C7" i="49"/>
  <c r="B7" i="49"/>
  <c r="B50" i="49"/>
  <c r="D50" i="49"/>
  <c r="C63" i="45"/>
  <c r="C62" i="45"/>
  <c r="D10" i="2"/>
  <c r="E10" i="2"/>
  <c r="C59" i="45"/>
  <c r="B60" i="38"/>
  <c r="A57" i="40"/>
  <c r="B65" i="38"/>
  <c r="A62" i="40"/>
  <c r="B64" i="38"/>
  <c r="B11" i="34"/>
  <c r="B10" i="34"/>
  <c r="B7" i="34"/>
  <c r="A12" i="28"/>
  <c r="A11" i="28"/>
  <c r="A8" i="28"/>
  <c r="A10" i="32"/>
  <c r="A9" i="32"/>
  <c r="A6" i="32"/>
  <c r="A62" i="47"/>
  <c r="A63" i="46"/>
  <c r="A61" i="47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61" i="40"/>
  <c r="A73" i="40"/>
  <c r="A3" i="50"/>
  <c r="A4" i="36"/>
  <c r="A3" i="49"/>
  <c r="F6" i="34"/>
  <c r="C6" i="34"/>
  <c r="A3" i="47"/>
  <c r="A4" i="46"/>
  <c r="D25" i="50"/>
  <c r="E25" i="50"/>
  <c r="C25" i="50"/>
  <c r="C3" i="45"/>
  <c r="A3" i="28"/>
  <c r="I63" i="46"/>
  <c r="I62" i="46"/>
  <c r="I61" i="46"/>
  <c r="I60" i="46"/>
  <c r="D60" i="46"/>
  <c r="I59" i="46"/>
  <c r="I56" i="46"/>
  <c r="D56" i="46"/>
  <c r="I55" i="46"/>
  <c r="I54" i="46"/>
  <c r="D54" i="46"/>
  <c r="I53" i="46"/>
  <c r="I52" i="46"/>
  <c r="D52" i="46"/>
  <c r="I51" i="46"/>
  <c r="D51" i="46"/>
  <c r="I50" i="46"/>
  <c r="D50" i="46"/>
  <c r="I49" i="46"/>
  <c r="I48" i="46"/>
  <c r="I47" i="46"/>
  <c r="I46" i="46"/>
  <c r="D46" i="46"/>
  <c r="I45" i="46"/>
  <c r="I44" i="46"/>
  <c r="I43" i="46"/>
  <c r="D43" i="46"/>
  <c r="I42" i="46"/>
  <c r="D42" i="46"/>
  <c r="I41" i="46"/>
  <c r="I40" i="46"/>
  <c r="I39" i="46"/>
  <c r="D39" i="46"/>
  <c r="I38" i="46"/>
  <c r="D38" i="46"/>
  <c r="I37" i="46"/>
  <c r="I36" i="46"/>
  <c r="I35" i="46"/>
  <c r="D35" i="46"/>
  <c r="I34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D22" i="46"/>
  <c r="I21" i="46"/>
  <c r="I20" i="46"/>
  <c r="I19" i="46"/>
  <c r="I18" i="46"/>
  <c r="D18" i="46"/>
  <c r="I17" i="46"/>
  <c r="I16" i="46"/>
  <c r="I15" i="46"/>
  <c r="I14" i="46"/>
  <c r="D14" i="46"/>
  <c r="I13" i="46"/>
  <c r="I12" i="46"/>
  <c r="I11" i="46"/>
  <c r="I10" i="46"/>
  <c r="D10" i="46"/>
  <c r="I9" i="46"/>
  <c r="D63" i="46"/>
  <c r="D45" i="46"/>
  <c r="D47" i="46"/>
  <c r="D48" i="46"/>
  <c r="D49" i="46"/>
  <c r="D53" i="46"/>
  <c r="D55" i="46"/>
  <c r="D62" i="46"/>
  <c r="D33" i="46"/>
  <c r="D34" i="46"/>
  <c r="D36" i="46"/>
  <c r="D37" i="46"/>
  <c r="D40" i="46"/>
  <c r="D41" i="46"/>
  <c r="D44" i="46"/>
  <c r="D61" i="46"/>
  <c r="D21" i="46"/>
  <c r="D24" i="46"/>
  <c r="D25" i="46"/>
  <c r="D26" i="46"/>
  <c r="D28" i="46"/>
  <c r="D29" i="46"/>
  <c r="D30" i="46"/>
  <c r="D32" i="46"/>
  <c r="D59" i="46"/>
  <c r="D9" i="46"/>
  <c r="D11" i="46"/>
  <c r="D12" i="46"/>
  <c r="D13" i="46"/>
  <c r="D15" i="46"/>
  <c r="D16" i="46"/>
  <c r="D17" i="46"/>
  <c r="D19" i="46"/>
  <c r="D20" i="46"/>
  <c r="D58" i="46"/>
  <c r="I58" i="46"/>
  <c r="B52" i="49"/>
  <c r="E52" i="49"/>
  <c r="D52" i="49"/>
  <c r="B18" i="32"/>
  <c r="P8" i="45"/>
  <c r="P9" i="45"/>
  <c r="P10" i="45"/>
  <c r="P11" i="45"/>
  <c r="P12" i="45"/>
  <c r="D74" i="43"/>
  <c r="C74" i="43"/>
  <c r="D73" i="43"/>
  <c r="C73" i="43"/>
  <c r="D72" i="43"/>
  <c r="C72" i="43"/>
  <c r="D71" i="43"/>
  <c r="C71" i="43"/>
  <c r="D70" i="43"/>
  <c r="C70" i="43"/>
  <c r="B52" i="38"/>
  <c r="A49" i="40"/>
  <c r="A50" i="41"/>
  <c r="A49" i="43"/>
  <c r="B53" i="38"/>
  <c r="A50" i="40"/>
  <c r="A51" i="41"/>
  <c r="A50" i="43"/>
  <c r="B54" i="38"/>
  <c r="A51" i="40"/>
  <c r="A52" i="41"/>
  <c r="A51" i="43"/>
  <c r="B55" i="38"/>
  <c r="A52" i="40"/>
  <c r="A53" i="41"/>
  <c r="A52" i="43"/>
  <c r="B56" i="38"/>
  <c r="A53" i="40"/>
  <c r="A54" i="41"/>
  <c r="A53" i="43"/>
  <c r="B57" i="38"/>
  <c r="A54" i="40"/>
  <c r="A55" i="41"/>
  <c r="A54" i="43"/>
  <c r="C70" i="40"/>
  <c r="D74" i="40"/>
  <c r="D73" i="40"/>
  <c r="C74" i="40"/>
  <c r="C73" i="40"/>
  <c r="D70" i="40"/>
  <c r="D71" i="40"/>
  <c r="D72" i="40"/>
  <c r="C72" i="40"/>
  <c r="C71" i="40"/>
  <c r="D71" i="38"/>
  <c r="D72" i="38"/>
  <c r="D73" i="38"/>
  <c r="D74" i="38"/>
  <c r="D75" i="38"/>
  <c r="C75" i="38"/>
  <c r="C74" i="38"/>
  <c r="C73" i="38"/>
  <c r="C72" i="38"/>
  <c r="C71" i="38"/>
  <c r="B58" i="38"/>
  <c r="A55" i="40"/>
  <c r="A56" i="41"/>
  <c r="A55" i="43"/>
  <c r="B75" i="38"/>
  <c r="B74" i="38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B49" i="38"/>
  <c r="A46" i="40"/>
  <c r="A47" i="41"/>
  <c r="B19" i="32"/>
  <c r="B20" i="32"/>
  <c r="B21" i="32"/>
  <c r="B17" i="32"/>
  <c r="B51" i="38"/>
  <c r="A48" i="40"/>
  <c r="A49" i="41"/>
  <c r="A48" i="43"/>
  <c r="B50" i="38"/>
  <c r="A47" i="40"/>
  <c r="A48" i="41"/>
  <c r="A47" i="43"/>
  <c r="B48" i="38"/>
  <c r="A45" i="40"/>
  <c r="A46" i="41"/>
  <c r="A46" i="43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J57" i="45"/>
  <c r="E57" i="45"/>
  <c r="F57" i="45"/>
  <c r="G57" i="45"/>
  <c r="H57" i="45"/>
  <c r="I57" i="45"/>
  <c r="K57" i="45"/>
  <c r="A3" i="32"/>
  <c r="F16" i="33"/>
  <c r="C22" i="33"/>
  <c r="B22" i="33"/>
  <c r="E22" i="33"/>
  <c r="A3" i="40"/>
  <c r="A3" i="41"/>
  <c r="A3" i="43"/>
  <c r="E50" i="49"/>
  <c r="C60" i="45"/>
  <c r="A62" i="46"/>
  <c r="C61" i="45"/>
  <c r="B61" i="38"/>
  <c r="A58" i="40"/>
  <c r="A58" i="43"/>
  <c r="B8" i="34"/>
  <c r="A9" i="28"/>
  <c r="D22" i="33"/>
  <c r="A61" i="43"/>
  <c r="A73" i="43"/>
  <c r="A62" i="41"/>
  <c r="A7" i="32"/>
  <c r="A59" i="47"/>
  <c r="A58" i="52"/>
  <c r="B9" i="34"/>
  <c r="A10" i="28"/>
  <c r="A60" i="47"/>
  <c r="A8" i="32"/>
  <c r="A59" i="52"/>
  <c r="B62" i="38"/>
  <c r="A59" i="40"/>
  <c r="A60" i="41"/>
  <c r="A59" i="41"/>
  <c r="A60" i="46"/>
  <c r="A59" i="43"/>
  <c r="A61" i="46"/>
  <c r="A62" i="43"/>
  <c r="A74" i="43"/>
  <c r="A63" i="41"/>
  <c r="A74" i="40"/>
  <c r="A58" i="41"/>
  <c r="A57" i="43"/>
</calcChain>
</file>

<file path=xl/sharedStrings.xml><?xml version="1.0" encoding="utf-8"?>
<sst xmlns="http://schemas.openxmlformats.org/spreadsheetml/2006/main" count="699" uniqueCount="307">
  <si>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</si>
  <si>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</si>
  <si>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</si>
  <si>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</si>
  <si>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</si>
  <si>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</si>
  <si>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</si>
  <si>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</si>
  <si>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</si>
  <si>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</si>
  <si>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</si>
  <si>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</si>
  <si>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</si>
  <si>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</si>
  <si>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</si>
  <si>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</si>
  <si>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</si>
  <si>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</si>
  <si>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</si>
  <si>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</si>
  <si>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</si>
  <si>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</si>
  <si>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</si>
  <si>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</si>
  <si>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</si>
  <si>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</si>
  <si>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</si>
  <si>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</si>
  <si>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</si>
  <si>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</si>
  <si>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</si>
  <si>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</si>
  <si>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</si>
  <si>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</si>
  <si>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</si>
  <si>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</si>
  <si>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</si>
  <si>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</si>
  <si>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</si>
  <si>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</si>
  <si>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</si>
  <si>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</si>
  <si>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</si>
  <si>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</si>
  <si>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</si>
  <si>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</si>
  <si>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</si>
  <si>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</si>
  <si>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</si>
  <si>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</si>
  <si>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</si>
  <si>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</si>
  <si>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</si>
  <si>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</si>
  <si>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</si>
  <si>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</si>
  <si>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</si>
  <si>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</si>
  <si>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</si>
  <si>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</si>
  <si>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</si>
  <si>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</si>
  <si>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</si>
  <si>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</si>
  <si>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</si>
  <si>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</si>
  <si>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</si>
  <si>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</si>
  <si>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</si>
  <si>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</si>
  <si>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</si>
  <si>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</si>
  <si>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</si>
  <si>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</si>
  <si>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</si>
  <si>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</si>
  <si>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</si>
  <si>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</si>
  <si>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</si>
  <si>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</si>
  <si>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</si>
  <si>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</si>
  <si>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</si>
  <si>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</si>
  <si>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</si>
  <si>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</si>
  <si>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</si>
  <si>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</si>
  <si>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</si>
  <si>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</si>
  <si>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</si>
  <si>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</si>
  <si>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</si>
  <si>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</si>
  <si>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</si>
  <si>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</si>
  <si>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</si>
  <si>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</si>
  <si>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</si>
  <si>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</si>
  <si>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</si>
  <si>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</si>
  <si>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</si>
  <si>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</si>
  <si>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</si>
  <si>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</si>
  <si>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</si>
  <si>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</si>
  <si>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</si>
  <si>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</si>
  <si>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</si>
  <si>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</si>
  <si>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</si>
  <si>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</si>
  <si>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</si>
  <si>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</si>
  <si>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</si>
  <si>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</si>
  <si>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</si>
  <si>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</si>
  <si>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</si>
  <si>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</si>
  <si>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</si>
  <si>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</si>
  <si>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</si>
  <si>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</si>
  <si>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</si>
  <si>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</si>
  <si>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</si>
  <si>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</si>
  <si>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</si>
  <si>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</si>
  <si>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</si>
  <si>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</si>
  <si>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</si>
  <si>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</si>
  <si>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</si>
  <si>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</si>
  <si>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</si>
  <si>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</si>
  <si>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</si>
  <si>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</si>
  <si>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</si>
  <si>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</si>
  <si>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</si>
  <si>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</si>
  <si>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</si>
  <si>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</si>
  <si>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</si>
  <si>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</si>
  <si>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</si>
  <si>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</si>
  <si>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</si>
  <si>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</si>
  <si>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</si>
  <si>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</si>
  <si>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Existencias teóricas mensuales (deben ser positivas)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</si>
  <si>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</si>
  <si>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</si>
  <si>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</si>
  <si>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</si>
  <si>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</si>
  <si>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</si>
  <si>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</si>
  <si>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</si>
  <si>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</si>
  <si>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</si>
  <si>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</si>
  <si>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</si>
  <si>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</si>
  <si>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</si>
  <si>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</si>
  <si>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</si>
  <si>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</si>
  <si>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</si>
  <si>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</si>
  <si>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</si>
  <si>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</si>
  <si>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</si>
  <si>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</si>
  <si>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</si>
  <si>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</si>
  <si>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</si>
  <si>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</si>
  <si>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</si>
  <si>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</si>
  <si>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</si>
  <si>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</si>
  <si>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</si>
  <si>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</si>
  <si>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</si>
  <si>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</si>
  <si>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</si>
  <si>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</si>
  <si>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</si>
  <si>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Beneficio Fiscal</t>
  </si>
  <si>
    <t>en pesos por unidad de producto similar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</si>
  <si>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</si>
  <si>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</si>
  <si>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</si>
  <si>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</si>
  <si>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</si>
  <si>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</si>
  <si>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</si>
  <si>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</si>
  <si>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</si>
  <si>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</si>
  <si>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</si>
  <si>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</si>
  <si>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</si>
  <si>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</si>
  <si>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</si>
  <si>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</si>
  <si>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</si>
  <si>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</si>
  <si>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</si>
  <si>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</si>
  <si>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Mix de producción de 2010</t>
  </si>
  <si>
    <t>ene-ago 2017</t>
  </si>
  <si>
    <t>ene-ago 2018</t>
  </si>
  <si>
    <t>CALDERAS</t>
  </si>
  <si>
    <t xml:space="preserve">CUADRO 1 Bis .-  </t>
  </si>
  <si>
    <t xml:space="preserve">Valores según corresponda a cada tipo de CALDERA - </t>
  </si>
  <si>
    <t>Completar un cuadro por cada tipo de CALDERA.-</t>
  </si>
  <si>
    <t xml:space="preserve">Reemplace las siglas "Mod. N" del encabezamiento de cada columna por el código de modelo de CALDERA correspondiente. </t>
  </si>
  <si>
    <t>Utilice un nuevo cuadro si necesita más columnas y cambie el encabezamiento por "Cuadro Nº 1 Bis 2"--</t>
  </si>
  <si>
    <t>CALDERA tipo:</t>
  </si>
  <si>
    <t>Característica</t>
  </si>
  <si>
    <t>Unid.</t>
  </si>
  <si>
    <t>Mod. 1</t>
  </si>
  <si>
    <t>Mod. 2</t>
  </si>
  <si>
    <t>Mod. 3</t>
  </si>
  <si>
    <t>Fuente principal de calor</t>
  </si>
  <si>
    <t>Gas</t>
  </si>
  <si>
    <t>-</t>
  </si>
  <si>
    <t>Electricidad</t>
  </si>
  <si>
    <r>
      <t xml:space="preserve">Tiro: </t>
    </r>
    <r>
      <rPr>
        <sz val="10"/>
        <rFont val="Arial"/>
        <family val="2"/>
      </rPr>
      <t>Natural (N) o Forzado (F)</t>
    </r>
  </si>
  <si>
    <r>
      <t xml:space="preserve">Instalación: </t>
    </r>
    <r>
      <rPr>
        <sz val="10"/>
        <rFont val="Arial"/>
        <family val="2"/>
      </rPr>
      <t>Mural (M) o De Piso (P)</t>
    </r>
  </si>
  <si>
    <t>Servicios:</t>
  </si>
  <si>
    <t>Calefacción exclusivamente</t>
  </si>
  <si>
    <t>Agua caliente exclusivamente</t>
  </si>
  <si>
    <t>Ambos servicios</t>
  </si>
  <si>
    <t>M</t>
  </si>
  <si>
    <t>Cámara de Combustión:</t>
  </si>
  <si>
    <t>Cerrada</t>
  </si>
  <si>
    <t>Abierta</t>
  </si>
  <si>
    <t>Potencias</t>
  </si>
  <si>
    <t>Máxima entregada</t>
  </si>
  <si>
    <t>Kcal/h</t>
  </si>
  <si>
    <t>Mínima consumida</t>
  </si>
  <si>
    <t>Caudales mínimos:</t>
  </si>
  <si>
    <t>Agua sanitaria</t>
  </si>
  <si>
    <t>l/min</t>
  </si>
  <si>
    <t>Agua para calefacción</t>
  </si>
  <si>
    <t>Rangos de temperatura de trabajo:</t>
  </si>
  <si>
    <t>ºC</t>
  </si>
  <si>
    <t>Agua para radiadores</t>
  </si>
  <si>
    <t>Agua para losa radiante</t>
  </si>
  <si>
    <r>
      <t xml:space="preserve">Presión Máxima de trabajo </t>
    </r>
    <r>
      <rPr>
        <sz val="8"/>
        <rFont val="Arial"/>
        <family val="2"/>
      </rPr>
      <t>(1)</t>
    </r>
  </si>
  <si>
    <t>bar</t>
  </si>
  <si>
    <t>Dimensiones de las conexiones</t>
  </si>
  <si>
    <t>Mandada / Retorno</t>
  </si>
  <si>
    <t>pulg.</t>
  </si>
  <si>
    <t>Llenado de circuito de calefacción</t>
  </si>
  <si>
    <t>Gas (de corresponder)</t>
  </si>
  <si>
    <t>Dimensiones</t>
  </si>
  <si>
    <t>Alto</t>
  </si>
  <si>
    <t>mm</t>
  </si>
  <si>
    <t>Ancho</t>
  </si>
  <si>
    <t>Profundidad</t>
  </si>
  <si>
    <t>Peso</t>
  </si>
  <si>
    <t>Sin accesorios (de corresponder)</t>
  </si>
  <si>
    <t>kg</t>
  </si>
  <si>
    <t>Con accesorios (de corresponder)</t>
  </si>
  <si>
    <r>
      <t xml:space="preserve">Normas técnicas cumplidas </t>
    </r>
    <r>
      <rPr>
        <sz val="8"/>
        <rFont val="Arial"/>
        <family val="2"/>
      </rPr>
      <t>(2)</t>
    </r>
  </si>
  <si>
    <r>
      <t xml:space="preserve">Características adicionales no contempladas en los renglones superiores.- </t>
    </r>
    <r>
      <rPr>
        <sz val="8"/>
        <rFont val="Arial"/>
        <family val="2"/>
      </rPr>
      <t>(3)</t>
    </r>
  </si>
  <si>
    <t>(1) Indicar el factor de conversión empleado en caso de usar una unidad de medida de presiones diferente al bar.</t>
  </si>
  <si>
    <t>(2) Adjuntar además cetrificado de cumplimieto expedido por entidad certificadora reconocida - Se incluyen las normas de designación - Se excluyen las normas de Calidad (Iso 9001, Iso 144001, etc).</t>
  </si>
  <si>
    <t>(3) Como por ejemplo caracteristicas especiales de control, mediciones particulares, materiales especiales y/o todo otro factor considerado diferenciador desde el punto de vista económico.</t>
  </si>
  <si>
    <t>Mix 2015</t>
  </si>
  <si>
    <t>Supongamos que la capacidad de la etapa que limita la producción fue utilizada en 2015</t>
  </si>
  <si>
    <t>por unidad</t>
  </si>
  <si>
    <t>cantidad por unidad de medida de producto / art.represent</t>
  </si>
  <si>
    <t>Calderas</t>
  </si>
  <si>
    <t>en pesos por unidad</t>
  </si>
  <si>
    <t>Italia</t>
  </si>
  <si>
    <t>Eslovaquia</t>
  </si>
  <si>
    <t>en unidades</t>
  </si>
  <si>
    <t>En unidades</t>
  </si>
  <si>
    <t>unidades</t>
  </si>
  <si>
    <t>(en unidades y valores de primera venta)</t>
  </si>
  <si>
    <t>Calderas importadas de todos los orígenes</t>
  </si>
  <si>
    <t>Cuadro N° 8.a</t>
  </si>
  <si>
    <t>Cuadro N° 8.b</t>
  </si>
  <si>
    <t>Cuadro Nº 10.a</t>
  </si>
  <si>
    <t>Cuadro Nº 10.b</t>
  </si>
  <si>
    <t>Atmosférica, doble servicio, mural, tiro forzado, con cámara estanca y de potencia entre 20.000 y 26.000 Kcal/h</t>
  </si>
  <si>
    <t>Atmosférica, doble servicio, mural, tiro natural y de potencia entre 20.000 y 26.000 Kcal/h</t>
  </si>
  <si>
    <t>Cuadro N° 8.c</t>
  </si>
  <si>
    <t>Atmosférica, sólo calefacción, mural, tiro natural y de potencia entre 20.000 y 26.000 Kcal/h</t>
  </si>
  <si>
    <t>Cuadro N° 9.a</t>
  </si>
  <si>
    <t>Cuadro N° 9.b</t>
  </si>
  <si>
    <t>Cuadro N° 9.c</t>
  </si>
  <si>
    <t>Facturado (pesos)</t>
  </si>
  <si>
    <t>Cuadro Nº 10.c</t>
  </si>
  <si>
    <t>Características técnicas: atmosférica/condensación, tipo se servicio, tiraje, potencia, etc.</t>
  </si>
  <si>
    <t>Reemplace las siglas "Mod. N" del encabezamiento de cada columna por el código de modelo de CALDERA correspondiente. Si produce calderas de condensación, inclúyalas en el listado de modelos.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</si>
</sst>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_ * #,##0.00_ ;_ * \-#,##0.00_ ;_ * &quot;-&quot;??_ ;_ @_ "/>
    <numFmt numFmtId="190" formatCode="#,##0_ \ \ ;______@_ \ \ \ "/>
    <numFmt numFmtId="191" formatCode="_-* #,##0.00\ [$€]_-;\-* #,##0.00\ [$€]_-;_-* &quot;-&quot;??\ [$€]_-;_-@_-"/>
  </numFmts>
  <fonts count="28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91" fontId="3" fillId="0" borderId="0" applyFont="0" applyFill="0" applyBorder="0" applyAlignment="0" applyProtection="0"/>
    <xf numFmtId="0" fontId="3" fillId="0" borderId="1"/>
    <xf numFmtId="185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0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90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6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3" fontId="11" fillId="0" borderId="30" xfId="0" applyNumberFormat="1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0" fontId="11" fillId="0" borderId="26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6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0" fillId="0" borderId="33" xfId="0" applyBorder="1" applyProtection="1">
      <protection locked="0"/>
    </xf>
    <xf numFmtId="0" fontId="19" fillId="0" borderId="34" xfId="0" applyFont="1" applyBorder="1" applyProtection="1">
      <protection locked="0"/>
    </xf>
    <xf numFmtId="0" fontId="19" fillId="0" borderId="35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6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7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6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5" xfId="0" applyFont="1" applyBorder="1" applyAlignment="1" applyProtection="1">
      <alignment horizontal="left"/>
      <protection locked="0"/>
    </xf>
    <xf numFmtId="0" fontId="4" fillId="0" borderId="56" xfId="0" applyFont="1" applyBorder="1" applyAlignment="1" applyProtection="1">
      <alignment horizontal="centerContinuous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17" fontId="4" fillId="0" borderId="26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6" xfId="4" applyFont="1" applyBorder="1" applyProtection="1">
      <protection locked="0"/>
    </xf>
    <xf numFmtId="0" fontId="3" fillId="0" borderId="29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30" xfId="4" applyBorder="1" applyAlignment="1" applyProtection="1">
      <alignment horizontal="center"/>
      <protection locked="0"/>
    </xf>
    <xf numFmtId="0" fontId="1" fillId="0" borderId="26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61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63" xfId="0" applyFont="1" applyBorder="1" applyProtection="1">
      <protection locked="0"/>
    </xf>
    <xf numFmtId="0" fontId="7" fillId="0" borderId="44" xfId="0" applyFont="1" applyBorder="1" applyProtection="1">
      <protection locked="0"/>
    </xf>
    <xf numFmtId="0" fontId="7" fillId="0" borderId="64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5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6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Continuous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9" fontId="1" fillId="0" borderId="37" xfId="5" applyFont="1" applyBorder="1" applyAlignment="1" applyProtection="1">
      <alignment horizontal="center"/>
      <protection locked="0"/>
    </xf>
    <xf numFmtId="9" fontId="1" fillId="0" borderId="38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6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6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7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7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3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54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4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6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26" xfId="0" applyNumberFormat="1" applyFont="1" applyFill="1" applyBorder="1" applyAlignment="1" applyProtection="1">
      <alignment horizontal="center"/>
      <protection locked="0"/>
    </xf>
    <xf numFmtId="1" fontId="4" fillId="0" borderId="68" xfId="0" applyNumberFormat="1" applyFont="1" applyBorder="1" applyAlignment="1" applyProtection="1">
      <alignment horizontal="center"/>
      <protection locked="0"/>
    </xf>
    <xf numFmtId="0" fontId="22" fillId="0" borderId="0" xfId="4" applyFont="1" applyBorder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9" fontId="0" fillId="0" borderId="9" xfId="0" applyNumberFormat="1" applyFill="1" applyBorder="1" applyProtection="1"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1" fontId="19" fillId="0" borderId="0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4" fontId="18" fillId="0" borderId="0" xfId="0" applyNumberFormat="1" applyFont="1" applyFill="1" applyBorder="1" applyAlignment="1" applyProtection="1">
      <alignment horizontal="center"/>
    </xf>
    <xf numFmtId="4" fontId="18" fillId="0" borderId="0" xfId="0" quotePrefix="1" applyNumberFormat="1" applyFont="1" applyFill="1" applyBorder="1" applyAlignment="1" applyProtection="1">
      <alignment horizontal="center"/>
    </xf>
    <xf numFmtId="0" fontId="4" fillId="0" borderId="43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5" fillId="0" borderId="37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69" xfId="0" applyBorder="1" applyAlignment="1">
      <alignment horizont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51" xfId="0" applyBorder="1" applyAlignment="1">
      <alignment horizontal="center"/>
    </xf>
    <xf numFmtId="0" fontId="11" fillId="0" borderId="23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24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10" xfId="0" applyFont="1" applyBorder="1" applyAlignment="1">
      <alignment horizontal="left" vertical="center"/>
    </xf>
    <xf numFmtId="0" fontId="11" fillId="0" borderId="70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/>
    </xf>
    <xf numFmtId="0" fontId="4" fillId="0" borderId="71" xfId="0" applyFont="1" applyBorder="1"/>
    <xf numFmtId="0" fontId="4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13" xfId="0" applyFont="1" applyBorder="1"/>
    <xf numFmtId="0" fontId="0" fillId="0" borderId="22" xfId="0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51" xfId="0" applyFont="1" applyBorder="1"/>
    <xf numFmtId="0" fontId="11" fillId="0" borderId="25" xfId="0" applyFont="1" applyBorder="1" applyAlignment="1">
      <alignment horizontal="left" vertical="center" indent="1"/>
    </xf>
    <xf numFmtId="0" fontId="11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11" fillId="0" borderId="29" xfId="0" applyFont="1" applyBorder="1" applyAlignment="1">
      <alignment horizontal="left" vertical="center" indent="1"/>
    </xf>
    <xf numFmtId="0" fontId="11" fillId="0" borderId="3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52" xfId="0" applyFont="1" applyBorder="1"/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/>
    <xf numFmtId="0" fontId="11" fillId="0" borderId="2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/>
    </xf>
    <xf numFmtId="0" fontId="11" fillId="0" borderId="51" xfId="0" applyFont="1" applyBorder="1"/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 applyAlignment="1">
      <alignment horizontal="center"/>
    </xf>
    <xf numFmtId="0" fontId="11" fillId="0" borderId="6" xfId="0" applyFont="1" applyBorder="1"/>
    <xf numFmtId="0" fontId="4" fillId="0" borderId="25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/>
    <xf numFmtId="0" fontId="11" fillId="0" borderId="72" xfId="0" applyFont="1" applyBorder="1" applyAlignment="1">
      <alignment horizontal="left" vertical="center" indent="1"/>
    </xf>
    <xf numFmtId="0" fontId="0" fillId="0" borderId="73" xfId="0" applyBorder="1" applyAlignment="1">
      <alignment horizontal="center" vertical="center"/>
    </xf>
    <xf numFmtId="0" fontId="4" fillId="0" borderId="73" xfId="0" applyFont="1" applyBorder="1" applyAlignment="1">
      <alignment horizontal="center"/>
    </xf>
    <xf numFmtId="0" fontId="4" fillId="0" borderId="74" xfId="0" applyFont="1" applyBorder="1"/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25" fillId="0" borderId="9" xfId="0" applyFont="1" applyFill="1" applyBorder="1" applyAlignment="1" applyProtection="1">
      <alignment horizontal="center"/>
      <protection locked="0"/>
    </xf>
    <xf numFmtId="0" fontId="5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5" fillId="0" borderId="0" xfId="4" applyFont="1" applyFill="1" applyBorder="1" applyAlignment="1" applyProtection="1">
      <alignment horizontal="left"/>
      <protection locked="0"/>
    </xf>
    <xf numFmtId="0" fontId="4" fillId="0" borderId="8" xfId="4" applyFont="1" applyFill="1" applyBorder="1" applyProtection="1">
      <protection locked="0"/>
    </xf>
    <xf numFmtId="0" fontId="27" fillId="0" borderId="75" xfId="0" applyFont="1" applyFill="1" applyBorder="1" applyProtection="1">
      <protection locked="0"/>
    </xf>
    <xf numFmtId="0" fontId="27" fillId="0" borderId="76" xfId="0" applyFont="1" applyFill="1" applyBorder="1" applyProtection="1">
      <protection locked="0"/>
    </xf>
    <xf numFmtId="0" fontId="27" fillId="0" borderId="77" xfId="0" applyFont="1" applyFill="1" applyBorder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7" fillId="0" borderId="0" xfId="0" applyFont="1" applyFill="1" applyProtection="1">
      <protection locked="0"/>
    </xf>
    <xf numFmtId="0" fontId="11" fillId="0" borderId="8" xfId="0" applyFont="1" applyFill="1" applyBorder="1" applyAlignment="1">
      <alignment horizontal="center" vertical="center" wrapText="1"/>
    </xf>
    <xf numFmtId="0" fontId="25" fillId="0" borderId="0" xfId="4" applyFont="1" applyFill="1" applyBorder="1" applyAlignment="1" applyProtection="1">
      <alignment horizontal="left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78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Continuous"/>
      <protection locked="0"/>
    </xf>
    <xf numFmtId="0" fontId="4" fillId="0" borderId="0" xfId="0" applyFont="1" applyFill="1" applyProtection="1">
      <protection locked="0"/>
    </xf>
    <xf numFmtId="0" fontId="15" fillId="0" borderId="9" xfId="0" applyFont="1" applyFill="1" applyBorder="1" applyAlignment="1" applyProtection="1">
      <alignment horizontal="centerContinuous"/>
      <protection locked="0"/>
    </xf>
    <xf numFmtId="0" fontId="15" fillId="0" borderId="39" xfId="0" applyFont="1" applyFill="1" applyBorder="1" applyAlignment="1" applyProtection="1">
      <alignment horizontal="centerContinuous"/>
      <protection locked="0"/>
    </xf>
    <xf numFmtId="0" fontId="15" fillId="0" borderId="40" xfId="0" applyFont="1" applyFill="1" applyBorder="1" applyAlignment="1" applyProtection="1">
      <alignment horizontal="centerContinuous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51" xfId="0" applyFon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72" xfId="0" applyFill="1" applyBorder="1" applyAlignment="1" applyProtection="1">
      <alignment horizontal="center"/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14" fontId="4" fillId="0" borderId="53" xfId="0" applyNumberFormat="1" applyFont="1" applyFill="1" applyBorder="1" applyAlignment="1" applyProtection="1">
      <alignment horizontal="center"/>
      <protection locked="0"/>
    </xf>
    <xf numFmtId="14" fontId="4" fillId="0" borderId="78" xfId="0" applyNumberFormat="1" applyFont="1" applyFill="1" applyBorder="1" applyAlignment="1" applyProtection="1">
      <alignment horizontal="center"/>
      <protection locked="0"/>
    </xf>
    <xf numFmtId="14" fontId="4" fillId="0" borderId="33" xfId="0" applyNumberFormat="1" applyFont="1" applyFill="1" applyBorder="1" applyAlignment="1" applyProtection="1">
      <alignment horizontal="center"/>
      <protection locked="0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14" fontId="4" fillId="0" borderId="54" xfId="0" applyNumberFormat="1" applyFont="1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Continuous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11" fillId="6" borderId="0" xfId="0" applyFont="1" applyFill="1" applyProtection="1">
      <protection locked="0"/>
    </xf>
    <xf numFmtId="0" fontId="4" fillId="6" borderId="0" xfId="0" applyFont="1" applyFill="1" applyAlignment="1" applyProtection="1">
      <protection locked="0"/>
    </xf>
    <xf numFmtId="0" fontId="11" fillId="6" borderId="0" xfId="0" applyFont="1" applyFill="1" applyBorder="1" applyProtection="1">
      <protection locked="0"/>
    </xf>
    <xf numFmtId="0" fontId="19" fillId="6" borderId="0" xfId="0" applyFont="1" applyFill="1" applyAlignment="1" applyProtection="1">
      <alignment horizontal="center"/>
      <protection locked="0"/>
    </xf>
    <xf numFmtId="0" fontId="19" fillId="6" borderId="0" xfId="0" applyFont="1" applyFill="1" applyAlignment="1" applyProtection="1">
      <alignment horizontal="left"/>
      <protection locked="0"/>
    </xf>
    <xf numFmtId="0" fontId="11" fillId="6" borderId="79" xfId="0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4" fillId="6" borderId="0" xfId="4" applyFont="1" applyFill="1" applyBorder="1" applyAlignment="1" applyProtection="1">
      <alignment horizontal="left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Continuous" vertical="center" wrapText="1"/>
      <protection locked="0"/>
    </xf>
    <xf numFmtId="0" fontId="19" fillId="0" borderId="32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11" fillId="0" borderId="14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" fillId="0" borderId="60" xfId="0" applyFont="1" applyBorder="1" applyAlignment="1" applyProtection="1">
      <alignment horizontal="center"/>
      <protection locked="0"/>
    </xf>
    <xf numFmtId="0" fontId="2" fillId="0" borderId="78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0" fillId="0" borderId="37" xfId="0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 indent="1"/>
    </xf>
    <xf numFmtId="0" fontId="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80" xfId="0" applyFont="1" applyBorder="1" applyAlignment="1" applyProtection="1">
      <alignment horizontal="center"/>
      <protection locked="0"/>
    </xf>
    <xf numFmtId="0" fontId="19" fillId="0" borderId="8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39" xfId="4" applyFont="1" applyBorder="1" applyAlignment="1" applyProtection="1">
      <alignment horizontal="center" vertical="center" wrapText="1"/>
      <protection locked="0"/>
    </xf>
    <xf numFmtId="0" fontId="24" fillId="0" borderId="40" xfId="4" applyFont="1" applyBorder="1" applyAlignment="1" applyProtection="1">
      <alignment horizontal="center" vertical="center" wrapText="1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0" xfId="4" applyFont="1" applyFill="1" applyBorder="1" applyAlignment="1" applyProtection="1">
      <alignment horizontal="center"/>
      <protection locked="0"/>
    </xf>
    <xf numFmtId="0" fontId="4" fillId="0" borderId="34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53" xfId="0" applyFont="1" applyFill="1" applyBorder="1" applyAlignment="1" applyProtection="1">
      <alignment horizontal="center"/>
      <protection locked="0"/>
    </xf>
    <xf numFmtId="0" fontId="4" fillId="0" borderId="56" xfId="0" applyFont="1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4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3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29" t="s">
        <v>151</v>
      </c>
      <c r="B3" s="130"/>
      <c r="C3" s="130"/>
      <c r="D3" s="130"/>
      <c r="E3" s="131"/>
    </row>
    <row r="4" spans="1:8" ht="15" customHeight="1" thickBot="1" x14ac:dyDescent="0.25">
      <c r="A4" s="132" t="s">
        <v>152</v>
      </c>
      <c r="B4" s="133"/>
      <c r="C4" s="133"/>
      <c r="D4" s="133"/>
      <c r="E4" s="134"/>
    </row>
    <row r="5" spans="1:8" ht="15" customHeight="1" thickBot="1" x14ac:dyDescent="0.25"/>
    <row r="6" spans="1:8" ht="15" customHeight="1" thickBot="1" x14ac:dyDescent="0.25">
      <c r="A6" s="135" t="s">
        <v>153</v>
      </c>
      <c r="B6" s="136"/>
      <c r="C6" s="136"/>
      <c r="D6" s="136"/>
      <c r="E6" s="137"/>
    </row>
    <row r="7" spans="1:8" ht="15" customHeight="1" thickBot="1" x14ac:dyDescent="0.25"/>
    <row r="8" spans="1:8" ht="15" customHeight="1" thickBot="1" x14ac:dyDescent="0.25">
      <c r="A8" s="135" t="s">
        <v>154</v>
      </c>
      <c r="B8" s="136"/>
      <c r="C8" s="136"/>
      <c r="D8" s="136"/>
      <c r="E8" s="136"/>
      <c r="F8" s="136"/>
      <c r="G8" s="136"/>
      <c r="H8" s="137"/>
    </row>
    <row r="9" spans="1:8" ht="15" customHeight="1" thickBot="1" x14ac:dyDescent="0.25"/>
    <row r="10" spans="1:8" ht="41.25" customHeight="1" thickBot="1" x14ac:dyDescent="0.25">
      <c r="A10" s="531" t="s">
        <v>157</v>
      </c>
      <c r="B10" s="532"/>
      <c r="C10" s="532"/>
      <c r="D10" s="532"/>
      <c r="E10" s="532"/>
      <c r="F10" s="532"/>
      <c r="G10" s="532"/>
      <c r="H10" s="53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3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4"/>
  <sheetViews>
    <sheetView showGridLines="0" workbookViewId="0">
      <selection activeCell="B5" sqref="B5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2" s="165" customFormat="1" x14ac:dyDescent="0.2">
      <c r="A1" s="379" t="s">
        <v>143</v>
      </c>
      <c r="B1" s="379"/>
    </row>
    <row r="2" spans="1:2" s="165" customFormat="1" x14ac:dyDescent="0.2">
      <c r="A2" s="379" t="s">
        <v>110</v>
      </c>
      <c r="B2" s="379"/>
    </row>
    <row r="3" spans="1:2" s="55" customFormat="1" x14ac:dyDescent="0.2">
      <c r="A3" s="479" t="str">
        <f>+'1.modelos'!A3</f>
        <v>CALDERAS</v>
      </c>
      <c r="B3" s="385"/>
    </row>
    <row r="4" spans="1:2" ht="13.5" thickBot="1" x14ac:dyDescent="0.25">
      <c r="A4" s="53"/>
      <c r="B4" s="53"/>
    </row>
    <row r="5" spans="1:2" ht="13.5" thickBot="1" x14ac:dyDescent="0.25">
      <c r="A5" s="459" t="s">
        <v>11</v>
      </c>
      <c r="B5" s="461" t="s">
        <v>289</v>
      </c>
    </row>
    <row r="6" spans="1:2" x14ac:dyDescent="0.2">
      <c r="A6" s="371">
        <f>'3.vol.'!C59</f>
        <v>2015</v>
      </c>
      <c r="B6" s="166"/>
    </row>
    <row r="7" spans="1:2" x14ac:dyDescent="0.2">
      <c r="A7" s="159">
        <f>'3.vol.'!C60</f>
        <v>2016</v>
      </c>
      <c r="B7" s="167"/>
    </row>
    <row r="8" spans="1:2" ht="13.5" thickBot="1" x14ac:dyDescent="0.25">
      <c r="A8" s="168">
        <f>'3.vol.'!C61</f>
        <v>2017</v>
      </c>
      <c r="B8" s="169"/>
    </row>
    <row r="9" spans="1:2" x14ac:dyDescent="0.2">
      <c r="A9" s="460" t="str">
        <f>'3.vol.'!C62</f>
        <v>ene-ago 2017</v>
      </c>
      <c r="B9" s="166"/>
    </row>
    <row r="10" spans="1:2" ht="13.5" thickBot="1" x14ac:dyDescent="0.25">
      <c r="A10" s="397" t="str">
        <f>'3.vol.'!C63</f>
        <v>ene-ago 2018</v>
      </c>
      <c r="B10" s="170"/>
    </row>
    <row r="11" spans="1:2" x14ac:dyDescent="0.2">
      <c r="A11" s="164"/>
    </row>
    <row r="14" spans="1:2" hidden="1" x14ac:dyDescent="0.2"/>
    <row r="15" spans="1:2" ht="13.5" hidden="1" thickBot="1" x14ac:dyDescent="0.25">
      <c r="A15" s="101" t="s">
        <v>128</v>
      </c>
    </row>
    <row r="16" spans="1:2" ht="13.5" hidden="1" thickBot="1" x14ac:dyDescent="0.25">
      <c r="A16" s="100" t="s">
        <v>9</v>
      </c>
      <c r="B16" s="100" t="s">
        <v>147</v>
      </c>
    </row>
    <row r="17" spans="1:2" hidden="1" x14ac:dyDescent="0.2">
      <c r="A17" s="105">
        <v>2003</v>
      </c>
      <c r="B17" s="125" t="str">
        <f>IF('3.vol.'!E59&gt;'5capprod'!B6,"ERROR","OK")</f>
        <v>OK</v>
      </c>
    </row>
    <row r="18" spans="1:2" hidden="1" x14ac:dyDescent="0.2">
      <c r="A18" s="106">
        <v>2004</v>
      </c>
      <c r="B18" s="126" t="str">
        <f>IF('3.vol.'!E60&gt;'5capprod'!B7,"ERROR","OK")</f>
        <v>OK</v>
      </c>
    </row>
    <row r="19" spans="1:2" ht="13.5" hidden="1" thickBot="1" x14ac:dyDescent="0.25">
      <c r="A19" s="107">
        <v>2005</v>
      </c>
      <c r="B19" s="127" t="str">
        <f>IF('3.vol.'!E61&gt;'5capprod'!B8,"ERROR","OK")</f>
        <v>OK</v>
      </c>
    </row>
    <row r="20" spans="1:2" hidden="1" x14ac:dyDescent="0.2">
      <c r="A20" s="105" t="s">
        <v>118</v>
      </c>
      <c r="B20" s="125" t="str">
        <f>IF('3.vol.'!E62&gt;'5capprod'!B9,"ERROR","OK")</f>
        <v>OK</v>
      </c>
    </row>
    <row r="21" spans="1:2" ht="13.5" hidden="1" thickBot="1" x14ac:dyDescent="0.25">
      <c r="A21" s="107" t="s">
        <v>194</v>
      </c>
      <c r="B21" s="127" t="str">
        <f>IF('3.vol.'!E63&gt;'5capprod'!B10,"ERROR","OK")</f>
        <v>OK</v>
      </c>
    </row>
    <row r="22" spans="1:2" hidden="1" x14ac:dyDescent="0.2"/>
    <row r="23" spans="1:2" hidden="1" x14ac:dyDescent="0.2"/>
    <row r="24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9" sqref="A9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287" t="s">
        <v>24</v>
      </c>
    </row>
    <row r="4" spans="1:6" x14ac:dyDescent="0.2">
      <c r="A4" s="288" t="s">
        <v>25</v>
      </c>
    </row>
    <row r="5" spans="1:6" x14ac:dyDescent="0.2">
      <c r="A5" s="50" t="s">
        <v>26</v>
      </c>
    </row>
    <row r="6" spans="1:6" x14ac:dyDescent="0.2">
      <c r="A6" s="50" t="s">
        <v>27</v>
      </c>
    </row>
    <row r="8" spans="1:6" x14ac:dyDescent="0.2">
      <c r="A8" s="55" t="s">
        <v>280</v>
      </c>
    </row>
    <row r="9" spans="1:6" x14ac:dyDescent="0.2">
      <c r="A9" s="50" t="s">
        <v>28</v>
      </c>
    </row>
    <row r="11" spans="1:6" x14ac:dyDescent="0.2">
      <c r="A11" s="50" t="s">
        <v>29</v>
      </c>
    </row>
    <row r="12" spans="1:6" x14ac:dyDescent="0.2">
      <c r="A12" s="50" t="s">
        <v>30</v>
      </c>
    </row>
    <row r="14" spans="1:6" ht="13.5" thickBot="1" x14ac:dyDescent="0.25">
      <c r="C14" s="289" t="s">
        <v>31</v>
      </c>
      <c r="D14" s="141"/>
    </row>
    <row r="15" spans="1:6" x14ac:dyDescent="0.2">
      <c r="A15" s="290" t="s">
        <v>32</v>
      </c>
      <c r="B15" s="291" t="s">
        <v>33</v>
      </c>
      <c r="C15" s="291" t="s">
        <v>34</v>
      </c>
      <c r="D15" s="291" t="s">
        <v>35</v>
      </c>
      <c r="E15" s="292" t="s">
        <v>36</v>
      </c>
      <c r="F15" s="293" t="s">
        <v>12</v>
      </c>
    </row>
    <row r="16" spans="1:6" ht="13.5" thickBot="1" x14ac:dyDescent="0.25">
      <c r="A16" s="199">
        <v>2015</v>
      </c>
      <c r="B16" s="200">
        <v>384</v>
      </c>
      <c r="C16" s="200">
        <v>430</v>
      </c>
      <c r="D16" s="200">
        <v>96</v>
      </c>
      <c r="E16" s="294">
        <v>50</v>
      </c>
      <c r="F16" s="182">
        <f>SUM(B16:E16)</f>
        <v>960</v>
      </c>
    </row>
    <row r="18" spans="1:5" x14ac:dyDescent="0.2">
      <c r="A18" s="50" t="s">
        <v>37</v>
      </c>
    </row>
    <row r="20" spans="1:5" ht="13.5" thickBot="1" x14ac:dyDescent="0.25">
      <c r="A20" s="50" t="s">
        <v>217</v>
      </c>
    </row>
    <row r="21" spans="1:5" x14ac:dyDescent="0.2">
      <c r="A21" s="295" t="s">
        <v>38</v>
      </c>
      <c r="B21" s="296" t="s">
        <v>33</v>
      </c>
      <c r="C21" s="296" t="s">
        <v>34</v>
      </c>
      <c r="D21" s="296" t="s">
        <v>35</v>
      </c>
      <c r="E21" s="297" t="s">
        <v>36</v>
      </c>
    </row>
    <row r="22" spans="1:5" ht="13.5" thickBot="1" x14ac:dyDescent="0.25">
      <c r="A22" s="228" t="s">
        <v>279</v>
      </c>
      <c r="B22" s="298">
        <f>+B16/$F$16</f>
        <v>0.4</v>
      </c>
      <c r="C22" s="298">
        <f>+C16/$F$16</f>
        <v>0.44791666666666669</v>
      </c>
      <c r="D22" s="298">
        <f>+D16/$F$16</f>
        <v>0.1</v>
      </c>
      <c r="E22" s="299">
        <f>+E16/$F$16</f>
        <v>5.2083333333333336E-2</v>
      </c>
    </row>
    <row r="24" spans="1:5" x14ac:dyDescent="0.2">
      <c r="A24" s="50" t="s">
        <v>39</v>
      </c>
    </row>
    <row r="26" spans="1:5" x14ac:dyDescent="0.2">
      <c r="A26" s="50" t="s">
        <v>40</v>
      </c>
    </row>
    <row r="27" spans="1:5" x14ac:dyDescent="0.2">
      <c r="A27" s="50" t="s">
        <v>41</v>
      </c>
    </row>
    <row r="28" spans="1:5" x14ac:dyDescent="0.2">
      <c r="A28" s="50" t="s">
        <v>42</v>
      </c>
    </row>
    <row r="29" spans="1:5" x14ac:dyDescent="0.2">
      <c r="A29" s="50" t="s">
        <v>43</v>
      </c>
    </row>
    <row r="31" spans="1:5" x14ac:dyDescent="0.2">
      <c r="A31" s="50" t="s">
        <v>44</v>
      </c>
    </row>
    <row r="32" spans="1:5" x14ac:dyDescent="0.2">
      <c r="A32" s="50" t="s">
        <v>45</v>
      </c>
    </row>
    <row r="34" spans="1:1" x14ac:dyDescent="0.2">
      <c r="A34" s="50" t="s">
        <v>215</v>
      </c>
    </row>
    <row r="35" spans="1:1" x14ac:dyDescent="0.2">
      <c r="A35" s="50" t="s">
        <v>216</v>
      </c>
    </row>
    <row r="36" spans="1:1" x14ac:dyDescent="0.2">
      <c r="A36" s="50" t="s">
        <v>46</v>
      </c>
    </row>
    <row r="38" spans="1:1" x14ac:dyDescent="0.2">
      <c r="A38" s="50" t="s">
        <v>47</v>
      </c>
    </row>
    <row r="39" spans="1:1" x14ac:dyDescent="0.2">
      <c r="A39" s="50" t="s">
        <v>48</v>
      </c>
    </row>
    <row r="40" spans="1:1" x14ac:dyDescent="0.2">
      <c r="A40" s="50" t="s">
        <v>49</v>
      </c>
    </row>
    <row r="41" spans="1:1" x14ac:dyDescent="0.2">
      <c r="A41" s="50" t="s">
        <v>50</v>
      </c>
    </row>
    <row r="50" spans="1:4" x14ac:dyDescent="0.2">
      <c r="A50" s="189"/>
      <c r="B50" s="300"/>
      <c r="C50" s="300"/>
      <c r="D50" s="300"/>
    </row>
    <row r="51" spans="1:4" x14ac:dyDescent="0.2">
      <c r="A51" s="189"/>
      <c r="B51" s="300"/>
      <c r="C51" s="300"/>
      <c r="D51" s="300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B1" sqref="B1:H1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558" t="s">
        <v>141</v>
      </c>
      <c r="C1" s="558"/>
      <c r="D1" s="558"/>
      <c r="E1" s="558"/>
      <c r="F1" s="558"/>
      <c r="G1" s="558"/>
      <c r="H1" s="558"/>
    </row>
    <row r="2" spans="2:8" x14ac:dyDescent="0.2">
      <c r="B2" s="558" t="s">
        <v>140</v>
      </c>
      <c r="C2" s="558"/>
      <c r="D2" s="558"/>
      <c r="E2" s="558"/>
      <c r="F2" s="558"/>
      <c r="G2" s="558"/>
      <c r="H2" s="558"/>
    </row>
    <row r="3" spans="2:8" ht="13.5" thickBot="1" x14ac:dyDescent="0.25">
      <c r="B3" s="140"/>
      <c r="C3" s="282"/>
      <c r="D3" s="282"/>
      <c r="E3" s="282"/>
      <c r="F3" s="282"/>
    </row>
    <row r="4" spans="2:8" ht="13.5" thickBot="1" x14ac:dyDescent="0.25">
      <c r="B4" s="561" t="s">
        <v>11</v>
      </c>
      <c r="C4" s="564" t="s">
        <v>139</v>
      </c>
      <c r="D4" s="559"/>
      <c r="E4" s="560"/>
      <c r="F4" s="564" t="s">
        <v>205</v>
      </c>
      <c r="G4" s="559"/>
      <c r="H4" s="560"/>
    </row>
    <row r="5" spans="2:8" ht="15.75" customHeight="1" thickBot="1" x14ac:dyDescent="0.25">
      <c r="B5" s="562"/>
      <c r="C5" s="559" t="s">
        <v>142</v>
      </c>
      <c r="D5" s="559"/>
      <c r="E5" s="560"/>
      <c r="F5" s="559" t="s">
        <v>142</v>
      </c>
      <c r="G5" s="559"/>
      <c r="H5" s="560"/>
    </row>
    <row r="6" spans="2:8" ht="20.25" customHeight="1" thickBot="1" x14ac:dyDescent="0.25">
      <c r="B6" s="563"/>
      <c r="C6" s="462" t="str">
        <f>+'1.modelos'!A3</f>
        <v>CALDERAS</v>
      </c>
      <c r="D6" s="56" t="s">
        <v>53</v>
      </c>
      <c r="E6" s="56" t="s">
        <v>171</v>
      </c>
      <c r="F6" s="462" t="str">
        <f>+'1.modelos'!A3</f>
        <v>CALDERAS</v>
      </c>
      <c r="G6" s="335" t="s">
        <v>53</v>
      </c>
      <c r="H6" s="335" t="s">
        <v>171</v>
      </c>
    </row>
    <row r="7" spans="2:8" x14ac:dyDescent="0.2">
      <c r="B7" s="371">
        <f>'3.vol.'!C59</f>
        <v>2015</v>
      </c>
      <c r="C7" s="283"/>
      <c r="D7" s="337"/>
      <c r="E7" s="284"/>
      <c r="F7" s="283"/>
      <c r="G7" s="337"/>
      <c r="H7" s="284"/>
    </row>
    <row r="8" spans="2:8" x14ac:dyDescent="0.2">
      <c r="B8" s="159">
        <f>'3.vol.'!C60</f>
        <v>2016</v>
      </c>
      <c r="C8" s="285"/>
      <c r="D8" s="336"/>
      <c r="E8" s="145"/>
      <c r="F8" s="285"/>
      <c r="G8" s="336"/>
      <c r="H8" s="145"/>
    </row>
    <row r="9" spans="2:8" ht="13.5" thickBot="1" x14ac:dyDescent="0.25">
      <c r="B9" s="168">
        <f>'3.vol.'!C61</f>
        <v>2017</v>
      </c>
      <c r="C9" s="286"/>
      <c r="D9" s="338"/>
      <c r="E9" s="146"/>
      <c r="F9" s="286"/>
      <c r="G9" s="338"/>
      <c r="H9" s="146"/>
    </row>
    <row r="10" spans="2:8" x14ac:dyDescent="0.2">
      <c r="B10" s="460" t="str">
        <f>'3.vol.'!C62</f>
        <v>ene-ago 2017</v>
      </c>
      <c r="C10" s="283"/>
      <c r="D10" s="337"/>
      <c r="E10" s="284"/>
      <c r="F10" s="283"/>
      <c r="G10" s="337"/>
      <c r="H10" s="284"/>
    </row>
    <row r="11" spans="2:8" ht="13.5" thickBot="1" x14ac:dyDescent="0.25">
      <c r="B11" s="397" t="str">
        <f>'3.vol.'!C63</f>
        <v>ene-ago 2018</v>
      </c>
      <c r="C11" s="286"/>
      <c r="D11" s="338"/>
      <c r="E11" s="146"/>
      <c r="F11" s="286"/>
      <c r="G11" s="338"/>
      <c r="H11" s="146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H9" sqref="H9"/>
    </sheetView>
  </sheetViews>
  <sheetFormatPr baseColWidth="10" defaultRowHeight="12.75" x14ac:dyDescent="0.2"/>
  <cols>
    <col min="1" max="1" width="38.28515625" style="50" customWidth="1"/>
    <col min="2" max="3" width="13.85546875" style="50" customWidth="1"/>
    <col min="4" max="5" width="13.85546875" style="53" customWidth="1"/>
    <col min="6" max="16384" width="11.42578125" style="50"/>
  </cols>
  <sheetData>
    <row r="1" spans="1:5" x14ac:dyDescent="0.2">
      <c r="A1" s="565" t="s">
        <v>164</v>
      </c>
      <c r="B1" s="565"/>
      <c r="C1" s="565"/>
      <c r="D1" s="49"/>
    </row>
    <row r="2" spans="1:5" s="53" customFormat="1" x14ac:dyDescent="0.2">
      <c r="A2" s="566" t="s">
        <v>186</v>
      </c>
      <c r="B2" s="566"/>
      <c r="C2" s="566"/>
      <c r="D2" s="49"/>
    </row>
    <row r="3" spans="1:5" s="53" customFormat="1" x14ac:dyDescent="0.2">
      <c r="A3" s="567" t="str">
        <f>+'1.modelos'!A3</f>
        <v>CALDERAS</v>
      </c>
      <c r="B3" s="567"/>
      <c r="C3" s="567"/>
      <c r="D3" s="49"/>
    </row>
    <row r="4" spans="1:5" s="53" customFormat="1" x14ac:dyDescent="0.2">
      <c r="A4" s="377" t="s">
        <v>214</v>
      </c>
      <c r="B4" s="378"/>
      <c r="C4" s="378"/>
      <c r="D4" s="49"/>
    </row>
    <row r="5" spans="1:5" s="52" customFormat="1" x14ac:dyDescent="0.2">
      <c r="A5" s="334" t="s">
        <v>169</v>
      </c>
      <c r="B5" s="334"/>
      <c r="C5" s="334"/>
      <c r="D5" s="49"/>
    </row>
    <row r="6" spans="1:5" ht="22.5" customHeight="1" thickBot="1" x14ac:dyDescent="0.25"/>
    <row r="7" spans="1:5" ht="24.75" customHeight="1" thickBot="1" x14ac:dyDescent="0.25">
      <c r="A7" s="568" t="s">
        <v>54</v>
      </c>
      <c r="B7" s="376">
        <f>+'1.modelos'!C10</f>
        <v>2015</v>
      </c>
      <c r="C7" s="376">
        <f>+'1.modelos'!D10</f>
        <v>2016</v>
      </c>
      <c r="D7" s="376">
        <f>+'1.modelos'!E10</f>
        <v>2017</v>
      </c>
      <c r="E7" s="362" t="str">
        <f>+'1.modelos'!G10</f>
        <v>ene-ago 2018</v>
      </c>
    </row>
    <row r="8" spans="1:5" ht="25.5" customHeight="1" x14ac:dyDescent="0.2">
      <c r="A8" s="569"/>
      <c r="B8" s="568" t="s">
        <v>163</v>
      </c>
      <c r="C8" s="568" t="s">
        <v>163</v>
      </c>
      <c r="D8" s="568" t="s">
        <v>163</v>
      </c>
      <c r="E8" s="568" t="s">
        <v>163</v>
      </c>
    </row>
    <row r="9" spans="1:5" ht="28.5" customHeight="1" thickBot="1" x14ac:dyDescent="0.25">
      <c r="A9" s="569"/>
      <c r="B9" s="569"/>
      <c r="C9" s="569"/>
      <c r="D9" s="569"/>
      <c r="E9" s="569"/>
    </row>
    <row r="10" spans="1:5" x14ac:dyDescent="0.2">
      <c r="A10" s="328" t="s">
        <v>162</v>
      </c>
      <c r="B10" s="175"/>
      <c r="C10" s="175"/>
      <c r="D10" s="175"/>
      <c r="E10" s="175"/>
    </row>
    <row r="11" spans="1:5" x14ac:dyDescent="0.2">
      <c r="A11" s="329" t="s">
        <v>161</v>
      </c>
      <c r="B11" s="179"/>
      <c r="C11" s="179"/>
      <c r="D11" s="179"/>
      <c r="E11" s="179"/>
    </row>
    <row r="12" spans="1:5" x14ac:dyDescent="0.2">
      <c r="A12" s="329" t="s">
        <v>179</v>
      </c>
      <c r="B12" s="179"/>
      <c r="C12" s="179"/>
      <c r="D12" s="179"/>
      <c r="E12" s="179"/>
    </row>
    <row r="13" spans="1:5" x14ac:dyDescent="0.2">
      <c r="A13" s="329" t="s">
        <v>180</v>
      </c>
      <c r="B13" s="179"/>
      <c r="C13" s="179"/>
      <c r="D13" s="179"/>
      <c r="E13" s="179"/>
    </row>
    <row r="14" spans="1:5" x14ac:dyDescent="0.2">
      <c r="A14" s="329" t="s">
        <v>181</v>
      </c>
      <c r="B14" s="179"/>
      <c r="C14" s="179"/>
      <c r="D14" s="179"/>
      <c r="E14" s="179"/>
    </row>
    <row r="15" spans="1:5" x14ac:dyDescent="0.2">
      <c r="A15" s="329" t="s">
        <v>182</v>
      </c>
      <c r="B15" s="179"/>
      <c r="C15" s="179"/>
      <c r="D15" s="179"/>
      <c r="E15" s="179"/>
    </row>
    <row r="16" spans="1:5" ht="13.5" thickBot="1" x14ac:dyDescent="0.25">
      <c r="A16" s="330" t="s">
        <v>183</v>
      </c>
      <c r="B16" s="187"/>
      <c r="C16" s="187"/>
      <c r="D16" s="187"/>
      <c r="E16" s="187"/>
    </row>
    <row r="17" spans="1:5" ht="13.5" thickBot="1" x14ac:dyDescent="0.25">
      <c r="A17" s="155" t="s">
        <v>116</v>
      </c>
      <c r="B17" s="368"/>
      <c r="C17" s="368"/>
      <c r="D17" s="368"/>
      <c r="E17" s="368"/>
    </row>
    <row r="18" spans="1:5" ht="13.5" thickBot="1" x14ac:dyDescent="0.25">
      <c r="A18" s="72"/>
      <c r="B18" s="190"/>
      <c r="C18" s="190"/>
      <c r="D18" s="190"/>
      <c r="E18" s="190"/>
    </row>
    <row r="19" spans="1:5" ht="13.5" thickBot="1" x14ac:dyDescent="0.25">
      <c r="A19" s="360" t="s">
        <v>195</v>
      </c>
      <c r="B19" s="368"/>
      <c r="C19" s="368"/>
      <c r="D19" s="368"/>
      <c r="E19" s="368"/>
    </row>
    <row r="20" spans="1:5" x14ac:dyDescent="0.2">
      <c r="A20" s="72"/>
      <c r="B20" s="189"/>
      <c r="D20" s="201"/>
      <c r="E20" s="189"/>
    </row>
    <row r="21" spans="1:5" ht="12.75" customHeight="1" x14ac:dyDescent="0.2">
      <c r="A21" s="570" t="s">
        <v>166</v>
      </c>
      <c r="B21" s="570"/>
      <c r="C21" s="570"/>
      <c r="D21" s="570"/>
      <c r="E21" s="570"/>
    </row>
    <row r="22" spans="1:5" ht="12.75" customHeight="1" x14ac:dyDescent="0.2">
      <c r="A22" s="57" t="s">
        <v>184</v>
      </c>
    </row>
    <row r="23" spans="1:5" ht="12.75" customHeight="1" x14ac:dyDescent="0.2">
      <c r="A23" s="57"/>
    </row>
    <row r="24" spans="1:5" ht="12.75" customHeight="1" thickBot="1" x14ac:dyDescent="0.25">
      <c r="A24" s="57"/>
    </row>
    <row r="25" spans="1:5" ht="12.75" customHeight="1" thickBot="1" x14ac:dyDescent="0.25">
      <c r="A25" s="148" t="s">
        <v>54</v>
      </c>
      <c r="B25" s="564" t="s">
        <v>185</v>
      </c>
      <c r="C25" s="559"/>
      <c r="D25" s="559"/>
      <c r="E25" s="560"/>
    </row>
    <row r="26" spans="1:5" ht="12.75" customHeight="1" x14ac:dyDescent="0.2">
      <c r="A26" s="571"/>
      <c r="B26" s="574"/>
      <c r="C26" s="575"/>
      <c r="D26" s="575"/>
      <c r="E26" s="576"/>
    </row>
    <row r="27" spans="1:5" ht="12.75" customHeight="1" x14ac:dyDescent="0.2">
      <c r="A27" s="572"/>
      <c r="B27" s="577"/>
      <c r="C27" s="578"/>
      <c r="D27" s="578"/>
      <c r="E27" s="579"/>
    </row>
    <row r="28" spans="1:5" ht="12.75" customHeight="1" x14ac:dyDescent="0.2">
      <c r="A28" s="572"/>
      <c r="B28" s="577"/>
      <c r="C28" s="578"/>
      <c r="D28" s="578"/>
      <c r="E28" s="579"/>
    </row>
    <row r="29" spans="1:5" ht="12.75" customHeight="1" thickBot="1" x14ac:dyDescent="0.25">
      <c r="A29" s="573"/>
      <c r="B29" s="580"/>
      <c r="C29" s="581"/>
      <c r="D29" s="581"/>
      <c r="E29" s="582"/>
    </row>
    <row r="30" spans="1:5" ht="12.75" customHeight="1" x14ac:dyDescent="0.2">
      <c r="A30" s="571"/>
      <c r="B30" s="574"/>
      <c r="C30" s="575"/>
      <c r="D30" s="575"/>
      <c r="E30" s="576"/>
    </row>
    <row r="31" spans="1:5" ht="12.75" customHeight="1" x14ac:dyDescent="0.2">
      <c r="A31" s="572"/>
      <c r="B31" s="577"/>
      <c r="C31" s="578"/>
      <c r="D31" s="578"/>
      <c r="E31" s="579"/>
    </row>
    <row r="32" spans="1:5" ht="12.75" customHeight="1" x14ac:dyDescent="0.2">
      <c r="A32" s="572"/>
      <c r="B32" s="577"/>
      <c r="C32" s="578"/>
      <c r="D32" s="578"/>
      <c r="E32" s="579"/>
    </row>
    <row r="33" spans="1:5" ht="12.75" customHeight="1" thickBot="1" x14ac:dyDescent="0.25">
      <c r="A33" s="573"/>
      <c r="B33" s="580"/>
      <c r="C33" s="581"/>
      <c r="D33" s="581"/>
      <c r="E33" s="582"/>
    </row>
    <row r="34" spans="1:5" ht="12.75" customHeight="1" x14ac:dyDescent="0.2">
      <c r="A34" s="571"/>
      <c r="B34" s="574"/>
      <c r="C34" s="575"/>
      <c r="D34" s="575"/>
      <c r="E34" s="576"/>
    </row>
    <row r="35" spans="1:5" ht="12.75" customHeight="1" x14ac:dyDescent="0.2">
      <c r="A35" s="572"/>
      <c r="B35" s="577"/>
      <c r="C35" s="578"/>
      <c r="D35" s="578"/>
      <c r="E35" s="579"/>
    </row>
    <row r="36" spans="1:5" ht="12.75" customHeight="1" x14ac:dyDescent="0.2">
      <c r="A36" s="572"/>
      <c r="B36" s="577"/>
      <c r="C36" s="578"/>
      <c r="D36" s="578"/>
      <c r="E36" s="579"/>
    </row>
    <row r="37" spans="1:5" ht="12.75" customHeight="1" thickBot="1" x14ac:dyDescent="0.25">
      <c r="A37" s="573"/>
      <c r="B37" s="580"/>
      <c r="C37" s="581"/>
      <c r="D37" s="581"/>
      <c r="E37" s="582"/>
    </row>
    <row r="38" spans="1:5" ht="12.75" customHeight="1" x14ac:dyDescent="0.2">
      <c r="A38" s="571"/>
      <c r="B38" s="574"/>
      <c r="C38" s="575"/>
      <c r="D38" s="575"/>
      <c r="E38" s="576"/>
    </row>
    <row r="39" spans="1:5" ht="12.75" customHeight="1" x14ac:dyDescent="0.2">
      <c r="A39" s="572"/>
      <c r="B39" s="577"/>
      <c r="C39" s="578"/>
      <c r="D39" s="578"/>
      <c r="E39" s="579"/>
    </row>
    <row r="40" spans="1:5" ht="12.75" customHeight="1" x14ac:dyDescent="0.2">
      <c r="A40" s="572"/>
      <c r="B40" s="577"/>
      <c r="C40" s="578"/>
      <c r="D40" s="578"/>
      <c r="E40" s="579"/>
    </row>
    <row r="41" spans="1:5" ht="12.75" customHeight="1" thickBot="1" x14ac:dyDescent="0.25">
      <c r="A41" s="573"/>
      <c r="B41" s="580"/>
      <c r="C41" s="581"/>
      <c r="D41" s="581"/>
      <c r="E41" s="582"/>
    </row>
    <row r="42" spans="1:5" ht="12.75" customHeight="1" x14ac:dyDescent="0.2">
      <c r="A42" s="571"/>
      <c r="B42" s="574"/>
      <c r="C42" s="575"/>
      <c r="D42" s="575"/>
      <c r="E42" s="576"/>
    </row>
    <row r="43" spans="1:5" ht="12.75" customHeight="1" x14ac:dyDescent="0.2">
      <c r="A43" s="572"/>
      <c r="B43" s="577"/>
      <c r="C43" s="578"/>
      <c r="D43" s="578"/>
      <c r="E43" s="579"/>
    </row>
    <row r="44" spans="1:5" ht="12.75" customHeight="1" x14ac:dyDescent="0.2">
      <c r="A44" s="572"/>
      <c r="B44" s="577"/>
      <c r="C44" s="578"/>
      <c r="D44" s="578"/>
      <c r="E44" s="579"/>
    </row>
    <row r="45" spans="1:5" ht="12.75" customHeight="1" thickBot="1" x14ac:dyDescent="0.25">
      <c r="A45" s="573"/>
      <c r="B45" s="580"/>
      <c r="C45" s="581"/>
      <c r="D45" s="581"/>
      <c r="E45" s="582"/>
    </row>
    <row r="46" spans="1:5" ht="12.75" customHeight="1" x14ac:dyDescent="0.2">
      <c r="A46" s="57"/>
    </row>
    <row r="47" spans="1:5" ht="12.75" customHeight="1" x14ac:dyDescent="0.2">
      <c r="A47" s="57"/>
    </row>
    <row r="49" spans="1:5" ht="13.5" thickBot="1" x14ac:dyDescent="0.25">
      <c r="A49" s="101"/>
    </row>
    <row r="50" spans="1:5" ht="13.5" thickBot="1" x14ac:dyDescent="0.25">
      <c r="B50" s="333">
        <f>+B7</f>
        <v>2015</v>
      </c>
      <c r="D50" s="333">
        <f>+B50</f>
        <v>2015</v>
      </c>
      <c r="E50" s="333">
        <f>+C7</f>
        <v>2016</v>
      </c>
    </row>
    <row r="51" spans="1:5" ht="13.5" thickBot="1" x14ac:dyDescent="0.25">
      <c r="B51" s="148" t="s">
        <v>167</v>
      </c>
      <c r="C51" s="326"/>
      <c r="D51" s="148" t="s">
        <v>168</v>
      </c>
      <c r="E51" s="148" t="s">
        <v>167</v>
      </c>
    </row>
    <row r="52" spans="1:5" ht="13.5" thickBot="1" x14ac:dyDescent="0.25">
      <c r="A52" s="101" t="s">
        <v>165</v>
      </c>
      <c r="B52" s="332">
        <f>+B17-SUM(B10:B16)</f>
        <v>0</v>
      </c>
      <c r="D52" s="331" t="e">
        <f>+#REF!-SUM(#REF!)</f>
        <v>#REF!</v>
      </c>
      <c r="E52" s="331">
        <f>+C17-SUM(C10:C16)</f>
        <v>0</v>
      </c>
    </row>
    <row r="53" spans="1:5" x14ac:dyDescent="0.2">
      <c r="A53" s="101"/>
    </row>
    <row r="54" spans="1:5" x14ac:dyDescent="0.2">
      <c r="A54" s="101"/>
    </row>
    <row r="55" spans="1:5" x14ac:dyDescent="0.2">
      <c r="A55" s="101"/>
    </row>
    <row r="56" spans="1:5" x14ac:dyDescent="0.2">
      <c r="A56" s="101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6" type="noConversion"/>
  <printOptions horizontalCentered="1" verticalCentered="1"/>
  <pageMargins left="0.27559055118110237" right="0.15748031496062992" top="0.35433070866141736" bottom="0.39370078740157483" header="0" footer="0"/>
  <pageSetup paperSize="9" scale="88" orientation="landscape" horizontalDpi="300" verticalDpi="300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7"/>
  <sheetViews>
    <sheetView showGridLines="0" workbookViewId="0">
      <selection activeCell="A6" sqref="A6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1" width="11.42578125" style="50"/>
    <col min="12" max="16384" width="11.42578125" style="235"/>
  </cols>
  <sheetData>
    <row r="2" spans="1:9" x14ac:dyDescent="0.2">
      <c r="A2" s="234" t="s">
        <v>292</v>
      </c>
    </row>
    <row r="3" spans="1:9" x14ac:dyDescent="0.2">
      <c r="A3" s="234" t="s">
        <v>144</v>
      </c>
    </row>
    <row r="4" spans="1:9" x14ac:dyDescent="0.2">
      <c r="A4" s="463" t="str">
        <f>+'1.modelos'!A3</f>
        <v>CALDERAS</v>
      </c>
    </row>
    <row r="5" spans="1:9" x14ac:dyDescent="0.2">
      <c r="A5" s="528" t="s">
        <v>296</v>
      </c>
    </row>
    <row r="6" spans="1:9" s="237" customFormat="1" x14ac:dyDescent="0.2">
      <c r="A6" s="464" t="s">
        <v>284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88">
        <f>+'7.costos totales '!$B$7</f>
        <v>2015</v>
      </c>
      <c r="C8" s="589"/>
      <c r="D8" s="588">
        <f>+'7.costos totales '!$C$7</f>
        <v>2016</v>
      </c>
      <c r="E8" s="589"/>
      <c r="F8" s="588">
        <f>+'7.costos totales '!$D$7</f>
        <v>2017</v>
      </c>
      <c r="G8" s="589"/>
      <c r="H8" s="588" t="str">
        <f>+'7.costos totales '!$E$7</f>
        <v>ene-ago 2018</v>
      </c>
      <c r="I8" s="589"/>
    </row>
    <row r="9" spans="1:9" x14ac:dyDescent="0.2">
      <c r="A9" s="239" t="s">
        <v>54</v>
      </c>
      <c r="B9" s="240" t="s">
        <v>55</v>
      </c>
      <c r="C9" s="240" t="s">
        <v>56</v>
      </c>
      <c r="D9" s="240" t="s">
        <v>55</v>
      </c>
      <c r="E9" s="240" t="s">
        <v>56</v>
      </c>
      <c r="F9" s="240" t="s">
        <v>55</v>
      </c>
      <c r="G9" s="240" t="s">
        <v>56</v>
      </c>
      <c r="H9" s="240" t="s">
        <v>55</v>
      </c>
      <c r="I9" s="240" t="s">
        <v>56</v>
      </c>
    </row>
    <row r="10" spans="1:9" ht="13.5" thickBot="1" x14ac:dyDescent="0.25">
      <c r="A10" s="241"/>
      <c r="B10" s="465" t="s">
        <v>281</v>
      </c>
      <c r="C10" s="242" t="s">
        <v>57</v>
      </c>
      <c r="D10" s="465" t="s">
        <v>281</v>
      </c>
      <c r="E10" s="242" t="s">
        <v>57</v>
      </c>
      <c r="F10" s="465" t="s">
        <v>281</v>
      </c>
      <c r="G10" s="242" t="s">
        <v>57</v>
      </c>
      <c r="H10" s="465" t="s">
        <v>281</v>
      </c>
      <c r="I10" s="242" t="s">
        <v>57</v>
      </c>
    </row>
    <row r="11" spans="1:9" ht="13.5" thickBot="1" x14ac:dyDescent="0.25">
      <c r="A11" s="243"/>
    </row>
    <row r="12" spans="1:9" x14ac:dyDescent="0.2">
      <c r="A12" s="244" t="s">
        <v>58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 t="s">
        <v>210</v>
      </c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 t="s">
        <v>209</v>
      </c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 t="s">
        <v>207</v>
      </c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 t="s">
        <v>208</v>
      </c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51"/>
      <c r="D17" s="253"/>
      <c r="E17" s="151"/>
      <c r="F17" s="253"/>
      <c r="G17" s="151"/>
      <c r="H17" s="253"/>
      <c r="I17" s="151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59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 t="s">
        <v>210</v>
      </c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 t="s">
        <v>209</v>
      </c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 t="s">
        <v>207</v>
      </c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 t="s">
        <v>208</v>
      </c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51"/>
      <c r="D24" s="253"/>
      <c r="E24" s="151"/>
      <c r="F24" s="253"/>
      <c r="G24" s="151"/>
      <c r="H24" s="253"/>
      <c r="I24" s="151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60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61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62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63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64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65</v>
      </c>
      <c r="B32" s="263"/>
      <c r="C32" s="151"/>
      <c r="D32" s="263"/>
      <c r="E32" s="151"/>
      <c r="F32" s="263"/>
      <c r="G32" s="151"/>
      <c r="H32" s="263"/>
      <c r="I32" s="151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66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67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106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91</v>
      </c>
      <c r="B37" s="263"/>
      <c r="C37" s="151"/>
      <c r="D37" s="263"/>
      <c r="E37" s="151"/>
      <c r="F37" s="263"/>
      <c r="G37" s="151"/>
      <c r="H37" s="263"/>
      <c r="I37" s="151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68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69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70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71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72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51"/>
      <c r="D45" s="253"/>
      <c r="E45" s="151"/>
      <c r="F45" s="253"/>
      <c r="G45" s="151"/>
      <c r="H45" s="253"/>
      <c r="I45" s="151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73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107</v>
      </c>
      <c r="B48" s="249"/>
      <c r="C48" s="250"/>
      <c r="D48" s="249"/>
      <c r="E48" s="250"/>
      <c r="F48" s="249"/>
      <c r="G48" s="250"/>
      <c r="H48" s="249"/>
      <c r="I48" s="250"/>
    </row>
    <row r="49" spans="1:9" x14ac:dyDescent="0.2">
      <c r="A49" s="261" t="s">
        <v>74</v>
      </c>
      <c r="B49" s="249"/>
      <c r="C49" s="250"/>
      <c r="D49" s="249"/>
      <c r="E49" s="250"/>
      <c r="F49" s="249"/>
      <c r="G49" s="250"/>
      <c r="H49" s="249"/>
      <c r="I49" s="250"/>
    </row>
    <row r="50" spans="1:9" x14ac:dyDescent="0.2">
      <c r="A50" s="261" t="s">
        <v>108</v>
      </c>
      <c r="B50" s="249"/>
      <c r="C50" s="250"/>
      <c r="D50" s="249"/>
      <c r="E50" s="250"/>
      <c r="F50" s="249"/>
      <c r="G50" s="250"/>
      <c r="H50" s="249"/>
      <c r="I50" s="250"/>
    </row>
    <row r="51" spans="1:9" ht="13.5" thickBot="1" x14ac:dyDescent="0.25">
      <c r="A51" s="252" t="s">
        <v>75</v>
      </c>
      <c r="B51" s="253"/>
      <c r="C51" s="151"/>
      <c r="D51" s="253"/>
      <c r="E51" s="151"/>
      <c r="F51" s="253"/>
      <c r="G51" s="151"/>
      <c r="H51" s="253"/>
      <c r="I51" s="151"/>
    </row>
    <row r="52" spans="1:9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9" ht="13.5" thickBot="1" x14ac:dyDescent="0.25">
      <c r="A53" s="257" t="s">
        <v>76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9" ht="13.5" thickBot="1" x14ac:dyDescent="0.25">
      <c r="A54" s="243"/>
    </row>
    <row r="55" spans="1:9" ht="13.5" thickBot="1" x14ac:dyDescent="0.25">
      <c r="A55" s="360" t="s">
        <v>195</v>
      </c>
      <c r="B55" s="327"/>
      <c r="C55" s="327"/>
      <c r="D55" s="327"/>
      <c r="E55" s="327"/>
      <c r="F55" s="327"/>
      <c r="G55" s="327"/>
      <c r="H55" s="327"/>
      <c r="I55" s="327"/>
    </row>
    <row r="56" spans="1:9" ht="13.5" thickBot="1" x14ac:dyDescent="0.25">
      <c r="A56" s="243"/>
    </row>
    <row r="57" spans="1:9" ht="13.5" thickBot="1" x14ac:dyDescent="0.25">
      <c r="A57" s="257" t="s">
        <v>92</v>
      </c>
      <c r="B57" s="255"/>
      <c r="C57" s="264"/>
      <c r="D57" s="255"/>
      <c r="E57" s="264"/>
      <c r="F57" s="255"/>
      <c r="G57" s="264"/>
      <c r="H57" s="255"/>
      <c r="I57" s="264"/>
    </row>
    <row r="58" spans="1:9" x14ac:dyDescent="0.2">
      <c r="A58" s="466" t="s">
        <v>102</v>
      </c>
      <c r="B58" s="271"/>
      <c r="C58" s="272"/>
      <c r="D58" s="272"/>
      <c r="E58" s="272"/>
      <c r="F58" s="272"/>
      <c r="G58" s="272"/>
      <c r="H58" s="272"/>
      <c r="I58" s="273"/>
    </row>
    <row r="59" spans="1:9" x14ac:dyDescent="0.2">
      <c r="A59" s="467" t="s">
        <v>103</v>
      </c>
      <c r="B59" s="274"/>
      <c r="C59" s="275"/>
      <c r="D59" s="275"/>
      <c r="E59" s="275"/>
      <c r="F59" s="275"/>
      <c r="G59" s="275"/>
      <c r="H59" s="275"/>
      <c r="I59" s="276"/>
    </row>
    <row r="60" spans="1:9" ht="13.5" thickBot="1" x14ac:dyDescent="0.25">
      <c r="A60" s="468" t="s">
        <v>104</v>
      </c>
      <c r="B60" s="277"/>
      <c r="C60" s="278"/>
      <c r="D60" s="278"/>
      <c r="E60" s="278"/>
      <c r="F60" s="278"/>
      <c r="G60" s="278"/>
      <c r="H60" s="278"/>
      <c r="I60" s="279"/>
    </row>
    <row r="61" spans="1:9" x14ac:dyDescent="0.2">
      <c r="A61" s="280"/>
      <c r="B61" s="50"/>
      <c r="C61" s="281"/>
      <c r="D61" s="281"/>
      <c r="E61" s="281"/>
      <c r="F61" s="281"/>
      <c r="G61" s="281"/>
      <c r="H61" s="281"/>
      <c r="I61" s="281"/>
    </row>
    <row r="62" spans="1:9" x14ac:dyDescent="0.2">
      <c r="A62" s="469"/>
      <c r="B62" s="470"/>
      <c r="C62" s="281"/>
      <c r="D62" s="281"/>
      <c r="E62" s="281"/>
      <c r="F62" s="281"/>
      <c r="G62" s="281"/>
      <c r="H62" s="281"/>
      <c r="I62" s="281"/>
    </row>
    <row r="64" spans="1:9" ht="14.25" x14ac:dyDescent="0.2">
      <c r="A64" s="372" t="s">
        <v>101</v>
      </c>
    </row>
    <row r="65" spans="1:10" ht="29.25" customHeight="1" x14ac:dyDescent="0.25">
      <c r="A65" s="586" t="s">
        <v>211</v>
      </c>
      <c r="B65" s="587"/>
      <c r="C65" s="587"/>
      <c r="D65" s="587"/>
      <c r="E65" s="587"/>
      <c r="F65" s="587"/>
      <c r="G65" s="587"/>
      <c r="H65" s="587"/>
      <c r="I65" s="587"/>
      <c r="J65" s="587"/>
    </row>
    <row r="66" spans="1:10" ht="9.75" customHeight="1" thickBot="1" x14ac:dyDescent="0.25">
      <c r="A66" s="373"/>
      <c r="B66" s="375"/>
      <c r="C66" s="375"/>
      <c r="D66" s="375"/>
      <c r="E66" s="375"/>
      <c r="F66" s="375"/>
      <c r="G66" s="375"/>
      <c r="H66" s="375"/>
      <c r="I66" s="375"/>
      <c r="J66" s="374"/>
    </row>
    <row r="67" spans="1:10" ht="29.25" customHeight="1" thickBot="1" x14ac:dyDescent="0.25">
      <c r="A67" s="583" t="s">
        <v>212</v>
      </c>
      <c r="B67" s="584"/>
      <c r="C67" s="584"/>
      <c r="D67" s="584"/>
      <c r="E67" s="584"/>
      <c r="F67" s="584"/>
      <c r="G67" s="584"/>
      <c r="H67" s="584"/>
      <c r="I67" s="585"/>
      <c r="J67" s="374"/>
    </row>
  </sheetData>
  <sheetProtection formatCells="0" formatColumns="0" formatRows="0"/>
  <mergeCells count="6">
    <mergeCell ref="A67:I67"/>
    <mergeCell ref="A65:J65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7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1" width="11.42578125" style="50"/>
    <col min="12" max="16384" width="11.42578125" style="235"/>
  </cols>
  <sheetData>
    <row r="2" spans="1:9" x14ac:dyDescent="0.2">
      <c r="A2" s="529" t="s">
        <v>293</v>
      </c>
    </row>
    <row r="3" spans="1:9" x14ac:dyDescent="0.2">
      <c r="A3" s="234" t="s">
        <v>144</v>
      </c>
    </row>
    <row r="4" spans="1:9" x14ac:dyDescent="0.2">
      <c r="A4" s="463" t="str">
        <f>+'1.modelos'!A3</f>
        <v>CALDERAS</v>
      </c>
    </row>
    <row r="5" spans="1:9" x14ac:dyDescent="0.2">
      <c r="A5" s="528" t="s">
        <v>297</v>
      </c>
    </row>
    <row r="6" spans="1:9" s="237" customFormat="1" x14ac:dyDescent="0.2">
      <c r="A6" s="464" t="s">
        <v>284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88">
        <f>+'7.costos totales '!$B$7</f>
        <v>2015</v>
      </c>
      <c r="C8" s="589"/>
      <c r="D8" s="588">
        <f>+'7.costos totales '!$C$7</f>
        <v>2016</v>
      </c>
      <c r="E8" s="589"/>
      <c r="F8" s="588">
        <f>+'7.costos totales '!$D$7</f>
        <v>2017</v>
      </c>
      <c r="G8" s="589"/>
      <c r="H8" s="588" t="str">
        <f>+'7.costos totales '!$E$7</f>
        <v>ene-ago 2018</v>
      </c>
      <c r="I8" s="589"/>
    </row>
    <row r="9" spans="1:9" x14ac:dyDescent="0.2">
      <c r="A9" s="239" t="s">
        <v>54</v>
      </c>
      <c r="B9" s="240" t="s">
        <v>55</v>
      </c>
      <c r="C9" s="240" t="s">
        <v>56</v>
      </c>
      <c r="D9" s="240" t="s">
        <v>55</v>
      </c>
      <c r="E9" s="240" t="s">
        <v>56</v>
      </c>
      <c r="F9" s="240" t="s">
        <v>55</v>
      </c>
      <c r="G9" s="240" t="s">
        <v>56</v>
      </c>
      <c r="H9" s="240" t="s">
        <v>55</v>
      </c>
      <c r="I9" s="240" t="s">
        <v>56</v>
      </c>
    </row>
    <row r="10" spans="1:9" ht="13.5" thickBot="1" x14ac:dyDescent="0.25">
      <c r="A10" s="241"/>
      <c r="B10" s="465" t="s">
        <v>281</v>
      </c>
      <c r="C10" s="242" t="s">
        <v>57</v>
      </c>
      <c r="D10" s="465" t="s">
        <v>281</v>
      </c>
      <c r="E10" s="242" t="s">
        <v>57</v>
      </c>
      <c r="F10" s="465" t="s">
        <v>281</v>
      </c>
      <c r="G10" s="242" t="s">
        <v>57</v>
      </c>
      <c r="H10" s="465" t="s">
        <v>281</v>
      </c>
      <c r="I10" s="242" t="s">
        <v>57</v>
      </c>
    </row>
    <row r="11" spans="1:9" ht="13.5" thickBot="1" x14ac:dyDescent="0.25">
      <c r="A11" s="243"/>
    </row>
    <row r="12" spans="1:9" x14ac:dyDescent="0.2">
      <c r="A12" s="244" t="s">
        <v>58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 t="s">
        <v>210</v>
      </c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 t="s">
        <v>209</v>
      </c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 t="s">
        <v>207</v>
      </c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 t="s">
        <v>208</v>
      </c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51"/>
      <c r="D17" s="253"/>
      <c r="E17" s="151"/>
      <c r="F17" s="253"/>
      <c r="G17" s="151"/>
      <c r="H17" s="253"/>
      <c r="I17" s="151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59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 t="s">
        <v>210</v>
      </c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 t="s">
        <v>209</v>
      </c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 t="s">
        <v>207</v>
      </c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 t="s">
        <v>208</v>
      </c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51"/>
      <c r="D24" s="253"/>
      <c r="E24" s="151"/>
      <c r="F24" s="253"/>
      <c r="G24" s="151"/>
      <c r="H24" s="253"/>
      <c r="I24" s="151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60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61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62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63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64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65</v>
      </c>
      <c r="B32" s="263"/>
      <c r="C32" s="151"/>
      <c r="D32" s="263"/>
      <c r="E32" s="151"/>
      <c r="F32" s="263"/>
      <c r="G32" s="151"/>
      <c r="H32" s="263"/>
      <c r="I32" s="151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66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67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106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91</v>
      </c>
      <c r="B37" s="263"/>
      <c r="C37" s="151"/>
      <c r="D37" s="263"/>
      <c r="E37" s="151"/>
      <c r="F37" s="263"/>
      <c r="G37" s="151"/>
      <c r="H37" s="263"/>
      <c r="I37" s="151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68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69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70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71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72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51"/>
      <c r="D45" s="253"/>
      <c r="E45" s="151"/>
      <c r="F45" s="253"/>
      <c r="G45" s="151"/>
      <c r="H45" s="253"/>
      <c r="I45" s="151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73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107</v>
      </c>
      <c r="B48" s="249"/>
      <c r="C48" s="250"/>
      <c r="D48" s="249"/>
      <c r="E48" s="250"/>
      <c r="F48" s="249"/>
      <c r="G48" s="250"/>
      <c r="H48" s="249"/>
      <c r="I48" s="250"/>
    </row>
    <row r="49" spans="1:9" x14ac:dyDescent="0.2">
      <c r="A49" s="261" t="s">
        <v>74</v>
      </c>
      <c r="B49" s="249"/>
      <c r="C49" s="250"/>
      <c r="D49" s="249"/>
      <c r="E49" s="250"/>
      <c r="F49" s="249"/>
      <c r="G49" s="250"/>
      <c r="H49" s="249"/>
      <c r="I49" s="250"/>
    </row>
    <row r="50" spans="1:9" x14ac:dyDescent="0.2">
      <c r="A50" s="261" t="s">
        <v>108</v>
      </c>
      <c r="B50" s="249"/>
      <c r="C50" s="250"/>
      <c r="D50" s="249"/>
      <c r="E50" s="250"/>
      <c r="F50" s="249"/>
      <c r="G50" s="250"/>
      <c r="H50" s="249"/>
      <c r="I50" s="250"/>
    </row>
    <row r="51" spans="1:9" ht="13.5" thickBot="1" x14ac:dyDescent="0.25">
      <c r="A51" s="252" t="s">
        <v>75</v>
      </c>
      <c r="B51" s="253"/>
      <c r="C51" s="151"/>
      <c r="D51" s="253"/>
      <c r="E51" s="151"/>
      <c r="F51" s="253"/>
      <c r="G51" s="151"/>
      <c r="H51" s="253"/>
      <c r="I51" s="151"/>
    </row>
    <row r="52" spans="1:9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9" ht="13.5" thickBot="1" x14ac:dyDescent="0.25">
      <c r="A53" s="257" t="s">
        <v>76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9" ht="13.5" thickBot="1" x14ac:dyDescent="0.25">
      <c r="A54" s="243"/>
    </row>
    <row r="55" spans="1:9" ht="13.5" thickBot="1" x14ac:dyDescent="0.25">
      <c r="A55" s="360" t="s">
        <v>195</v>
      </c>
      <c r="B55" s="327"/>
      <c r="C55" s="327"/>
      <c r="D55" s="327"/>
      <c r="E55" s="327"/>
      <c r="F55" s="327"/>
      <c r="G55" s="327"/>
      <c r="H55" s="327"/>
      <c r="I55" s="327"/>
    </row>
    <row r="56" spans="1:9" ht="13.5" thickBot="1" x14ac:dyDescent="0.25">
      <c r="A56" s="243"/>
    </row>
    <row r="57" spans="1:9" ht="13.5" thickBot="1" x14ac:dyDescent="0.25">
      <c r="A57" s="257" t="s">
        <v>92</v>
      </c>
      <c r="B57" s="255"/>
      <c r="C57" s="264"/>
      <c r="D57" s="255"/>
      <c r="E57" s="264"/>
      <c r="F57" s="255"/>
      <c r="G57" s="264"/>
      <c r="H57" s="255"/>
      <c r="I57" s="264"/>
    </row>
    <row r="58" spans="1:9" x14ac:dyDescent="0.2">
      <c r="A58" s="466" t="s">
        <v>102</v>
      </c>
      <c r="B58" s="271"/>
      <c r="C58" s="272"/>
      <c r="D58" s="272"/>
      <c r="E58" s="272"/>
      <c r="F58" s="272"/>
      <c r="G58" s="272"/>
      <c r="H58" s="272"/>
      <c r="I58" s="273"/>
    </row>
    <row r="59" spans="1:9" x14ac:dyDescent="0.2">
      <c r="A59" s="467" t="s">
        <v>103</v>
      </c>
      <c r="B59" s="274"/>
      <c r="C59" s="275"/>
      <c r="D59" s="275"/>
      <c r="E59" s="275"/>
      <c r="F59" s="275"/>
      <c r="G59" s="275"/>
      <c r="H59" s="275"/>
      <c r="I59" s="276"/>
    </row>
    <row r="60" spans="1:9" ht="13.5" thickBot="1" x14ac:dyDescent="0.25">
      <c r="A60" s="468" t="s">
        <v>104</v>
      </c>
      <c r="B60" s="277"/>
      <c r="C60" s="278"/>
      <c r="D60" s="278"/>
      <c r="E60" s="278"/>
      <c r="F60" s="278"/>
      <c r="G60" s="278"/>
      <c r="H60" s="278"/>
      <c r="I60" s="279"/>
    </row>
    <row r="61" spans="1:9" x14ac:dyDescent="0.2">
      <c r="A61" s="280"/>
      <c r="B61" s="50"/>
      <c r="C61" s="281"/>
      <c r="D61" s="281"/>
      <c r="E61" s="281"/>
      <c r="F61" s="281"/>
      <c r="G61" s="281"/>
      <c r="H61" s="281"/>
      <c r="I61" s="281"/>
    </row>
    <row r="62" spans="1:9" x14ac:dyDescent="0.2">
      <c r="A62" s="469"/>
      <c r="B62" s="470"/>
      <c r="C62" s="281"/>
      <c r="D62" s="281"/>
      <c r="E62" s="281"/>
      <c r="F62" s="281"/>
      <c r="G62" s="281"/>
      <c r="H62" s="281"/>
      <c r="I62" s="281"/>
    </row>
    <row r="64" spans="1:9" ht="14.25" x14ac:dyDescent="0.2">
      <c r="A64" s="372" t="s">
        <v>101</v>
      </c>
    </row>
    <row r="65" spans="1:10" ht="29.25" customHeight="1" x14ac:dyDescent="0.25">
      <c r="A65" s="586" t="s">
        <v>211</v>
      </c>
      <c r="B65" s="587"/>
      <c r="C65" s="587"/>
      <c r="D65" s="587"/>
      <c r="E65" s="587"/>
      <c r="F65" s="587"/>
      <c r="G65" s="587"/>
      <c r="H65" s="587"/>
      <c r="I65" s="587"/>
      <c r="J65" s="587"/>
    </row>
    <row r="66" spans="1:10" ht="9.75" customHeight="1" thickBot="1" x14ac:dyDescent="0.25">
      <c r="A66" s="373"/>
      <c r="B66" s="375"/>
      <c r="C66" s="375"/>
      <c r="D66" s="375"/>
      <c r="E66" s="375"/>
      <c r="F66" s="375"/>
      <c r="G66" s="375"/>
      <c r="H66" s="375"/>
      <c r="I66" s="375"/>
      <c r="J66" s="374"/>
    </row>
    <row r="67" spans="1:10" ht="29.25" customHeight="1" thickBot="1" x14ac:dyDescent="0.25">
      <c r="A67" s="583" t="s">
        <v>212</v>
      </c>
      <c r="B67" s="584"/>
      <c r="C67" s="584"/>
      <c r="D67" s="584"/>
      <c r="E67" s="584"/>
      <c r="F67" s="584"/>
      <c r="G67" s="584"/>
      <c r="H67" s="584"/>
      <c r="I67" s="585"/>
      <c r="J67" s="374"/>
    </row>
  </sheetData>
  <sheetProtection formatCells="0" formatColumns="0" formatRows="0"/>
  <mergeCells count="6">
    <mergeCell ref="B8:C8"/>
    <mergeCell ref="D8:E8"/>
    <mergeCell ref="F8:G8"/>
    <mergeCell ref="H8:I8"/>
    <mergeCell ref="A65:J65"/>
    <mergeCell ref="A67:I67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2:K67"/>
  <sheetViews>
    <sheetView showGridLines="0" tabSelected="1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1" width="11.42578125" style="50"/>
    <col min="12" max="16384" width="11.42578125" style="235"/>
  </cols>
  <sheetData>
    <row r="2" spans="1:9" x14ac:dyDescent="0.2">
      <c r="A2" s="529" t="s">
        <v>298</v>
      </c>
    </row>
    <row r="3" spans="1:9" x14ac:dyDescent="0.2">
      <c r="A3" s="234" t="s">
        <v>144</v>
      </c>
    </row>
    <row r="4" spans="1:9" x14ac:dyDescent="0.2">
      <c r="A4" s="463" t="str">
        <f>+'1.modelos'!A3</f>
        <v>CALDERAS</v>
      </c>
    </row>
    <row r="5" spans="1:9" x14ac:dyDescent="0.2">
      <c r="A5" s="528" t="s">
        <v>299</v>
      </c>
    </row>
    <row r="6" spans="1:9" s="237" customFormat="1" x14ac:dyDescent="0.2">
      <c r="A6" s="464" t="s">
        <v>284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88">
        <f>+'7.costos totales '!$B$7</f>
        <v>2015</v>
      </c>
      <c r="C8" s="589"/>
      <c r="D8" s="588">
        <f>+'7.costos totales '!$C$7</f>
        <v>2016</v>
      </c>
      <c r="E8" s="589"/>
      <c r="F8" s="588">
        <f>+'7.costos totales '!$D$7</f>
        <v>2017</v>
      </c>
      <c r="G8" s="589"/>
      <c r="H8" s="588" t="str">
        <f>+'7.costos totales '!$E$7</f>
        <v>ene-ago 2018</v>
      </c>
      <c r="I8" s="589"/>
    </row>
    <row r="9" spans="1:9" x14ac:dyDescent="0.2">
      <c r="A9" s="239" t="s">
        <v>54</v>
      </c>
      <c r="B9" s="240" t="s">
        <v>55</v>
      </c>
      <c r="C9" s="240" t="s">
        <v>56</v>
      </c>
      <c r="D9" s="240" t="s">
        <v>55</v>
      </c>
      <c r="E9" s="240" t="s">
        <v>56</v>
      </c>
      <c r="F9" s="240" t="s">
        <v>55</v>
      </c>
      <c r="G9" s="240" t="s">
        <v>56</v>
      </c>
      <c r="H9" s="240" t="s">
        <v>55</v>
      </c>
      <c r="I9" s="240" t="s">
        <v>56</v>
      </c>
    </row>
    <row r="10" spans="1:9" ht="13.5" thickBot="1" x14ac:dyDescent="0.25">
      <c r="A10" s="241"/>
      <c r="B10" s="465" t="s">
        <v>281</v>
      </c>
      <c r="C10" s="242" t="s">
        <v>57</v>
      </c>
      <c r="D10" s="465" t="s">
        <v>281</v>
      </c>
      <c r="E10" s="242" t="s">
        <v>57</v>
      </c>
      <c r="F10" s="465" t="s">
        <v>281</v>
      </c>
      <c r="G10" s="242" t="s">
        <v>57</v>
      </c>
      <c r="H10" s="465" t="s">
        <v>281</v>
      </c>
      <c r="I10" s="242" t="s">
        <v>57</v>
      </c>
    </row>
    <row r="11" spans="1:9" ht="13.5" thickBot="1" x14ac:dyDescent="0.25">
      <c r="A11" s="243"/>
    </row>
    <row r="12" spans="1:9" x14ac:dyDescent="0.2">
      <c r="A12" s="244" t="s">
        <v>58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 t="s">
        <v>210</v>
      </c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 t="s">
        <v>209</v>
      </c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 t="s">
        <v>207</v>
      </c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 t="s">
        <v>208</v>
      </c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51"/>
      <c r="D17" s="253"/>
      <c r="E17" s="151"/>
      <c r="F17" s="253"/>
      <c r="G17" s="151"/>
      <c r="H17" s="253"/>
      <c r="I17" s="151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59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 t="s">
        <v>210</v>
      </c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 t="s">
        <v>209</v>
      </c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 t="s">
        <v>207</v>
      </c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 t="s">
        <v>208</v>
      </c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51"/>
      <c r="D24" s="253"/>
      <c r="E24" s="151"/>
      <c r="F24" s="253"/>
      <c r="G24" s="151"/>
      <c r="H24" s="253"/>
      <c r="I24" s="151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60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61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62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63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64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65</v>
      </c>
      <c r="B32" s="263"/>
      <c r="C32" s="151"/>
      <c r="D32" s="263"/>
      <c r="E32" s="151"/>
      <c r="F32" s="263"/>
      <c r="G32" s="151"/>
      <c r="H32" s="263"/>
      <c r="I32" s="151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66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67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106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91</v>
      </c>
      <c r="B37" s="263"/>
      <c r="C37" s="151"/>
      <c r="D37" s="263"/>
      <c r="E37" s="151"/>
      <c r="F37" s="263"/>
      <c r="G37" s="151"/>
      <c r="H37" s="263"/>
      <c r="I37" s="151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68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69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70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71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72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51"/>
      <c r="D45" s="253"/>
      <c r="E45" s="151"/>
      <c r="F45" s="253"/>
      <c r="G45" s="151"/>
      <c r="H45" s="253"/>
      <c r="I45" s="151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73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107</v>
      </c>
      <c r="B48" s="249"/>
      <c r="C48" s="250"/>
      <c r="D48" s="249"/>
      <c r="E48" s="250"/>
      <c r="F48" s="249"/>
      <c r="G48" s="250"/>
      <c r="H48" s="249"/>
      <c r="I48" s="250"/>
    </row>
    <row r="49" spans="1:9" x14ac:dyDescent="0.2">
      <c r="A49" s="261" t="s">
        <v>74</v>
      </c>
      <c r="B49" s="249"/>
      <c r="C49" s="250"/>
      <c r="D49" s="249"/>
      <c r="E49" s="250"/>
      <c r="F49" s="249"/>
      <c r="G49" s="250"/>
      <c r="H49" s="249"/>
      <c r="I49" s="250"/>
    </row>
    <row r="50" spans="1:9" x14ac:dyDescent="0.2">
      <c r="A50" s="261" t="s">
        <v>108</v>
      </c>
      <c r="B50" s="249"/>
      <c r="C50" s="250"/>
      <c r="D50" s="249"/>
      <c r="E50" s="250"/>
      <c r="F50" s="249"/>
      <c r="G50" s="250"/>
      <c r="H50" s="249"/>
      <c r="I50" s="250"/>
    </row>
    <row r="51" spans="1:9" ht="13.5" thickBot="1" x14ac:dyDescent="0.25">
      <c r="A51" s="252" t="s">
        <v>75</v>
      </c>
      <c r="B51" s="253"/>
      <c r="C51" s="151"/>
      <c r="D51" s="253"/>
      <c r="E51" s="151"/>
      <c r="F51" s="253"/>
      <c r="G51" s="151"/>
      <c r="H51" s="253"/>
      <c r="I51" s="151"/>
    </row>
    <row r="52" spans="1:9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9" ht="13.5" thickBot="1" x14ac:dyDescent="0.25">
      <c r="A53" s="257" t="s">
        <v>76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9" ht="13.5" thickBot="1" x14ac:dyDescent="0.25">
      <c r="A54" s="243"/>
    </row>
    <row r="55" spans="1:9" ht="13.5" thickBot="1" x14ac:dyDescent="0.25">
      <c r="A55" s="360" t="s">
        <v>195</v>
      </c>
      <c r="B55" s="327"/>
      <c r="C55" s="327"/>
      <c r="D55" s="327"/>
      <c r="E55" s="327"/>
      <c r="F55" s="327"/>
      <c r="G55" s="327"/>
      <c r="H55" s="327"/>
      <c r="I55" s="327"/>
    </row>
    <row r="56" spans="1:9" ht="13.5" thickBot="1" x14ac:dyDescent="0.25">
      <c r="A56" s="243"/>
    </row>
    <row r="57" spans="1:9" ht="13.5" thickBot="1" x14ac:dyDescent="0.25">
      <c r="A57" s="257" t="s">
        <v>92</v>
      </c>
      <c r="B57" s="255"/>
      <c r="C57" s="264"/>
      <c r="D57" s="255"/>
      <c r="E57" s="264"/>
      <c r="F57" s="255"/>
      <c r="G57" s="264"/>
      <c r="H57" s="255"/>
      <c r="I57" s="264"/>
    </row>
    <row r="58" spans="1:9" x14ac:dyDescent="0.2">
      <c r="A58" s="466" t="s">
        <v>102</v>
      </c>
      <c r="B58" s="271"/>
      <c r="C58" s="272"/>
      <c r="D58" s="272"/>
      <c r="E58" s="272"/>
      <c r="F58" s="272"/>
      <c r="G58" s="272"/>
      <c r="H58" s="272"/>
      <c r="I58" s="273"/>
    </row>
    <row r="59" spans="1:9" x14ac:dyDescent="0.2">
      <c r="A59" s="467" t="s">
        <v>103</v>
      </c>
      <c r="B59" s="274"/>
      <c r="C59" s="275"/>
      <c r="D59" s="275"/>
      <c r="E59" s="275"/>
      <c r="F59" s="275"/>
      <c r="G59" s="275"/>
      <c r="H59" s="275"/>
      <c r="I59" s="276"/>
    </row>
    <row r="60" spans="1:9" ht="13.5" thickBot="1" x14ac:dyDescent="0.25">
      <c r="A60" s="468" t="s">
        <v>104</v>
      </c>
      <c r="B60" s="277"/>
      <c r="C60" s="278"/>
      <c r="D60" s="278"/>
      <c r="E60" s="278"/>
      <c r="F60" s="278"/>
      <c r="G60" s="278"/>
      <c r="H60" s="278"/>
      <c r="I60" s="279"/>
    </row>
    <row r="61" spans="1:9" x14ac:dyDescent="0.2">
      <c r="A61" s="280"/>
      <c r="B61" s="50"/>
      <c r="C61" s="281"/>
      <c r="D61" s="281"/>
      <c r="E61" s="281"/>
      <c r="F61" s="281"/>
      <c r="G61" s="281"/>
      <c r="H61" s="281"/>
      <c r="I61" s="281"/>
    </row>
    <row r="62" spans="1:9" x14ac:dyDescent="0.2">
      <c r="A62" s="469"/>
      <c r="B62" s="470"/>
      <c r="C62" s="281"/>
      <c r="D62" s="281"/>
      <c r="E62" s="281"/>
      <c r="F62" s="281"/>
      <c r="G62" s="281"/>
      <c r="H62" s="281"/>
      <c r="I62" s="281"/>
    </row>
    <row r="64" spans="1:9" ht="14.25" x14ac:dyDescent="0.2">
      <c r="A64" s="372" t="s">
        <v>101</v>
      </c>
    </row>
    <row r="65" spans="1:10" ht="29.25" customHeight="1" x14ac:dyDescent="0.25">
      <c r="A65" s="586" t="s">
        <v>211</v>
      </c>
      <c r="B65" s="587"/>
      <c r="C65" s="587"/>
      <c r="D65" s="587"/>
      <c r="E65" s="587"/>
      <c r="F65" s="587"/>
      <c r="G65" s="587"/>
      <c r="H65" s="587"/>
      <c r="I65" s="587"/>
      <c r="J65" s="587"/>
    </row>
    <row r="66" spans="1:10" ht="9.75" customHeight="1" thickBot="1" x14ac:dyDescent="0.25">
      <c r="A66" s="373"/>
      <c r="B66" s="375"/>
      <c r="C66" s="375"/>
      <c r="D66" s="375"/>
      <c r="E66" s="375"/>
      <c r="F66" s="375"/>
      <c r="G66" s="375"/>
      <c r="H66" s="375"/>
      <c r="I66" s="375"/>
      <c r="J66" s="374"/>
    </row>
    <row r="67" spans="1:10" ht="29.25" customHeight="1" thickBot="1" x14ac:dyDescent="0.25">
      <c r="A67" s="583" t="s">
        <v>212</v>
      </c>
      <c r="B67" s="584"/>
      <c r="C67" s="584"/>
      <c r="D67" s="584"/>
      <c r="E67" s="584"/>
      <c r="F67" s="584"/>
      <c r="G67" s="584"/>
      <c r="H67" s="584"/>
      <c r="I67" s="585"/>
      <c r="J67" s="374"/>
    </row>
  </sheetData>
  <sheetProtection formatCells="0" formatColumns="0" formatRows="0"/>
  <mergeCells count="6">
    <mergeCell ref="B8:C8"/>
    <mergeCell ref="D8:E8"/>
    <mergeCell ref="F8:G8"/>
    <mergeCell ref="H8:I8"/>
    <mergeCell ref="A65:J65"/>
    <mergeCell ref="A67:I67"/>
  </mergeCells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0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5" bestFit="1" customWidth="1"/>
  </cols>
  <sheetData>
    <row r="1" spans="1:10" x14ac:dyDescent="0.2">
      <c r="A1" s="529" t="s">
        <v>300</v>
      </c>
      <c r="B1" s="234"/>
    </row>
    <row r="2" spans="1:10" x14ac:dyDescent="0.2">
      <c r="A2" s="234" t="s">
        <v>175</v>
      </c>
      <c r="B2" s="234"/>
    </row>
    <row r="3" spans="1:10" s="355" customFormat="1" x14ac:dyDescent="0.2">
      <c r="A3" s="463" t="str">
        <f>+'1.modelos'!A3</f>
        <v>CALDERAS</v>
      </c>
      <c r="B3" s="463"/>
      <c r="J3" s="524"/>
    </row>
    <row r="4" spans="1:10" x14ac:dyDescent="0.2">
      <c r="A4" s="463" t="s">
        <v>296</v>
      </c>
      <c r="B4" s="238"/>
    </row>
    <row r="5" spans="1:10" x14ac:dyDescent="0.2">
      <c r="A5" s="238"/>
      <c r="B5" s="238"/>
    </row>
    <row r="6" spans="1:10" ht="13.5" thickBot="1" x14ac:dyDescent="0.25">
      <c r="J6" s="237"/>
    </row>
    <row r="7" spans="1:10" ht="13.5" customHeight="1" x14ac:dyDescent="0.2">
      <c r="A7" s="339" t="s">
        <v>54</v>
      </c>
      <c r="B7" s="594" t="s">
        <v>174</v>
      </c>
      <c r="C7" s="340">
        <f>+'7.costos totales '!B7</f>
        <v>2015</v>
      </c>
      <c r="D7" s="340">
        <f>+'7.costos totales '!C7</f>
        <v>2016</v>
      </c>
      <c r="E7" s="340">
        <f>+'7.costos totales '!D7</f>
        <v>2017</v>
      </c>
      <c r="F7" s="340" t="str">
        <f>+'7.costos totales '!E7</f>
        <v>ene-ago 2018</v>
      </c>
      <c r="G7" s="596" t="s">
        <v>109</v>
      </c>
      <c r="J7" s="237"/>
    </row>
    <row r="8" spans="1:10" ht="36.75" customHeight="1" thickBot="1" x14ac:dyDescent="0.25">
      <c r="A8" s="341"/>
      <c r="B8" s="595"/>
      <c r="C8" s="471" t="s">
        <v>282</v>
      </c>
      <c r="D8" s="471" t="s">
        <v>282</v>
      </c>
      <c r="E8" s="471" t="s">
        <v>282</v>
      </c>
      <c r="F8" s="471" t="s">
        <v>282</v>
      </c>
      <c r="G8" s="597"/>
    </row>
    <row r="9" spans="1:10" ht="13.5" thickBot="1" x14ac:dyDescent="0.25">
      <c r="A9" s="243"/>
      <c r="B9" s="243"/>
      <c r="G9" s="235"/>
    </row>
    <row r="10" spans="1:10" x14ac:dyDescent="0.2">
      <c r="A10" s="244" t="s">
        <v>172</v>
      </c>
      <c r="B10" s="244"/>
      <c r="C10" s="247"/>
      <c r="D10" s="247"/>
      <c r="E10" s="247"/>
      <c r="F10" s="247"/>
      <c r="G10" s="247"/>
    </row>
    <row r="11" spans="1:10" x14ac:dyDescent="0.2">
      <c r="A11" s="248" t="s">
        <v>210</v>
      </c>
      <c r="B11" s="248"/>
      <c r="C11" s="251"/>
      <c r="D11" s="251"/>
      <c r="E11" s="251"/>
      <c r="F11" s="251"/>
      <c r="G11" s="251"/>
    </row>
    <row r="12" spans="1:10" x14ac:dyDescent="0.2">
      <c r="A12" s="248" t="s">
        <v>209</v>
      </c>
      <c r="B12" s="248"/>
      <c r="C12" s="251"/>
      <c r="D12" s="251"/>
      <c r="E12" s="251"/>
      <c r="F12" s="251"/>
      <c r="G12" s="251"/>
    </row>
    <row r="13" spans="1:10" x14ac:dyDescent="0.2">
      <c r="A13" s="248" t="s">
        <v>207</v>
      </c>
      <c r="B13" s="248"/>
      <c r="C13" s="251"/>
      <c r="D13" s="251"/>
      <c r="E13" s="251"/>
      <c r="F13" s="251"/>
      <c r="G13" s="251"/>
    </row>
    <row r="14" spans="1:10" x14ac:dyDescent="0.2">
      <c r="A14" s="248" t="s">
        <v>208</v>
      </c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173</v>
      </c>
      <c r="B17" s="244"/>
      <c r="C17" s="247"/>
      <c r="D17" s="247"/>
      <c r="E17" s="247"/>
      <c r="F17" s="247"/>
      <c r="G17" s="247"/>
    </row>
    <row r="18" spans="1:7" x14ac:dyDescent="0.2">
      <c r="A18" s="248" t="s">
        <v>210</v>
      </c>
      <c r="B18" s="248"/>
      <c r="C18" s="251"/>
      <c r="D18" s="251"/>
      <c r="E18" s="251"/>
      <c r="F18" s="251"/>
      <c r="G18" s="251"/>
    </row>
    <row r="19" spans="1:7" x14ac:dyDescent="0.2">
      <c r="A19" s="248" t="s">
        <v>209</v>
      </c>
      <c r="B19" s="248"/>
      <c r="C19" s="251"/>
      <c r="D19" s="251"/>
      <c r="E19" s="251"/>
      <c r="F19" s="251"/>
      <c r="G19" s="251"/>
    </row>
    <row r="20" spans="1:7" x14ac:dyDescent="0.2">
      <c r="A20" s="248" t="s">
        <v>207</v>
      </c>
      <c r="B20" s="248"/>
      <c r="C20" s="251"/>
      <c r="D20" s="251"/>
      <c r="E20" s="251"/>
      <c r="F20" s="251"/>
      <c r="G20" s="251"/>
    </row>
    <row r="21" spans="1:7" x14ac:dyDescent="0.2">
      <c r="A21" s="248" t="s">
        <v>208</v>
      </c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>
      <c r="A24" s="472" t="s">
        <v>196</v>
      </c>
    </row>
    <row r="25" spans="1:7" ht="13.5" thickBot="1" x14ac:dyDescent="0.25">
      <c r="A25" s="592" t="s">
        <v>54</v>
      </c>
      <c r="B25" s="593"/>
      <c r="C25" s="342">
        <f>+C7</f>
        <v>2015</v>
      </c>
      <c r="D25" s="342">
        <f>+D7</f>
        <v>2016</v>
      </c>
      <c r="E25" s="342">
        <f>+E7</f>
        <v>2017</v>
      </c>
      <c r="F25" s="342" t="str">
        <f>+F7</f>
        <v>ene-ago 2018</v>
      </c>
    </row>
    <row r="26" spans="1:7" ht="13.5" thickBot="1" x14ac:dyDescent="0.25">
      <c r="A26" s="590" t="s">
        <v>106</v>
      </c>
      <c r="B26" s="591"/>
    </row>
    <row r="27" spans="1:7" x14ac:dyDescent="0.2">
      <c r="A27" s="343" t="s">
        <v>176</v>
      </c>
      <c r="B27" s="344"/>
      <c r="C27" s="349"/>
      <c r="D27" s="350"/>
      <c r="E27" s="349"/>
      <c r="F27" s="350"/>
    </row>
    <row r="28" spans="1:7" x14ac:dyDescent="0.2">
      <c r="A28" s="345" t="s">
        <v>187</v>
      </c>
      <c r="B28" s="346"/>
      <c r="C28" s="351"/>
      <c r="D28" s="352"/>
      <c r="E28" s="351"/>
      <c r="F28" s="352"/>
    </row>
    <row r="29" spans="1:7" x14ac:dyDescent="0.2">
      <c r="A29" s="345" t="s">
        <v>188</v>
      </c>
      <c r="B29" s="346"/>
      <c r="C29" s="351"/>
      <c r="D29" s="352"/>
      <c r="E29" s="351"/>
      <c r="F29" s="352"/>
    </row>
    <row r="30" spans="1:7" ht="13.5" thickBot="1" x14ac:dyDescent="0.25">
      <c r="A30" s="347" t="s">
        <v>189</v>
      </c>
      <c r="B30" s="348"/>
      <c r="C30" s="353"/>
      <c r="D30" s="354"/>
      <c r="E30" s="353"/>
      <c r="F30" s="354"/>
    </row>
    <row r="31" spans="1:7" ht="13.5" thickBot="1" x14ac:dyDescent="0.25">
      <c r="A31" s="590" t="s">
        <v>177</v>
      </c>
      <c r="B31" s="591"/>
      <c r="C31" s="355"/>
      <c r="D31" s="355"/>
      <c r="E31" s="355"/>
      <c r="F31" s="355"/>
    </row>
    <row r="32" spans="1:7" x14ac:dyDescent="0.2">
      <c r="A32" s="343" t="s">
        <v>176</v>
      </c>
      <c r="B32" s="344"/>
      <c r="C32" s="349"/>
      <c r="D32" s="350"/>
      <c r="E32" s="349"/>
      <c r="F32" s="350"/>
    </row>
    <row r="33" spans="1:6" x14ac:dyDescent="0.2">
      <c r="A33" s="345" t="s">
        <v>187</v>
      </c>
      <c r="B33" s="346"/>
      <c r="C33" s="351"/>
      <c r="D33" s="352"/>
      <c r="E33" s="351"/>
      <c r="F33" s="352"/>
    </row>
    <row r="34" spans="1:6" x14ac:dyDescent="0.2">
      <c r="A34" s="345" t="s">
        <v>188</v>
      </c>
      <c r="B34" s="346"/>
      <c r="C34" s="351"/>
      <c r="D34" s="352"/>
      <c r="E34" s="351"/>
      <c r="F34" s="352"/>
    </row>
    <row r="35" spans="1:6" ht="13.5" thickBot="1" x14ac:dyDescent="0.25">
      <c r="A35" s="347" t="s">
        <v>189</v>
      </c>
      <c r="B35" s="348"/>
      <c r="C35" s="353"/>
      <c r="D35" s="354"/>
      <c r="E35" s="353"/>
      <c r="F35" s="354"/>
    </row>
    <row r="36" spans="1:6" ht="13.5" thickBot="1" x14ac:dyDescent="0.25">
      <c r="A36" s="590" t="s">
        <v>178</v>
      </c>
      <c r="B36" s="591"/>
      <c r="C36" s="355"/>
      <c r="D36" s="355"/>
      <c r="E36" s="355"/>
      <c r="F36" s="355"/>
    </row>
    <row r="37" spans="1:6" x14ac:dyDescent="0.2">
      <c r="A37" s="343" t="s">
        <v>176</v>
      </c>
      <c r="B37" s="344"/>
      <c r="C37" s="349"/>
      <c r="D37" s="350"/>
      <c r="E37" s="349"/>
      <c r="F37" s="350"/>
    </row>
    <row r="38" spans="1:6" x14ac:dyDescent="0.2">
      <c r="A38" s="345" t="s">
        <v>187</v>
      </c>
      <c r="B38" s="346"/>
      <c r="C38" s="351"/>
      <c r="D38" s="352"/>
      <c r="E38" s="351"/>
      <c r="F38" s="352"/>
    </row>
    <row r="39" spans="1:6" x14ac:dyDescent="0.2">
      <c r="A39" s="345" t="s">
        <v>188</v>
      </c>
      <c r="B39" s="346"/>
      <c r="C39" s="351"/>
      <c r="D39" s="352"/>
      <c r="E39" s="351"/>
      <c r="F39" s="352"/>
    </row>
    <row r="40" spans="1:6" ht="13.5" thickBot="1" x14ac:dyDescent="0.25">
      <c r="A40" s="347" t="s">
        <v>189</v>
      </c>
      <c r="B40" s="348"/>
      <c r="C40" s="353"/>
      <c r="D40" s="354"/>
      <c r="E40" s="353"/>
      <c r="F40" s="354"/>
    </row>
    <row r="41" spans="1:6" ht="13.5" thickBot="1" x14ac:dyDescent="0.25">
      <c r="A41" s="590" t="s">
        <v>178</v>
      </c>
      <c r="B41" s="591"/>
      <c r="C41" s="355"/>
      <c r="D41" s="355"/>
      <c r="E41" s="355"/>
      <c r="F41" s="355"/>
    </row>
    <row r="42" spans="1:6" x14ac:dyDescent="0.2">
      <c r="A42" s="343" t="s">
        <v>176</v>
      </c>
      <c r="B42" s="344"/>
      <c r="C42" s="349"/>
      <c r="D42" s="350"/>
      <c r="E42" s="349"/>
      <c r="F42" s="350"/>
    </row>
    <row r="43" spans="1:6" x14ac:dyDescent="0.2">
      <c r="A43" s="345" t="s">
        <v>187</v>
      </c>
      <c r="B43" s="346"/>
      <c r="C43" s="351"/>
      <c r="D43" s="352"/>
      <c r="E43" s="351"/>
      <c r="F43" s="352"/>
    </row>
    <row r="44" spans="1:6" x14ac:dyDescent="0.2">
      <c r="A44" s="345" t="s">
        <v>188</v>
      </c>
      <c r="B44" s="346"/>
      <c r="C44" s="351"/>
      <c r="D44" s="352"/>
      <c r="E44" s="351"/>
      <c r="F44" s="352"/>
    </row>
    <row r="45" spans="1:6" ht="13.5" thickBot="1" x14ac:dyDescent="0.25">
      <c r="A45" s="347" t="s">
        <v>189</v>
      </c>
      <c r="B45" s="348"/>
      <c r="C45" s="353"/>
      <c r="D45" s="354"/>
      <c r="E45" s="353"/>
      <c r="F45" s="354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6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verticalDpi="4294967295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5" bestFit="1" customWidth="1"/>
  </cols>
  <sheetData>
    <row r="1" spans="1:10" x14ac:dyDescent="0.2">
      <c r="A1" s="529" t="s">
        <v>301</v>
      </c>
      <c r="B1" s="234"/>
    </row>
    <row r="2" spans="1:10" x14ac:dyDescent="0.2">
      <c r="A2" s="234" t="s">
        <v>175</v>
      </c>
      <c r="B2" s="234"/>
    </row>
    <row r="3" spans="1:10" s="355" customFormat="1" x14ac:dyDescent="0.2">
      <c r="A3" s="463" t="str">
        <f>+'1.modelos'!A3</f>
        <v>CALDERAS</v>
      </c>
      <c r="B3" s="463"/>
      <c r="J3" s="524"/>
    </row>
    <row r="4" spans="1:10" x14ac:dyDescent="0.2">
      <c r="A4" s="463" t="s">
        <v>297</v>
      </c>
      <c r="B4" s="238"/>
    </row>
    <row r="5" spans="1:10" x14ac:dyDescent="0.2">
      <c r="A5" s="238"/>
      <c r="B5" s="238"/>
    </row>
    <row r="6" spans="1:10" ht="13.5" thickBot="1" x14ac:dyDescent="0.25">
      <c r="J6" s="237"/>
    </row>
    <row r="7" spans="1:10" ht="13.5" customHeight="1" x14ac:dyDescent="0.2">
      <c r="A7" s="339" t="s">
        <v>54</v>
      </c>
      <c r="B7" s="594" t="s">
        <v>174</v>
      </c>
      <c r="C7" s="340">
        <f>+'7.costos totales '!B7</f>
        <v>2015</v>
      </c>
      <c r="D7" s="340">
        <f>+'7.costos totales '!C7</f>
        <v>2016</v>
      </c>
      <c r="E7" s="340">
        <f>+'7.costos totales '!D7</f>
        <v>2017</v>
      </c>
      <c r="F7" s="340" t="str">
        <f>+'7.costos totales '!E7</f>
        <v>ene-ago 2018</v>
      </c>
      <c r="G7" s="596" t="s">
        <v>109</v>
      </c>
      <c r="J7" s="237"/>
    </row>
    <row r="8" spans="1:10" ht="36.75" customHeight="1" thickBot="1" x14ac:dyDescent="0.25">
      <c r="A8" s="341"/>
      <c r="B8" s="595"/>
      <c r="C8" s="471" t="s">
        <v>282</v>
      </c>
      <c r="D8" s="471" t="s">
        <v>282</v>
      </c>
      <c r="E8" s="471" t="s">
        <v>282</v>
      </c>
      <c r="F8" s="471" t="s">
        <v>282</v>
      </c>
      <c r="G8" s="597"/>
    </row>
    <row r="9" spans="1:10" ht="13.5" thickBot="1" x14ac:dyDescent="0.25">
      <c r="A9" s="243"/>
      <c r="B9" s="243"/>
      <c r="G9" s="235"/>
    </row>
    <row r="10" spans="1:10" x14ac:dyDescent="0.2">
      <c r="A10" s="244" t="s">
        <v>172</v>
      </c>
      <c r="B10" s="244"/>
      <c r="C10" s="247"/>
      <c r="D10" s="247"/>
      <c r="E10" s="247"/>
      <c r="F10" s="247"/>
      <c r="G10" s="247"/>
    </row>
    <row r="11" spans="1:10" x14ac:dyDescent="0.2">
      <c r="A11" s="248" t="s">
        <v>210</v>
      </c>
      <c r="B11" s="248"/>
      <c r="C11" s="251"/>
      <c r="D11" s="251"/>
      <c r="E11" s="251"/>
      <c r="F11" s="251"/>
      <c r="G11" s="251"/>
    </row>
    <row r="12" spans="1:10" x14ac:dyDescent="0.2">
      <c r="A12" s="248" t="s">
        <v>209</v>
      </c>
      <c r="B12" s="248"/>
      <c r="C12" s="251"/>
      <c r="D12" s="251"/>
      <c r="E12" s="251"/>
      <c r="F12" s="251"/>
      <c r="G12" s="251"/>
    </row>
    <row r="13" spans="1:10" x14ac:dyDescent="0.2">
      <c r="A13" s="248" t="s">
        <v>207</v>
      </c>
      <c r="B13" s="248"/>
      <c r="C13" s="251"/>
      <c r="D13" s="251"/>
      <c r="E13" s="251"/>
      <c r="F13" s="251"/>
      <c r="G13" s="251"/>
    </row>
    <row r="14" spans="1:10" x14ac:dyDescent="0.2">
      <c r="A14" s="248" t="s">
        <v>208</v>
      </c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173</v>
      </c>
      <c r="B17" s="244"/>
      <c r="C17" s="247"/>
      <c r="D17" s="247"/>
      <c r="E17" s="247"/>
      <c r="F17" s="247"/>
      <c r="G17" s="247"/>
    </row>
    <row r="18" spans="1:7" x14ac:dyDescent="0.2">
      <c r="A18" s="248" t="s">
        <v>210</v>
      </c>
      <c r="B18" s="248"/>
      <c r="C18" s="251"/>
      <c r="D18" s="251"/>
      <c r="E18" s="251"/>
      <c r="F18" s="251"/>
      <c r="G18" s="251"/>
    </row>
    <row r="19" spans="1:7" x14ac:dyDescent="0.2">
      <c r="A19" s="248" t="s">
        <v>209</v>
      </c>
      <c r="B19" s="248"/>
      <c r="C19" s="251"/>
      <c r="D19" s="251"/>
      <c r="E19" s="251"/>
      <c r="F19" s="251"/>
      <c r="G19" s="251"/>
    </row>
    <row r="20" spans="1:7" x14ac:dyDescent="0.2">
      <c r="A20" s="248" t="s">
        <v>207</v>
      </c>
      <c r="B20" s="248"/>
      <c r="C20" s="251"/>
      <c r="D20" s="251"/>
      <c r="E20" s="251"/>
      <c r="F20" s="251"/>
      <c r="G20" s="251"/>
    </row>
    <row r="21" spans="1:7" x14ac:dyDescent="0.2">
      <c r="A21" s="248" t="s">
        <v>208</v>
      </c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>
      <c r="A24" s="472" t="s">
        <v>196</v>
      </c>
    </row>
    <row r="25" spans="1:7" ht="13.5" thickBot="1" x14ac:dyDescent="0.25">
      <c r="A25" s="592" t="s">
        <v>54</v>
      </c>
      <c r="B25" s="593"/>
      <c r="C25" s="342">
        <f>+C7</f>
        <v>2015</v>
      </c>
      <c r="D25" s="342">
        <f>+D7</f>
        <v>2016</v>
      </c>
      <c r="E25" s="342">
        <f>+E7</f>
        <v>2017</v>
      </c>
      <c r="F25" s="342" t="str">
        <f>+F7</f>
        <v>ene-ago 2018</v>
      </c>
    </row>
    <row r="26" spans="1:7" ht="13.5" thickBot="1" x14ac:dyDescent="0.25">
      <c r="A26" s="590" t="s">
        <v>106</v>
      </c>
      <c r="B26" s="591"/>
    </row>
    <row r="27" spans="1:7" x14ac:dyDescent="0.2">
      <c r="A27" s="343" t="s">
        <v>176</v>
      </c>
      <c r="B27" s="344"/>
      <c r="C27" s="349"/>
      <c r="D27" s="350"/>
      <c r="E27" s="349"/>
      <c r="F27" s="350"/>
    </row>
    <row r="28" spans="1:7" x14ac:dyDescent="0.2">
      <c r="A28" s="345" t="s">
        <v>187</v>
      </c>
      <c r="B28" s="346"/>
      <c r="C28" s="351"/>
      <c r="D28" s="352"/>
      <c r="E28" s="351"/>
      <c r="F28" s="352"/>
    </row>
    <row r="29" spans="1:7" x14ac:dyDescent="0.2">
      <c r="A29" s="345" t="s">
        <v>188</v>
      </c>
      <c r="B29" s="346"/>
      <c r="C29" s="351"/>
      <c r="D29" s="352"/>
      <c r="E29" s="351"/>
      <c r="F29" s="352"/>
    </row>
    <row r="30" spans="1:7" ht="13.5" thickBot="1" x14ac:dyDescent="0.25">
      <c r="A30" s="347" t="s">
        <v>189</v>
      </c>
      <c r="B30" s="348"/>
      <c r="C30" s="353"/>
      <c r="D30" s="354"/>
      <c r="E30" s="353"/>
      <c r="F30" s="354"/>
    </row>
    <row r="31" spans="1:7" ht="13.5" thickBot="1" x14ac:dyDescent="0.25">
      <c r="A31" s="590" t="s">
        <v>177</v>
      </c>
      <c r="B31" s="591"/>
      <c r="C31" s="355"/>
      <c r="D31" s="355"/>
      <c r="E31" s="355"/>
      <c r="F31" s="355"/>
    </row>
    <row r="32" spans="1:7" x14ac:dyDescent="0.2">
      <c r="A32" s="343" t="s">
        <v>176</v>
      </c>
      <c r="B32" s="344"/>
      <c r="C32" s="349"/>
      <c r="D32" s="350"/>
      <c r="E32" s="349"/>
      <c r="F32" s="350"/>
    </row>
    <row r="33" spans="1:6" x14ac:dyDescent="0.2">
      <c r="A33" s="345" t="s">
        <v>187</v>
      </c>
      <c r="B33" s="346"/>
      <c r="C33" s="351"/>
      <c r="D33" s="352"/>
      <c r="E33" s="351"/>
      <c r="F33" s="352"/>
    </row>
    <row r="34" spans="1:6" x14ac:dyDescent="0.2">
      <c r="A34" s="345" t="s">
        <v>188</v>
      </c>
      <c r="B34" s="346"/>
      <c r="C34" s="351"/>
      <c r="D34" s="352"/>
      <c r="E34" s="351"/>
      <c r="F34" s="352"/>
    </row>
    <row r="35" spans="1:6" ht="13.5" thickBot="1" x14ac:dyDescent="0.25">
      <c r="A35" s="347" t="s">
        <v>189</v>
      </c>
      <c r="B35" s="348"/>
      <c r="C35" s="353"/>
      <c r="D35" s="354"/>
      <c r="E35" s="353"/>
      <c r="F35" s="354"/>
    </row>
    <row r="36" spans="1:6" ht="13.5" thickBot="1" x14ac:dyDescent="0.25">
      <c r="A36" s="590" t="s">
        <v>178</v>
      </c>
      <c r="B36" s="591"/>
      <c r="C36" s="355"/>
      <c r="D36" s="355"/>
      <c r="E36" s="355"/>
      <c r="F36" s="355"/>
    </row>
    <row r="37" spans="1:6" x14ac:dyDescent="0.2">
      <c r="A37" s="343" t="s">
        <v>176</v>
      </c>
      <c r="B37" s="344"/>
      <c r="C37" s="349"/>
      <c r="D37" s="350"/>
      <c r="E37" s="349"/>
      <c r="F37" s="350"/>
    </row>
    <row r="38" spans="1:6" x14ac:dyDescent="0.2">
      <c r="A38" s="345" t="s">
        <v>187</v>
      </c>
      <c r="B38" s="346"/>
      <c r="C38" s="351"/>
      <c r="D38" s="352"/>
      <c r="E38" s="351"/>
      <c r="F38" s="352"/>
    </row>
    <row r="39" spans="1:6" x14ac:dyDescent="0.2">
      <c r="A39" s="345" t="s">
        <v>188</v>
      </c>
      <c r="B39" s="346"/>
      <c r="C39" s="351"/>
      <c r="D39" s="352"/>
      <c r="E39" s="351"/>
      <c r="F39" s="352"/>
    </row>
    <row r="40" spans="1:6" ht="13.5" thickBot="1" x14ac:dyDescent="0.25">
      <c r="A40" s="347" t="s">
        <v>189</v>
      </c>
      <c r="B40" s="348"/>
      <c r="C40" s="353"/>
      <c r="D40" s="354"/>
      <c r="E40" s="353"/>
      <c r="F40" s="354"/>
    </row>
    <row r="41" spans="1:6" ht="13.5" thickBot="1" x14ac:dyDescent="0.25">
      <c r="A41" s="590" t="s">
        <v>178</v>
      </c>
      <c r="B41" s="591"/>
      <c r="C41" s="355"/>
      <c r="D41" s="355"/>
      <c r="E41" s="355"/>
      <c r="F41" s="355"/>
    </row>
    <row r="42" spans="1:6" x14ac:dyDescent="0.2">
      <c r="A42" s="343" t="s">
        <v>176</v>
      </c>
      <c r="B42" s="344"/>
      <c r="C42" s="349"/>
      <c r="D42" s="350"/>
      <c r="E42" s="349"/>
      <c r="F42" s="350"/>
    </row>
    <row r="43" spans="1:6" x14ac:dyDescent="0.2">
      <c r="A43" s="345" t="s">
        <v>187</v>
      </c>
      <c r="B43" s="346"/>
      <c r="C43" s="351"/>
      <c r="D43" s="352"/>
      <c r="E43" s="351"/>
      <c r="F43" s="352"/>
    </row>
    <row r="44" spans="1:6" x14ac:dyDescent="0.2">
      <c r="A44" s="345" t="s">
        <v>188</v>
      </c>
      <c r="B44" s="346"/>
      <c r="C44" s="351"/>
      <c r="D44" s="352"/>
      <c r="E44" s="351"/>
      <c r="F44" s="352"/>
    </row>
    <row r="45" spans="1:6" ht="13.5" thickBot="1" x14ac:dyDescent="0.25">
      <c r="A45" s="347" t="s">
        <v>189</v>
      </c>
      <c r="B45" s="348"/>
      <c r="C45" s="353"/>
      <c r="D45" s="354"/>
      <c r="E45" s="353"/>
      <c r="F45" s="354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verticalDpi="4294967295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5" bestFit="1" customWidth="1"/>
  </cols>
  <sheetData>
    <row r="1" spans="1:10" x14ac:dyDescent="0.2">
      <c r="A1" s="529" t="s">
        <v>302</v>
      </c>
      <c r="B1" s="234"/>
    </row>
    <row r="2" spans="1:10" x14ac:dyDescent="0.2">
      <c r="A2" s="234" t="s">
        <v>175</v>
      </c>
      <c r="B2" s="234"/>
    </row>
    <row r="3" spans="1:10" s="355" customFormat="1" x14ac:dyDescent="0.2">
      <c r="A3" s="463" t="str">
        <f>+'1.modelos'!A3</f>
        <v>CALDERAS</v>
      </c>
      <c r="B3" s="463"/>
      <c r="J3" s="524"/>
    </row>
    <row r="4" spans="1:10" x14ac:dyDescent="0.2">
      <c r="A4" s="463" t="s">
        <v>299</v>
      </c>
      <c r="B4" s="238"/>
    </row>
    <row r="5" spans="1:10" x14ac:dyDescent="0.2">
      <c r="A5" s="238"/>
      <c r="B5" s="238"/>
    </row>
    <row r="6" spans="1:10" ht="13.5" thickBot="1" x14ac:dyDescent="0.25">
      <c r="J6" s="237"/>
    </row>
    <row r="7" spans="1:10" ht="13.5" customHeight="1" x14ac:dyDescent="0.2">
      <c r="A7" s="339" t="s">
        <v>54</v>
      </c>
      <c r="B7" s="594" t="s">
        <v>174</v>
      </c>
      <c r="C7" s="340">
        <f>+'7.costos totales '!B7</f>
        <v>2015</v>
      </c>
      <c r="D7" s="340">
        <f>+'7.costos totales '!C7</f>
        <v>2016</v>
      </c>
      <c r="E7" s="340">
        <f>+'7.costos totales '!D7</f>
        <v>2017</v>
      </c>
      <c r="F7" s="340" t="str">
        <f>+'7.costos totales '!E7</f>
        <v>ene-ago 2018</v>
      </c>
      <c r="G7" s="596" t="s">
        <v>109</v>
      </c>
      <c r="J7" s="237"/>
    </row>
    <row r="8" spans="1:10" ht="36.75" customHeight="1" thickBot="1" x14ac:dyDescent="0.25">
      <c r="A8" s="341"/>
      <c r="B8" s="595"/>
      <c r="C8" s="471" t="s">
        <v>282</v>
      </c>
      <c r="D8" s="471" t="s">
        <v>282</v>
      </c>
      <c r="E8" s="471" t="s">
        <v>282</v>
      </c>
      <c r="F8" s="471" t="s">
        <v>282</v>
      </c>
      <c r="G8" s="597"/>
    </row>
    <row r="9" spans="1:10" ht="13.5" thickBot="1" x14ac:dyDescent="0.25">
      <c r="A9" s="243"/>
      <c r="B9" s="243"/>
      <c r="G9" s="235"/>
    </row>
    <row r="10" spans="1:10" x14ac:dyDescent="0.2">
      <c r="A10" s="244" t="s">
        <v>172</v>
      </c>
      <c r="B10" s="244"/>
      <c r="C10" s="247"/>
      <c r="D10" s="247"/>
      <c r="E10" s="247"/>
      <c r="F10" s="247"/>
      <c r="G10" s="247"/>
    </row>
    <row r="11" spans="1:10" x14ac:dyDescent="0.2">
      <c r="A11" s="248" t="s">
        <v>210</v>
      </c>
      <c r="B11" s="248"/>
      <c r="C11" s="251"/>
      <c r="D11" s="251"/>
      <c r="E11" s="251"/>
      <c r="F11" s="251"/>
      <c r="G11" s="251"/>
    </row>
    <row r="12" spans="1:10" x14ac:dyDescent="0.2">
      <c r="A12" s="248" t="s">
        <v>209</v>
      </c>
      <c r="B12" s="248"/>
      <c r="C12" s="251"/>
      <c r="D12" s="251"/>
      <c r="E12" s="251"/>
      <c r="F12" s="251"/>
      <c r="G12" s="251"/>
    </row>
    <row r="13" spans="1:10" x14ac:dyDescent="0.2">
      <c r="A13" s="248" t="s">
        <v>207</v>
      </c>
      <c r="B13" s="248"/>
      <c r="C13" s="251"/>
      <c r="D13" s="251"/>
      <c r="E13" s="251"/>
      <c r="F13" s="251"/>
      <c r="G13" s="251"/>
    </row>
    <row r="14" spans="1:10" x14ac:dyDescent="0.2">
      <c r="A14" s="248" t="s">
        <v>208</v>
      </c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173</v>
      </c>
      <c r="B17" s="244"/>
      <c r="C17" s="247"/>
      <c r="D17" s="247"/>
      <c r="E17" s="247"/>
      <c r="F17" s="247"/>
      <c r="G17" s="247"/>
    </row>
    <row r="18" spans="1:7" x14ac:dyDescent="0.2">
      <c r="A18" s="248" t="s">
        <v>210</v>
      </c>
      <c r="B18" s="248"/>
      <c r="C18" s="251"/>
      <c r="D18" s="251"/>
      <c r="E18" s="251"/>
      <c r="F18" s="251"/>
      <c r="G18" s="251"/>
    </row>
    <row r="19" spans="1:7" x14ac:dyDescent="0.2">
      <c r="A19" s="248" t="s">
        <v>209</v>
      </c>
      <c r="B19" s="248"/>
      <c r="C19" s="251"/>
      <c r="D19" s="251"/>
      <c r="E19" s="251"/>
      <c r="F19" s="251"/>
      <c r="G19" s="251"/>
    </row>
    <row r="20" spans="1:7" x14ac:dyDescent="0.2">
      <c r="A20" s="248" t="s">
        <v>207</v>
      </c>
      <c r="B20" s="248"/>
      <c r="C20" s="251"/>
      <c r="D20" s="251"/>
      <c r="E20" s="251"/>
      <c r="F20" s="251"/>
      <c r="G20" s="251"/>
    </row>
    <row r="21" spans="1:7" x14ac:dyDescent="0.2">
      <c r="A21" s="248" t="s">
        <v>208</v>
      </c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>
      <c r="A24" s="472" t="s">
        <v>196</v>
      </c>
    </row>
    <row r="25" spans="1:7" ht="13.5" thickBot="1" x14ac:dyDescent="0.25">
      <c r="A25" s="592" t="s">
        <v>54</v>
      </c>
      <c r="B25" s="593"/>
      <c r="C25" s="342">
        <f>+C7</f>
        <v>2015</v>
      </c>
      <c r="D25" s="342">
        <f>+D7</f>
        <v>2016</v>
      </c>
      <c r="E25" s="342">
        <f>+E7</f>
        <v>2017</v>
      </c>
      <c r="F25" s="342" t="str">
        <f>+F7</f>
        <v>ene-ago 2018</v>
      </c>
    </row>
    <row r="26" spans="1:7" ht="13.5" thickBot="1" x14ac:dyDescent="0.25">
      <c r="A26" s="590" t="s">
        <v>106</v>
      </c>
      <c r="B26" s="591"/>
    </row>
    <row r="27" spans="1:7" x14ac:dyDescent="0.2">
      <c r="A27" s="343" t="s">
        <v>176</v>
      </c>
      <c r="B27" s="344"/>
      <c r="C27" s="349"/>
      <c r="D27" s="350"/>
      <c r="E27" s="349"/>
      <c r="F27" s="350"/>
    </row>
    <row r="28" spans="1:7" x14ac:dyDescent="0.2">
      <c r="A28" s="345" t="s">
        <v>187</v>
      </c>
      <c r="B28" s="346"/>
      <c r="C28" s="351"/>
      <c r="D28" s="352"/>
      <c r="E28" s="351"/>
      <c r="F28" s="352"/>
    </row>
    <row r="29" spans="1:7" x14ac:dyDescent="0.2">
      <c r="A29" s="345" t="s">
        <v>188</v>
      </c>
      <c r="B29" s="346"/>
      <c r="C29" s="351"/>
      <c r="D29" s="352"/>
      <c r="E29" s="351"/>
      <c r="F29" s="352"/>
    </row>
    <row r="30" spans="1:7" ht="13.5" thickBot="1" x14ac:dyDescent="0.25">
      <c r="A30" s="347" t="s">
        <v>189</v>
      </c>
      <c r="B30" s="348"/>
      <c r="C30" s="353"/>
      <c r="D30" s="354"/>
      <c r="E30" s="353"/>
      <c r="F30" s="354"/>
    </row>
    <row r="31" spans="1:7" ht="13.5" thickBot="1" x14ac:dyDescent="0.25">
      <c r="A31" s="590" t="s">
        <v>177</v>
      </c>
      <c r="B31" s="591"/>
      <c r="C31" s="355"/>
      <c r="D31" s="355"/>
      <c r="E31" s="355"/>
      <c r="F31" s="355"/>
    </row>
    <row r="32" spans="1:7" x14ac:dyDescent="0.2">
      <c r="A32" s="343" t="s">
        <v>176</v>
      </c>
      <c r="B32" s="344"/>
      <c r="C32" s="349"/>
      <c r="D32" s="350"/>
      <c r="E32" s="349"/>
      <c r="F32" s="350"/>
    </row>
    <row r="33" spans="1:6" x14ac:dyDescent="0.2">
      <c r="A33" s="345" t="s">
        <v>187</v>
      </c>
      <c r="B33" s="346"/>
      <c r="C33" s="351"/>
      <c r="D33" s="352"/>
      <c r="E33" s="351"/>
      <c r="F33" s="352"/>
    </row>
    <row r="34" spans="1:6" x14ac:dyDescent="0.2">
      <c r="A34" s="345" t="s">
        <v>188</v>
      </c>
      <c r="B34" s="346"/>
      <c r="C34" s="351"/>
      <c r="D34" s="352"/>
      <c r="E34" s="351"/>
      <c r="F34" s="352"/>
    </row>
    <row r="35" spans="1:6" ht="13.5" thickBot="1" x14ac:dyDescent="0.25">
      <c r="A35" s="347" t="s">
        <v>189</v>
      </c>
      <c r="B35" s="348"/>
      <c r="C35" s="353"/>
      <c r="D35" s="354"/>
      <c r="E35" s="353"/>
      <c r="F35" s="354"/>
    </row>
    <row r="36" spans="1:6" ht="13.5" thickBot="1" x14ac:dyDescent="0.25">
      <c r="A36" s="590" t="s">
        <v>178</v>
      </c>
      <c r="B36" s="591"/>
      <c r="C36" s="355"/>
      <c r="D36" s="355"/>
      <c r="E36" s="355"/>
      <c r="F36" s="355"/>
    </row>
    <row r="37" spans="1:6" x14ac:dyDescent="0.2">
      <c r="A37" s="343" t="s">
        <v>176</v>
      </c>
      <c r="B37" s="344"/>
      <c r="C37" s="349"/>
      <c r="D37" s="350"/>
      <c r="E37" s="349"/>
      <c r="F37" s="350"/>
    </row>
    <row r="38" spans="1:6" x14ac:dyDescent="0.2">
      <c r="A38" s="345" t="s">
        <v>187</v>
      </c>
      <c r="B38" s="346"/>
      <c r="C38" s="351"/>
      <c r="D38" s="352"/>
      <c r="E38" s="351"/>
      <c r="F38" s="352"/>
    </row>
    <row r="39" spans="1:6" x14ac:dyDescent="0.2">
      <c r="A39" s="345" t="s">
        <v>188</v>
      </c>
      <c r="B39" s="346"/>
      <c r="C39" s="351"/>
      <c r="D39" s="352"/>
      <c r="E39" s="351"/>
      <c r="F39" s="352"/>
    </row>
    <row r="40" spans="1:6" ht="13.5" thickBot="1" x14ac:dyDescent="0.25">
      <c r="A40" s="347" t="s">
        <v>189</v>
      </c>
      <c r="B40" s="348"/>
      <c r="C40" s="353"/>
      <c r="D40" s="354"/>
      <c r="E40" s="353"/>
      <c r="F40" s="354"/>
    </row>
    <row r="41" spans="1:6" ht="13.5" thickBot="1" x14ac:dyDescent="0.25">
      <c r="A41" s="590" t="s">
        <v>178</v>
      </c>
      <c r="B41" s="591"/>
      <c r="C41" s="355"/>
      <c r="D41" s="355"/>
      <c r="E41" s="355"/>
      <c r="F41" s="355"/>
    </row>
    <row r="42" spans="1:6" x14ac:dyDescent="0.2">
      <c r="A42" s="343" t="s">
        <v>176</v>
      </c>
      <c r="B42" s="344"/>
      <c r="C42" s="349"/>
      <c r="D42" s="350"/>
      <c r="E42" s="349"/>
      <c r="F42" s="350"/>
    </row>
    <row r="43" spans="1:6" x14ac:dyDescent="0.2">
      <c r="A43" s="345" t="s">
        <v>187</v>
      </c>
      <c r="B43" s="346"/>
      <c r="C43" s="351"/>
      <c r="D43" s="352"/>
      <c r="E43" s="351"/>
      <c r="F43" s="352"/>
    </row>
    <row r="44" spans="1:6" x14ac:dyDescent="0.2">
      <c r="A44" s="345" t="s">
        <v>188</v>
      </c>
      <c r="B44" s="346"/>
      <c r="C44" s="351"/>
      <c r="D44" s="352"/>
      <c r="E44" s="351"/>
      <c r="F44" s="352"/>
    </row>
    <row r="45" spans="1:6" ht="13.5" thickBot="1" x14ac:dyDescent="0.25">
      <c r="A45" s="347" t="s">
        <v>189</v>
      </c>
      <c r="B45" s="348"/>
      <c r="C45" s="353"/>
      <c r="D45" s="354"/>
      <c r="E45" s="353"/>
      <c r="F45" s="354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1496062992125984" right="0.27559055118110237" top="0.19685039370078741" bottom="0.19685039370078741" header="0" footer="0"/>
  <pageSetup scale="84" orientation="landscape" verticalDpi="4294967295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39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5"/>
  <sheetViews>
    <sheetView showGridLines="0" topLeftCell="B33" zoomScale="115" zoomScaleNormal="115" workbookViewId="0">
      <selection activeCell="B1" sqref="B1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2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65" customFormat="1" x14ac:dyDescent="0.2">
      <c r="B1" s="140" t="s">
        <v>294</v>
      </c>
      <c r="C1" s="140"/>
      <c r="D1" s="140"/>
      <c r="E1" s="140"/>
    </row>
    <row r="2" spans="2:7" s="165" customFormat="1" x14ac:dyDescent="0.2">
      <c r="B2" s="558" t="s">
        <v>77</v>
      </c>
      <c r="C2" s="558"/>
      <c r="D2" s="558"/>
      <c r="E2" s="558"/>
    </row>
    <row r="3" spans="2:7" s="165" customFormat="1" x14ac:dyDescent="0.2">
      <c r="B3" s="554" t="s">
        <v>283</v>
      </c>
      <c r="C3" s="558" t="s">
        <v>283</v>
      </c>
      <c r="D3" s="558"/>
      <c r="E3" s="558"/>
      <c r="F3" s="367"/>
    </row>
    <row r="4" spans="2:7" s="57" customFormat="1" hidden="1" x14ac:dyDescent="0.2">
      <c r="F4" s="483"/>
    </row>
    <row r="5" spans="2:7" s="165" customFormat="1" hidden="1" x14ac:dyDescent="0.2">
      <c r="B5" s="366"/>
      <c r="C5" s="366"/>
      <c r="D5" s="366"/>
      <c r="E5" s="366"/>
      <c r="F5" s="367"/>
      <c r="G5" s="367"/>
    </row>
    <row r="6" spans="2:7" s="165" customFormat="1" ht="27.75" customHeight="1" x14ac:dyDescent="0.2">
      <c r="B6" s="599" t="s">
        <v>296</v>
      </c>
      <c r="C6" s="599"/>
      <c r="D6" s="599"/>
      <c r="E6" s="599"/>
      <c r="F6" s="367"/>
      <c r="G6" s="367"/>
    </row>
    <row r="7" spans="2:7" s="165" customFormat="1" x14ac:dyDescent="0.2">
      <c r="B7" s="366"/>
      <c r="C7" s="366"/>
      <c r="D7" s="366"/>
      <c r="E7" s="366"/>
      <c r="F7" s="367"/>
      <c r="G7" s="367"/>
    </row>
    <row r="8" spans="2:7" ht="13.5" thickBot="1" x14ac:dyDescent="0.25">
      <c r="B8" s="598"/>
      <c r="C8" s="598"/>
      <c r="D8" s="598"/>
      <c r="E8" s="598"/>
      <c r="F8" s="189"/>
      <c r="G8" s="189"/>
    </row>
    <row r="9" spans="2:7" ht="12.75" customHeight="1" x14ac:dyDescent="0.2">
      <c r="B9" s="225" t="s">
        <v>8</v>
      </c>
      <c r="C9" s="226" t="s">
        <v>78</v>
      </c>
      <c r="D9" s="153" t="s">
        <v>12</v>
      </c>
      <c r="E9" s="227" t="s">
        <v>79</v>
      </c>
      <c r="F9" s="57"/>
    </row>
    <row r="10" spans="2:7" ht="12" customHeight="1" thickBot="1" x14ac:dyDescent="0.25">
      <c r="B10" s="207" t="s">
        <v>9</v>
      </c>
      <c r="C10" s="228" t="s">
        <v>303</v>
      </c>
      <c r="D10" s="173" t="s">
        <v>206</v>
      </c>
      <c r="E10" s="208" t="s">
        <v>80</v>
      </c>
      <c r="F10" s="57"/>
    </row>
    <row r="11" spans="2:7" x14ac:dyDescent="0.2">
      <c r="B11" s="174">
        <f>+'3.vol.'!C8</f>
        <v>42005</v>
      </c>
      <c r="C11" s="175"/>
      <c r="D11" s="176"/>
      <c r="E11" s="177"/>
    </row>
    <row r="12" spans="2:7" x14ac:dyDescent="0.2">
      <c r="B12" s="178">
        <f>+'3.vol.'!C9</f>
        <v>42036</v>
      </c>
      <c r="C12" s="179"/>
      <c r="D12" s="149"/>
      <c r="E12" s="150"/>
    </row>
    <row r="13" spans="2:7" x14ac:dyDescent="0.2">
      <c r="B13" s="178">
        <f>+'3.vol.'!C10</f>
        <v>42064</v>
      </c>
      <c r="C13" s="179"/>
      <c r="D13" s="149"/>
      <c r="E13" s="150"/>
    </row>
    <row r="14" spans="2:7" x14ac:dyDescent="0.2">
      <c r="B14" s="178">
        <f>+'3.vol.'!C11</f>
        <v>42095</v>
      </c>
      <c r="C14" s="179"/>
      <c r="D14" s="149"/>
      <c r="E14" s="150"/>
    </row>
    <row r="15" spans="2:7" x14ac:dyDescent="0.2">
      <c r="B15" s="178">
        <f>+'3.vol.'!C12</f>
        <v>42125</v>
      </c>
      <c r="C15" s="149"/>
      <c r="D15" s="149"/>
      <c r="E15" s="150"/>
    </row>
    <row r="16" spans="2:7" x14ac:dyDescent="0.2">
      <c r="B16" s="178">
        <f>+'3.vol.'!C13</f>
        <v>42156</v>
      </c>
      <c r="C16" s="179"/>
      <c r="D16" s="149"/>
      <c r="E16" s="150"/>
    </row>
    <row r="17" spans="2:5" x14ac:dyDescent="0.2">
      <c r="B17" s="178">
        <f>+'3.vol.'!C14</f>
        <v>42186</v>
      </c>
      <c r="C17" s="149"/>
      <c r="D17" s="149"/>
      <c r="E17" s="150"/>
    </row>
    <row r="18" spans="2:5" x14ac:dyDescent="0.2">
      <c r="B18" s="178">
        <f>+'3.vol.'!C15</f>
        <v>42217</v>
      </c>
      <c r="C18" s="149"/>
      <c r="D18" s="149"/>
      <c r="E18" s="150"/>
    </row>
    <row r="19" spans="2:5" x14ac:dyDescent="0.2">
      <c r="B19" s="178">
        <f>+'3.vol.'!C16</f>
        <v>42248</v>
      </c>
      <c r="C19" s="149"/>
      <c r="D19" s="149"/>
      <c r="E19" s="150"/>
    </row>
    <row r="20" spans="2:5" x14ac:dyDescent="0.2">
      <c r="B20" s="178">
        <f>+'3.vol.'!C17</f>
        <v>42278</v>
      </c>
      <c r="C20" s="149"/>
      <c r="D20" s="149"/>
      <c r="E20" s="150"/>
    </row>
    <row r="21" spans="2:5" x14ac:dyDescent="0.2">
      <c r="B21" s="178">
        <f>+'3.vol.'!C18</f>
        <v>42309</v>
      </c>
      <c r="C21" s="149"/>
      <c r="D21" s="149"/>
      <c r="E21" s="150"/>
    </row>
    <row r="22" spans="2:5" ht="13.5" thickBot="1" x14ac:dyDescent="0.25">
      <c r="B22" s="180">
        <f>+'3.vol.'!C19</f>
        <v>42339</v>
      </c>
      <c r="C22" s="181"/>
      <c r="D22" s="181"/>
      <c r="E22" s="182"/>
    </row>
    <row r="23" spans="2:5" x14ac:dyDescent="0.2">
      <c r="B23" s="174">
        <f>+'3.vol.'!C20</f>
        <v>42370</v>
      </c>
      <c r="C23" s="176"/>
      <c r="D23" s="176"/>
      <c r="E23" s="150"/>
    </row>
    <row r="24" spans="2:5" x14ac:dyDescent="0.2">
      <c r="B24" s="178">
        <f>+'3.vol.'!C21</f>
        <v>42401</v>
      </c>
      <c r="C24" s="149"/>
      <c r="D24" s="149"/>
      <c r="E24" s="183"/>
    </row>
    <row r="25" spans="2:5" x14ac:dyDescent="0.2">
      <c r="B25" s="178">
        <f>+'3.vol.'!C22</f>
        <v>42430</v>
      </c>
      <c r="C25" s="149"/>
      <c r="D25" s="149"/>
      <c r="E25" s="150"/>
    </row>
    <row r="26" spans="2:5" x14ac:dyDescent="0.2">
      <c r="B26" s="178">
        <f>+'3.vol.'!C23</f>
        <v>42461</v>
      </c>
      <c r="C26" s="149"/>
      <c r="D26" s="149"/>
      <c r="E26" s="150"/>
    </row>
    <row r="27" spans="2:5" x14ac:dyDescent="0.2">
      <c r="B27" s="178">
        <f>+'3.vol.'!C24</f>
        <v>42491</v>
      </c>
      <c r="C27" s="149"/>
      <c r="D27" s="149"/>
      <c r="E27" s="150"/>
    </row>
    <row r="28" spans="2:5" x14ac:dyDescent="0.2">
      <c r="B28" s="178">
        <f>+'3.vol.'!C25</f>
        <v>42522</v>
      </c>
      <c r="C28" s="149"/>
      <c r="D28" s="149"/>
      <c r="E28" s="150"/>
    </row>
    <row r="29" spans="2:5" x14ac:dyDescent="0.2">
      <c r="B29" s="178">
        <f>+'3.vol.'!C26</f>
        <v>42552</v>
      </c>
      <c r="C29" s="149"/>
      <c r="D29" s="149"/>
      <c r="E29" s="150"/>
    </row>
    <row r="30" spans="2:5" x14ac:dyDescent="0.2">
      <c r="B30" s="178">
        <f>+'3.vol.'!C27</f>
        <v>42583</v>
      </c>
      <c r="C30" s="149"/>
      <c r="D30" s="149"/>
      <c r="E30" s="150"/>
    </row>
    <row r="31" spans="2:5" x14ac:dyDescent="0.2">
      <c r="B31" s="178">
        <f>+'3.vol.'!C28</f>
        <v>42614</v>
      </c>
      <c r="C31" s="149"/>
      <c r="D31" s="149"/>
      <c r="E31" s="150"/>
    </row>
    <row r="32" spans="2:5" x14ac:dyDescent="0.2">
      <c r="B32" s="178">
        <f>+'3.vol.'!C29</f>
        <v>42644</v>
      </c>
      <c r="C32" s="149"/>
      <c r="D32" s="149"/>
      <c r="E32" s="150"/>
    </row>
    <row r="33" spans="2:5" x14ac:dyDescent="0.2">
      <c r="B33" s="178">
        <f>+'3.vol.'!C30</f>
        <v>42675</v>
      </c>
      <c r="C33" s="149"/>
      <c r="D33" s="149"/>
      <c r="E33" s="150"/>
    </row>
    <row r="34" spans="2:5" ht="13.5" thickBot="1" x14ac:dyDescent="0.25">
      <c r="B34" s="180">
        <f>+'3.vol.'!C31</f>
        <v>42705</v>
      </c>
      <c r="C34" s="181"/>
      <c r="D34" s="181"/>
      <c r="E34" s="184"/>
    </row>
    <row r="35" spans="2:5" x14ac:dyDescent="0.2">
      <c r="B35" s="174">
        <f>+'3.vol.'!C32</f>
        <v>42736</v>
      </c>
      <c r="C35" s="176"/>
      <c r="D35" s="185"/>
      <c r="E35" s="175"/>
    </row>
    <row r="36" spans="2:5" x14ac:dyDescent="0.2">
      <c r="B36" s="178">
        <f>+'3.vol.'!C33</f>
        <v>42767</v>
      </c>
      <c r="C36" s="149"/>
      <c r="D36" s="128"/>
      <c r="E36" s="179"/>
    </row>
    <row r="37" spans="2:5" x14ac:dyDescent="0.2">
      <c r="B37" s="178">
        <f>+'3.vol.'!C34</f>
        <v>42795</v>
      </c>
      <c r="C37" s="149"/>
      <c r="D37" s="128"/>
      <c r="E37" s="179"/>
    </row>
    <row r="38" spans="2:5" x14ac:dyDescent="0.2">
      <c r="B38" s="178">
        <f>+'3.vol.'!C35</f>
        <v>42826</v>
      </c>
      <c r="C38" s="149"/>
      <c r="D38" s="128"/>
      <c r="E38" s="179"/>
    </row>
    <row r="39" spans="2:5" x14ac:dyDescent="0.2">
      <c r="B39" s="178">
        <f>+'3.vol.'!C36</f>
        <v>42856</v>
      </c>
      <c r="C39" s="149"/>
      <c r="D39" s="128"/>
      <c r="E39" s="179"/>
    </row>
    <row r="40" spans="2:5" x14ac:dyDescent="0.2">
      <c r="B40" s="178">
        <f>+'3.vol.'!C37</f>
        <v>42887</v>
      </c>
      <c r="C40" s="149"/>
      <c r="D40" s="128"/>
      <c r="E40" s="179"/>
    </row>
    <row r="41" spans="2:5" x14ac:dyDescent="0.2">
      <c r="B41" s="178">
        <f>+'3.vol.'!C38</f>
        <v>42917</v>
      </c>
      <c r="C41" s="149"/>
      <c r="D41" s="128"/>
      <c r="E41" s="179"/>
    </row>
    <row r="42" spans="2:5" x14ac:dyDescent="0.2">
      <c r="B42" s="178">
        <f>+'3.vol.'!C39</f>
        <v>42948</v>
      </c>
      <c r="C42" s="149"/>
      <c r="D42" s="128"/>
      <c r="E42" s="179"/>
    </row>
    <row r="43" spans="2:5" x14ac:dyDescent="0.2">
      <c r="B43" s="178">
        <f>+'3.vol.'!C40</f>
        <v>42979</v>
      </c>
      <c r="C43" s="149"/>
      <c r="D43" s="128"/>
      <c r="E43" s="179"/>
    </row>
    <row r="44" spans="2:5" x14ac:dyDescent="0.2">
      <c r="B44" s="178">
        <f>+'3.vol.'!C41</f>
        <v>43009</v>
      </c>
      <c r="C44" s="149"/>
      <c r="D44" s="128"/>
      <c r="E44" s="179"/>
    </row>
    <row r="45" spans="2:5" x14ac:dyDescent="0.2">
      <c r="B45" s="178">
        <f>+'3.vol.'!C42</f>
        <v>43040</v>
      </c>
      <c r="C45" s="149"/>
      <c r="D45" s="128"/>
      <c r="E45" s="179"/>
    </row>
    <row r="46" spans="2:5" ht="13.5" thickBot="1" x14ac:dyDescent="0.25">
      <c r="B46" s="229">
        <f>+'3.vol.'!C43</f>
        <v>43070</v>
      </c>
      <c r="C46" s="230"/>
      <c r="D46" s="231"/>
      <c r="E46" s="224"/>
    </row>
    <row r="47" spans="2:5" x14ac:dyDescent="0.2">
      <c r="B47" s="174">
        <f>+'3.vol.'!C44</f>
        <v>43101</v>
      </c>
      <c r="C47" s="176"/>
      <c r="D47" s="176"/>
      <c r="E47" s="175"/>
    </row>
    <row r="48" spans="2:5" x14ac:dyDescent="0.2">
      <c r="B48" s="178">
        <f>+'3.vol.'!C45</f>
        <v>43132</v>
      </c>
      <c r="C48" s="149"/>
      <c r="D48" s="149"/>
      <c r="E48" s="179"/>
    </row>
    <row r="49" spans="2:46" x14ac:dyDescent="0.2">
      <c r="B49" s="178">
        <f>+'3.vol.'!C46</f>
        <v>43160</v>
      </c>
      <c r="C49" s="149"/>
      <c r="D49" s="149"/>
      <c r="E49" s="179"/>
    </row>
    <row r="50" spans="2:46" x14ac:dyDescent="0.2">
      <c r="B50" s="178">
        <f>+'3.vol.'!C47</f>
        <v>43191</v>
      </c>
      <c r="C50" s="149"/>
      <c r="D50" s="149"/>
      <c r="E50" s="179"/>
    </row>
    <row r="51" spans="2:46" x14ac:dyDescent="0.2">
      <c r="B51" s="178">
        <f>+'3.vol.'!C48</f>
        <v>43221</v>
      </c>
      <c r="C51" s="149"/>
      <c r="D51" s="149"/>
      <c r="E51" s="179"/>
    </row>
    <row r="52" spans="2:46" x14ac:dyDescent="0.2">
      <c r="B52" s="178">
        <f>+'3.vol.'!C49</f>
        <v>43252</v>
      </c>
      <c r="C52" s="149"/>
      <c r="D52" s="149"/>
      <c r="E52" s="179"/>
    </row>
    <row r="53" spans="2:46" x14ac:dyDescent="0.2">
      <c r="B53" s="178">
        <f>+'3.vol.'!C50</f>
        <v>43282</v>
      </c>
      <c r="C53" s="149"/>
      <c r="D53" s="149"/>
      <c r="E53" s="179"/>
    </row>
    <row r="54" spans="2:46" ht="13.5" thickBot="1" x14ac:dyDescent="0.25">
      <c r="B54" s="180">
        <f>+'3.vol.'!C51</f>
        <v>43313</v>
      </c>
      <c r="C54" s="181"/>
      <c r="D54" s="181"/>
      <c r="E54" s="187"/>
    </row>
    <row r="55" spans="2:46" hidden="1" x14ac:dyDescent="0.2">
      <c r="B55" s="475">
        <f>+'3.vol.'!C52</f>
        <v>0</v>
      </c>
      <c r="C55" s="476"/>
      <c r="D55" s="476"/>
      <c r="E55" s="478"/>
    </row>
    <row r="56" spans="2:46" hidden="1" x14ac:dyDescent="0.2">
      <c r="B56" s="178">
        <f>+'3.vol.'!C53</f>
        <v>0</v>
      </c>
      <c r="C56" s="149"/>
      <c r="D56" s="149"/>
      <c r="E56" s="179"/>
    </row>
    <row r="57" spans="2:46" hidden="1" x14ac:dyDescent="0.2">
      <c r="B57" s="178">
        <f>+'3.vol.'!C54</f>
        <v>0</v>
      </c>
      <c r="C57" s="149"/>
      <c r="D57" s="149"/>
      <c r="E57" s="179"/>
    </row>
    <row r="58" spans="2:46" ht="13.5" hidden="1" thickBot="1" x14ac:dyDescent="0.25">
      <c r="B58" s="180">
        <f>+'3.vol.'!C55</f>
        <v>0</v>
      </c>
      <c r="C58" s="181"/>
      <c r="D58" s="181"/>
      <c r="E58" s="187"/>
    </row>
    <row r="59" spans="2:46" ht="13.5" thickBot="1" x14ac:dyDescent="0.25">
      <c r="B59" s="194"/>
      <c r="C59" s="189"/>
      <c r="D59" s="189"/>
      <c r="E59" s="190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</row>
    <row r="60" spans="2:46" x14ac:dyDescent="0.2">
      <c r="B60" s="191">
        <f>'3.vol.'!C59</f>
        <v>2015</v>
      </c>
      <c r="C60" s="176"/>
      <c r="D60" s="176"/>
      <c r="E60" s="176"/>
      <c r="F60" s="189"/>
    </row>
    <row r="61" spans="2:46" x14ac:dyDescent="0.2">
      <c r="B61" s="192">
        <f>'3.vol.'!C60</f>
        <v>2016</v>
      </c>
      <c r="C61" s="149"/>
      <c r="D61" s="149"/>
      <c r="E61" s="149"/>
      <c r="F61" s="189"/>
    </row>
    <row r="62" spans="2:46" ht="13.5" thickBot="1" x14ac:dyDescent="0.25">
      <c r="B62" s="193">
        <f>'3.vol.'!C61</f>
        <v>2017</v>
      </c>
      <c r="C62" s="181"/>
      <c r="D62" s="181"/>
      <c r="E62" s="181"/>
    </row>
    <row r="63" spans="2:46" ht="13.5" thickBot="1" x14ac:dyDescent="0.25">
      <c r="B63" s="194"/>
      <c r="C63" s="189"/>
      <c r="D63" s="189"/>
      <c r="E63" s="189"/>
    </row>
    <row r="64" spans="2:46" x14ac:dyDescent="0.2">
      <c r="B64" s="473" t="str">
        <f>'3.vol.'!C62</f>
        <v>ene-ago 2017</v>
      </c>
      <c r="C64" s="176"/>
      <c r="D64" s="176"/>
      <c r="E64" s="176"/>
    </row>
    <row r="65" spans="2:5" ht="13.5" thickBot="1" x14ac:dyDescent="0.25">
      <c r="B65" s="474" t="str">
        <f>'3.vol.'!C63</f>
        <v>ene-ago 2018</v>
      </c>
      <c r="C65" s="181"/>
      <c r="D65" s="181"/>
      <c r="E65" s="181"/>
    </row>
    <row r="66" spans="2:5" x14ac:dyDescent="0.2">
      <c r="C66" s="50"/>
      <c r="D66" s="50"/>
    </row>
    <row r="67" spans="2:5" x14ac:dyDescent="0.2">
      <c r="B67" s="233"/>
      <c r="C67" s="50"/>
      <c r="D67" s="50"/>
    </row>
    <row r="68" spans="2:5" x14ac:dyDescent="0.2">
      <c r="B68" s="95" t="s">
        <v>155</v>
      </c>
      <c r="C68" s="96"/>
      <c r="D68" s="55"/>
      <c r="E68" s="55"/>
    </row>
    <row r="69" spans="2:5" ht="13.5" thickBot="1" x14ac:dyDescent="0.25">
      <c r="B69" s="55"/>
      <c r="C69" s="55"/>
      <c r="D69" s="55"/>
      <c r="E69" s="55"/>
    </row>
    <row r="70" spans="2:5" ht="13.5" thickBot="1" x14ac:dyDescent="0.25">
      <c r="B70" s="100" t="s">
        <v>9</v>
      </c>
      <c r="C70" s="102" t="s">
        <v>148</v>
      </c>
      <c r="D70" s="111" t="s">
        <v>149</v>
      </c>
    </row>
    <row r="71" spans="2:5" x14ac:dyDescent="0.2">
      <c r="B71" s="105">
        <v>2003</v>
      </c>
      <c r="C71" s="112">
        <f>+C60-SUM(C11:C22)</f>
        <v>0</v>
      </c>
      <c r="D71" s="113">
        <f>+D60-SUM(D11:D22)</f>
        <v>0</v>
      </c>
    </row>
    <row r="72" spans="2:5" x14ac:dyDescent="0.2">
      <c r="B72" s="106">
        <v>2004</v>
      </c>
      <c r="C72" s="114">
        <f>+C61-SUM(C23:C34)</f>
        <v>0</v>
      </c>
      <c r="D72" s="115">
        <f>+D61-SUM(D23:D34)</f>
        <v>0</v>
      </c>
    </row>
    <row r="73" spans="2:5" ht="13.5" thickBot="1" x14ac:dyDescent="0.25">
      <c r="B73" s="107">
        <v>2005</v>
      </c>
      <c r="C73" s="116">
        <f>+C62-SUM(C35:C46)</f>
        <v>0</v>
      </c>
      <c r="D73" s="117">
        <f>+D62-SUM(D35:D46)</f>
        <v>0</v>
      </c>
    </row>
    <row r="74" spans="2:5" x14ac:dyDescent="0.2">
      <c r="B74" s="105" t="str">
        <f>+B64</f>
        <v>ene-ago 2017</v>
      </c>
      <c r="C74" s="118">
        <f>+C64-(SUM(C35:INDEX(C35:C46,'parámetros e instrucciones'!$E$3)))</f>
        <v>0</v>
      </c>
      <c r="D74" s="118">
        <f>+D64-(SUM(D35:INDEX(D35:D46,'parámetros e instrucciones'!$E$3)))</f>
        <v>0</v>
      </c>
    </row>
    <row r="75" spans="2:5" ht="13.5" thickBot="1" x14ac:dyDescent="0.25">
      <c r="B75" s="107" t="str">
        <f>+B65</f>
        <v>ene-ago 2018</v>
      </c>
      <c r="C75" s="119">
        <f>+C65-(SUM(C47:INDEX(C47:C58,'parámetros e instrucciones'!$E$3)))</f>
        <v>0</v>
      </c>
      <c r="D75" s="119">
        <f>+D65-(SUM(D47:INDEX(D47:D58,'parámetros e instrucciones'!$E$3)))</f>
        <v>0</v>
      </c>
    </row>
  </sheetData>
  <sheetProtection formatCells="0" formatColumns="0" formatRows="0"/>
  <mergeCells count="4">
    <mergeCell ref="B8:E8"/>
    <mergeCell ref="B2:E2"/>
    <mergeCell ref="B3:E3"/>
    <mergeCell ref="B6:E6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7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75"/>
  <sheetViews>
    <sheetView showGridLines="0" topLeftCell="B30" zoomScale="115" zoomScaleNormal="115" workbookViewId="0">
      <selection activeCell="B1" sqref="B1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2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65" customFormat="1" x14ac:dyDescent="0.2">
      <c r="B1" s="152" t="s">
        <v>295</v>
      </c>
      <c r="C1" s="140"/>
      <c r="D1" s="140"/>
      <c r="E1" s="140"/>
    </row>
    <row r="2" spans="2:7" s="165" customFormat="1" x14ac:dyDescent="0.2">
      <c r="B2" s="558" t="s">
        <v>77</v>
      </c>
      <c r="C2" s="558"/>
      <c r="D2" s="558"/>
      <c r="E2" s="558"/>
    </row>
    <row r="3" spans="2:7" s="165" customFormat="1" x14ac:dyDescent="0.2">
      <c r="B3" s="554" t="s">
        <v>283</v>
      </c>
      <c r="C3" s="558" t="s">
        <v>283</v>
      </c>
      <c r="D3" s="558"/>
      <c r="E3" s="558"/>
      <c r="F3" s="367"/>
    </row>
    <row r="4" spans="2:7" s="57" customFormat="1" hidden="1" x14ac:dyDescent="0.2">
      <c r="F4" s="483"/>
    </row>
    <row r="5" spans="2:7" s="165" customFormat="1" hidden="1" x14ac:dyDescent="0.2">
      <c r="B5" s="366"/>
      <c r="C5" s="366"/>
      <c r="D5" s="366"/>
      <c r="E5" s="366"/>
      <c r="F5" s="367"/>
      <c r="G5" s="367"/>
    </row>
    <row r="6" spans="2:7" s="165" customFormat="1" ht="27.75" customHeight="1" x14ac:dyDescent="0.2">
      <c r="B6" s="599" t="s">
        <v>297</v>
      </c>
      <c r="C6" s="599"/>
      <c r="D6" s="599"/>
      <c r="E6" s="599"/>
      <c r="F6" s="367"/>
      <c r="G6" s="367"/>
    </row>
    <row r="7" spans="2:7" s="165" customFormat="1" x14ac:dyDescent="0.2">
      <c r="B7" s="366"/>
      <c r="C7" s="366"/>
      <c r="D7" s="366"/>
      <c r="E7" s="366"/>
      <c r="F7" s="367"/>
      <c r="G7" s="367"/>
    </row>
    <row r="8" spans="2:7" ht="13.5" thickBot="1" x14ac:dyDescent="0.25">
      <c r="B8" s="598"/>
      <c r="C8" s="598"/>
      <c r="D8" s="598"/>
      <c r="E8" s="598"/>
      <c r="F8" s="189"/>
      <c r="G8" s="189"/>
    </row>
    <row r="9" spans="2:7" ht="12.75" customHeight="1" x14ac:dyDescent="0.2">
      <c r="B9" s="225" t="s">
        <v>8</v>
      </c>
      <c r="C9" s="226" t="s">
        <v>78</v>
      </c>
      <c r="D9" s="153" t="s">
        <v>12</v>
      </c>
      <c r="E9" s="227" t="s">
        <v>79</v>
      </c>
      <c r="F9" s="57"/>
    </row>
    <row r="10" spans="2:7" ht="12" customHeight="1" thickBot="1" x14ac:dyDescent="0.25">
      <c r="B10" s="207" t="s">
        <v>9</v>
      </c>
      <c r="C10" s="228" t="s">
        <v>303</v>
      </c>
      <c r="D10" s="173" t="s">
        <v>206</v>
      </c>
      <c r="E10" s="208" t="s">
        <v>80</v>
      </c>
      <c r="F10" s="57"/>
    </row>
    <row r="11" spans="2:7" x14ac:dyDescent="0.2">
      <c r="B11" s="174">
        <f>+'3.vol.'!C8</f>
        <v>42005</v>
      </c>
      <c r="C11" s="175"/>
      <c r="D11" s="176"/>
      <c r="E11" s="177"/>
    </row>
    <row r="12" spans="2:7" x14ac:dyDescent="0.2">
      <c r="B12" s="178">
        <f>+'3.vol.'!C9</f>
        <v>42036</v>
      </c>
      <c r="C12" s="179"/>
      <c r="D12" s="149"/>
      <c r="E12" s="150"/>
    </row>
    <row r="13" spans="2:7" x14ac:dyDescent="0.2">
      <c r="B13" s="178">
        <f>+'3.vol.'!C10</f>
        <v>42064</v>
      </c>
      <c r="C13" s="179"/>
      <c r="D13" s="149"/>
      <c r="E13" s="150"/>
    </row>
    <row r="14" spans="2:7" x14ac:dyDescent="0.2">
      <c r="B14" s="178">
        <f>+'3.vol.'!C11</f>
        <v>42095</v>
      </c>
      <c r="C14" s="179"/>
      <c r="D14" s="149"/>
      <c r="E14" s="150"/>
    </row>
    <row r="15" spans="2:7" x14ac:dyDescent="0.2">
      <c r="B15" s="178">
        <f>+'3.vol.'!C12</f>
        <v>42125</v>
      </c>
      <c r="C15" s="149"/>
      <c r="D15" s="149"/>
      <c r="E15" s="150"/>
    </row>
    <row r="16" spans="2:7" x14ac:dyDescent="0.2">
      <c r="B16" s="178">
        <f>+'3.vol.'!C13</f>
        <v>42156</v>
      </c>
      <c r="C16" s="179"/>
      <c r="D16" s="149"/>
      <c r="E16" s="150"/>
    </row>
    <row r="17" spans="2:5" x14ac:dyDescent="0.2">
      <c r="B17" s="178">
        <f>+'3.vol.'!C14</f>
        <v>42186</v>
      </c>
      <c r="C17" s="149"/>
      <c r="D17" s="149"/>
      <c r="E17" s="150"/>
    </row>
    <row r="18" spans="2:5" x14ac:dyDescent="0.2">
      <c r="B18" s="178">
        <f>+'3.vol.'!C15</f>
        <v>42217</v>
      </c>
      <c r="C18" s="149"/>
      <c r="D18" s="149"/>
      <c r="E18" s="150"/>
    </row>
    <row r="19" spans="2:5" x14ac:dyDescent="0.2">
      <c r="B19" s="178">
        <f>+'3.vol.'!C16</f>
        <v>42248</v>
      </c>
      <c r="C19" s="149"/>
      <c r="D19" s="149"/>
      <c r="E19" s="150"/>
    </row>
    <row r="20" spans="2:5" x14ac:dyDescent="0.2">
      <c r="B20" s="178">
        <f>+'3.vol.'!C17</f>
        <v>42278</v>
      </c>
      <c r="C20" s="149"/>
      <c r="D20" s="149"/>
      <c r="E20" s="150"/>
    </row>
    <row r="21" spans="2:5" x14ac:dyDescent="0.2">
      <c r="B21" s="178">
        <f>+'3.vol.'!C18</f>
        <v>42309</v>
      </c>
      <c r="C21" s="149"/>
      <c r="D21" s="149"/>
      <c r="E21" s="150"/>
    </row>
    <row r="22" spans="2:5" ht="13.5" thickBot="1" x14ac:dyDescent="0.25">
      <c r="B22" s="180">
        <f>+'3.vol.'!C19</f>
        <v>42339</v>
      </c>
      <c r="C22" s="181"/>
      <c r="D22" s="181"/>
      <c r="E22" s="182"/>
    </row>
    <row r="23" spans="2:5" x14ac:dyDescent="0.2">
      <c r="B23" s="174">
        <f>+'3.vol.'!C20</f>
        <v>42370</v>
      </c>
      <c r="C23" s="176"/>
      <c r="D23" s="176"/>
      <c r="E23" s="150"/>
    </row>
    <row r="24" spans="2:5" x14ac:dyDescent="0.2">
      <c r="B24" s="178">
        <f>+'3.vol.'!C21</f>
        <v>42401</v>
      </c>
      <c r="C24" s="149"/>
      <c r="D24" s="149"/>
      <c r="E24" s="183"/>
    </row>
    <row r="25" spans="2:5" x14ac:dyDescent="0.2">
      <c r="B25" s="178">
        <f>+'3.vol.'!C22</f>
        <v>42430</v>
      </c>
      <c r="C25" s="149"/>
      <c r="D25" s="149"/>
      <c r="E25" s="150"/>
    </row>
    <row r="26" spans="2:5" x14ac:dyDescent="0.2">
      <c r="B26" s="178">
        <f>+'3.vol.'!C23</f>
        <v>42461</v>
      </c>
      <c r="C26" s="149"/>
      <c r="D26" s="149"/>
      <c r="E26" s="150"/>
    </row>
    <row r="27" spans="2:5" x14ac:dyDescent="0.2">
      <c r="B27" s="178">
        <f>+'3.vol.'!C24</f>
        <v>42491</v>
      </c>
      <c r="C27" s="149"/>
      <c r="D27" s="149"/>
      <c r="E27" s="150"/>
    </row>
    <row r="28" spans="2:5" x14ac:dyDescent="0.2">
      <c r="B28" s="178">
        <f>+'3.vol.'!C25</f>
        <v>42522</v>
      </c>
      <c r="C28" s="149"/>
      <c r="D28" s="149"/>
      <c r="E28" s="150"/>
    </row>
    <row r="29" spans="2:5" x14ac:dyDescent="0.2">
      <c r="B29" s="178">
        <f>+'3.vol.'!C26</f>
        <v>42552</v>
      </c>
      <c r="C29" s="149"/>
      <c r="D29" s="149"/>
      <c r="E29" s="150"/>
    </row>
    <row r="30" spans="2:5" x14ac:dyDescent="0.2">
      <c r="B30" s="178">
        <f>+'3.vol.'!C27</f>
        <v>42583</v>
      </c>
      <c r="C30" s="149"/>
      <c r="D30" s="149"/>
      <c r="E30" s="150"/>
    </row>
    <row r="31" spans="2:5" x14ac:dyDescent="0.2">
      <c r="B31" s="178">
        <f>+'3.vol.'!C28</f>
        <v>42614</v>
      </c>
      <c r="C31" s="149"/>
      <c r="D31" s="149"/>
      <c r="E31" s="150"/>
    </row>
    <row r="32" spans="2:5" x14ac:dyDescent="0.2">
      <c r="B32" s="178">
        <f>+'3.vol.'!C29</f>
        <v>42644</v>
      </c>
      <c r="C32" s="149"/>
      <c r="D32" s="149"/>
      <c r="E32" s="150"/>
    </row>
    <row r="33" spans="2:5" x14ac:dyDescent="0.2">
      <c r="B33" s="178">
        <f>+'3.vol.'!C30</f>
        <v>42675</v>
      </c>
      <c r="C33" s="149"/>
      <c r="D33" s="149"/>
      <c r="E33" s="150"/>
    </row>
    <row r="34" spans="2:5" ht="13.5" thickBot="1" x14ac:dyDescent="0.25">
      <c r="B34" s="180">
        <f>+'3.vol.'!C31</f>
        <v>42705</v>
      </c>
      <c r="C34" s="181"/>
      <c r="D34" s="181"/>
      <c r="E34" s="184"/>
    </row>
    <row r="35" spans="2:5" x14ac:dyDescent="0.2">
      <c r="B35" s="174">
        <f>+'3.vol.'!C32</f>
        <v>42736</v>
      </c>
      <c r="C35" s="176"/>
      <c r="D35" s="185"/>
      <c r="E35" s="175"/>
    </row>
    <row r="36" spans="2:5" x14ac:dyDescent="0.2">
      <c r="B36" s="178">
        <f>+'3.vol.'!C33</f>
        <v>42767</v>
      </c>
      <c r="C36" s="149"/>
      <c r="D36" s="128"/>
      <c r="E36" s="179"/>
    </row>
    <row r="37" spans="2:5" x14ac:dyDescent="0.2">
      <c r="B37" s="178">
        <f>+'3.vol.'!C34</f>
        <v>42795</v>
      </c>
      <c r="C37" s="149"/>
      <c r="D37" s="128"/>
      <c r="E37" s="179"/>
    </row>
    <row r="38" spans="2:5" x14ac:dyDescent="0.2">
      <c r="B38" s="178">
        <f>+'3.vol.'!C35</f>
        <v>42826</v>
      </c>
      <c r="C38" s="149"/>
      <c r="D38" s="128"/>
      <c r="E38" s="179"/>
    </row>
    <row r="39" spans="2:5" x14ac:dyDescent="0.2">
      <c r="B39" s="178">
        <f>+'3.vol.'!C36</f>
        <v>42856</v>
      </c>
      <c r="C39" s="149"/>
      <c r="D39" s="128"/>
      <c r="E39" s="179"/>
    </row>
    <row r="40" spans="2:5" x14ac:dyDescent="0.2">
      <c r="B40" s="178">
        <f>+'3.vol.'!C37</f>
        <v>42887</v>
      </c>
      <c r="C40" s="149"/>
      <c r="D40" s="128"/>
      <c r="E40" s="179"/>
    </row>
    <row r="41" spans="2:5" x14ac:dyDescent="0.2">
      <c r="B41" s="178">
        <f>+'3.vol.'!C38</f>
        <v>42917</v>
      </c>
      <c r="C41" s="149"/>
      <c r="D41" s="128"/>
      <c r="E41" s="179"/>
    </row>
    <row r="42" spans="2:5" x14ac:dyDescent="0.2">
      <c r="B42" s="178">
        <f>+'3.vol.'!C39</f>
        <v>42948</v>
      </c>
      <c r="C42" s="149"/>
      <c r="D42" s="128"/>
      <c r="E42" s="179"/>
    </row>
    <row r="43" spans="2:5" x14ac:dyDescent="0.2">
      <c r="B43" s="178">
        <f>+'3.vol.'!C40</f>
        <v>42979</v>
      </c>
      <c r="C43" s="149"/>
      <c r="D43" s="128"/>
      <c r="E43" s="179"/>
    </row>
    <row r="44" spans="2:5" x14ac:dyDescent="0.2">
      <c r="B44" s="178">
        <f>+'3.vol.'!C41</f>
        <v>43009</v>
      </c>
      <c r="C44" s="149"/>
      <c r="D44" s="128"/>
      <c r="E44" s="179"/>
    </row>
    <row r="45" spans="2:5" x14ac:dyDescent="0.2">
      <c r="B45" s="178">
        <f>+'3.vol.'!C42</f>
        <v>43040</v>
      </c>
      <c r="C45" s="149"/>
      <c r="D45" s="128"/>
      <c r="E45" s="179"/>
    </row>
    <row r="46" spans="2:5" ht="13.5" thickBot="1" x14ac:dyDescent="0.25">
      <c r="B46" s="229">
        <f>+'3.vol.'!C43</f>
        <v>43070</v>
      </c>
      <c r="C46" s="230"/>
      <c r="D46" s="231"/>
      <c r="E46" s="224"/>
    </row>
    <row r="47" spans="2:5" x14ac:dyDescent="0.2">
      <c r="B47" s="174">
        <f>+'3.vol.'!C44</f>
        <v>43101</v>
      </c>
      <c r="C47" s="176"/>
      <c r="D47" s="176"/>
      <c r="E47" s="175"/>
    </row>
    <row r="48" spans="2:5" x14ac:dyDescent="0.2">
      <c r="B48" s="178">
        <f>+'3.vol.'!C45</f>
        <v>43132</v>
      </c>
      <c r="C48" s="149"/>
      <c r="D48" s="149"/>
      <c r="E48" s="179"/>
    </row>
    <row r="49" spans="2:46" x14ac:dyDescent="0.2">
      <c r="B49" s="178">
        <f>+'3.vol.'!C46</f>
        <v>43160</v>
      </c>
      <c r="C49" s="149"/>
      <c r="D49" s="149"/>
      <c r="E49" s="179"/>
    </row>
    <row r="50" spans="2:46" x14ac:dyDescent="0.2">
      <c r="B50" s="178">
        <f>+'3.vol.'!C47</f>
        <v>43191</v>
      </c>
      <c r="C50" s="149"/>
      <c r="D50" s="149"/>
      <c r="E50" s="179"/>
    </row>
    <row r="51" spans="2:46" x14ac:dyDescent="0.2">
      <c r="B51" s="178">
        <f>+'3.vol.'!C48</f>
        <v>43221</v>
      </c>
      <c r="C51" s="149"/>
      <c r="D51" s="149"/>
      <c r="E51" s="179"/>
    </row>
    <row r="52" spans="2:46" x14ac:dyDescent="0.2">
      <c r="B52" s="178">
        <f>+'3.vol.'!C49</f>
        <v>43252</v>
      </c>
      <c r="C52" s="149"/>
      <c r="D52" s="149"/>
      <c r="E52" s="179"/>
    </row>
    <row r="53" spans="2:46" x14ac:dyDescent="0.2">
      <c r="B53" s="178">
        <f>+'3.vol.'!C50</f>
        <v>43282</v>
      </c>
      <c r="C53" s="149"/>
      <c r="D53" s="149"/>
      <c r="E53" s="179"/>
    </row>
    <row r="54" spans="2:46" ht="13.5" thickBot="1" x14ac:dyDescent="0.25">
      <c r="B54" s="180">
        <f>+'3.vol.'!C51</f>
        <v>43313</v>
      </c>
      <c r="C54" s="181"/>
      <c r="D54" s="181"/>
      <c r="E54" s="187"/>
    </row>
    <row r="55" spans="2:46" hidden="1" x14ac:dyDescent="0.2">
      <c r="B55" s="475">
        <f>+'3.vol.'!C52</f>
        <v>0</v>
      </c>
      <c r="C55" s="476"/>
      <c r="D55" s="476"/>
      <c r="E55" s="478"/>
    </row>
    <row r="56" spans="2:46" hidden="1" x14ac:dyDescent="0.2">
      <c r="B56" s="178">
        <f>+'3.vol.'!C53</f>
        <v>0</v>
      </c>
      <c r="C56" s="149"/>
      <c r="D56" s="149"/>
      <c r="E56" s="179"/>
    </row>
    <row r="57" spans="2:46" hidden="1" x14ac:dyDescent="0.2">
      <c r="B57" s="178">
        <f>+'3.vol.'!C54</f>
        <v>0</v>
      </c>
      <c r="C57" s="149"/>
      <c r="D57" s="149"/>
      <c r="E57" s="179"/>
    </row>
    <row r="58" spans="2:46" ht="13.5" hidden="1" thickBot="1" x14ac:dyDescent="0.25">
      <c r="B58" s="180">
        <f>+'3.vol.'!C55</f>
        <v>0</v>
      </c>
      <c r="C58" s="181"/>
      <c r="D58" s="181"/>
      <c r="E58" s="187"/>
    </row>
    <row r="59" spans="2:46" ht="13.5" thickBot="1" x14ac:dyDescent="0.25">
      <c r="B59" s="194"/>
      <c r="C59" s="189"/>
      <c r="D59" s="189"/>
      <c r="E59" s="190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</row>
    <row r="60" spans="2:46" x14ac:dyDescent="0.2">
      <c r="B60" s="191">
        <f>'3.vol.'!C59</f>
        <v>2015</v>
      </c>
      <c r="C60" s="176"/>
      <c r="D60" s="176"/>
      <c r="E60" s="176"/>
      <c r="F60" s="189"/>
    </row>
    <row r="61" spans="2:46" x14ac:dyDescent="0.2">
      <c r="B61" s="192">
        <f>'3.vol.'!C60</f>
        <v>2016</v>
      </c>
      <c r="C61" s="149"/>
      <c r="D61" s="149"/>
      <c r="E61" s="149"/>
      <c r="F61" s="189"/>
    </row>
    <row r="62" spans="2:46" ht="13.5" thickBot="1" x14ac:dyDescent="0.25">
      <c r="B62" s="193">
        <f>'3.vol.'!C61</f>
        <v>2017</v>
      </c>
      <c r="C62" s="181"/>
      <c r="D62" s="181"/>
      <c r="E62" s="181"/>
    </row>
    <row r="63" spans="2:46" ht="13.5" thickBot="1" x14ac:dyDescent="0.25">
      <c r="B63" s="194"/>
      <c r="C63" s="189"/>
      <c r="D63" s="189"/>
      <c r="E63" s="189"/>
    </row>
    <row r="64" spans="2:46" x14ac:dyDescent="0.2">
      <c r="B64" s="473" t="str">
        <f>'3.vol.'!C62</f>
        <v>ene-ago 2017</v>
      </c>
      <c r="C64" s="176"/>
      <c r="D64" s="176"/>
      <c r="E64" s="176"/>
    </row>
    <row r="65" spans="2:5" ht="13.5" thickBot="1" x14ac:dyDescent="0.25">
      <c r="B65" s="474" t="str">
        <f>'3.vol.'!C63</f>
        <v>ene-ago 2018</v>
      </c>
      <c r="C65" s="181"/>
      <c r="D65" s="181"/>
      <c r="E65" s="181"/>
    </row>
    <row r="66" spans="2:5" x14ac:dyDescent="0.2">
      <c r="C66" s="50"/>
      <c r="D66" s="50"/>
    </row>
    <row r="67" spans="2:5" x14ac:dyDescent="0.2">
      <c r="B67" s="233"/>
      <c r="C67" s="50"/>
      <c r="D67" s="50"/>
    </row>
    <row r="68" spans="2:5" x14ac:dyDescent="0.2">
      <c r="B68" s="95" t="s">
        <v>155</v>
      </c>
      <c r="C68" s="96"/>
      <c r="D68" s="55"/>
      <c r="E68" s="55"/>
    </row>
    <row r="69" spans="2:5" ht="13.5" thickBot="1" x14ac:dyDescent="0.25">
      <c r="B69" s="55"/>
      <c r="C69" s="55"/>
      <c r="D69" s="55"/>
      <c r="E69" s="55"/>
    </row>
    <row r="70" spans="2:5" ht="13.5" thickBot="1" x14ac:dyDescent="0.25">
      <c r="B70" s="100" t="s">
        <v>9</v>
      </c>
      <c r="C70" s="102" t="s">
        <v>148</v>
      </c>
      <c r="D70" s="111" t="s">
        <v>149</v>
      </c>
    </row>
    <row r="71" spans="2:5" x14ac:dyDescent="0.2">
      <c r="B71" s="105">
        <v>2003</v>
      </c>
      <c r="C71" s="112">
        <f>+C60-SUM(C11:C22)</f>
        <v>0</v>
      </c>
      <c r="D71" s="113">
        <f>+D60-SUM(D11:D22)</f>
        <v>0</v>
      </c>
    </row>
    <row r="72" spans="2:5" x14ac:dyDescent="0.2">
      <c r="B72" s="106">
        <v>2004</v>
      </c>
      <c r="C72" s="114">
        <f>+C61-SUM(C23:C34)</f>
        <v>0</v>
      </c>
      <c r="D72" s="115">
        <f>+D61-SUM(D23:D34)</f>
        <v>0</v>
      </c>
    </row>
    <row r="73" spans="2:5" ht="13.5" thickBot="1" x14ac:dyDescent="0.25">
      <c r="B73" s="107">
        <v>2005</v>
      </c>
      <c r="C73" s="116">
        <f>+C62-SUM(C35:C46)</f>
        <v>0</v>
      </c>
      <c r="D73" s="117">
        <f>+D62-SUM(D35:D46)</f>
        <v>0</v>
      </c>
    </row>
    <row r="74" spans="2:5" x14ac:dyDescent="0.2">
      <c r="B74" s="105" t="str">
        <f>+B64</f>
        <v>ene-ago 2017</v>
      </c>
      <c r="C74" s="118">
        <f>+C64-(SUM(C35:INDEX(C35:C46,'parámetros e instrucciones'!$E$3)))</f>
        <v>0</v>
      </c>
      <c r="D74" s="118">
        <f>+D64-(SUM(D35:INDEX(D35:D46,'parámetros e instrucciones'!$E$3)))</f>
        <v>0</v>
      </c>
    </row>
    <row r="75" spans="2:5" ht="13.5" thickBot="1" x14ac:dyDescent="0.25">
      <c r="B75" s="107" t="str">
        <f>+B65</f>
        <v>ene-ago 2018</v>
      </c>
      <c r="C75" s="119">
        <f>+C65-(SUM(C47:INDEX(C47:C58,'parámetros e instrucciones'!$E$3)))</f>
        <v>0</v>
      </c>
      <c r="D75" s="119">
        <f>+D65-(SUM(D47:INDEX(D47:D58,'parámetros e instrucciones'!$E$3)))</f>
        <v>0</v>
      </c>
    </row>
  </sheetData>
  <sheetProtection formatCells="0" formatColumns="0" formatRows="0"/>
  <mergeCells count="4">
    <mergeCell ref="B2:E2"/>
    <mergeCell ref="B3:E3"/>
    <mergeCell ref="B6:E6"/>
    <mergeCell ref="B8:E8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7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75"/>
  <sheetViews>
    <sheetView showGridLines="0" topLeftCell="B33" zoomScale="115" zoomScaleNormal="115" workbookViewId="0">
      <selection activeCell="B1" sqref="B1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232" customWidth="1"/>
    <col min="6" max="6" width="7.5703125" style="50" customWidth="1"/>
    <col min="7" max="7" width="17.5703125" style="50" customWidth="1"/>
    <col min="8" max="16384" width="11.42578125" style="50"/>
  </cols>
  <sheetData>
    <row r="1" spans="2:7" s="165" customFormat="1" x14ac:dyDescent="0.2">
      <c r="B1" s="152" t="s">
        <v>304</v>
      </c>
      <c r="C1" s="140"/>
      <c r="D1" s="140"/>
      <c r="E1" s="140"/>
    </row>
    <row r="2" spans="2:7" s="165" customFormat="1" x14ac:dyDescent="0.2">
      <c r="B2" s="558" t="s">
        <v>77</v>
      </c>
      <c r="C2" s="558"/>
      <c r="D2" s="558"/>
      <c r="E2" s="558"/>
    </row>
    <row r="3" spans="2:7" s="165" customFormat="1" x14ac:dyDescent="0.2">
      <c r="B3" s="554" t="s">
        <v>283</v>
      </c>
      <c r="C3" s="558" t="s">
        <v>283</v>
      </c>
      <c r="D3" s="558"/>
      <c r="E3" s="558"/>
      <c r="F3" s="367"/>
    </row>
    <row r="4" spans="2:7" s="57" customFormat="1" hidden="1" x14ac:dyDescent="0.2">
      <c r="F4" s="483"/>
    </row>
    <row r="5" spans="2:7" s="165" customFormat="1" hidden="1" x14ac:dyDescent="0.2">
      <c r="B5" s="366"/>
      <c r="C5" s="366"/>
      <c r="D5" s="366"/>
      <c r="E5" s="366"/>
      <c r="F5" s="367"/>
      <c r="G5" s="367"/>
    </row>
    <row r="6" spans="2:7" s="165" customFormat="1" ht="27.75" customHeight="1" x14ac:dyDescent="0.2">
      <c r="B6" s="599" t="s">
        <v>299</v>
      </c>
      <c r="C6" s="599"/>
      <c r="D6" s="599"/>
      <c r="E6" s="599"/>
      <c r="F6" s="367"/>
      <c r="G6" s="367"/>
    </row>
    <row r="7" spans="2:7" s="165" customFormat="1" x14ac:dyDescent="0.2">
      <c r="B7" s="366"/>
      <c r="C7" s="366"/>
      <c r="D7" s="366"/>
      <c r="E7" s="366"/>
      <c r="F7" s="367"/>
      <c r="G7" s="367"/>
    </row>
    <row r="8" spans="2:7" ht="13.5" thickBot="1" x14ac:dyDescent="0.25">
      <c r="B8" s="598"/>
      <c r="C8" s="598"/>
      <c r="D8" s="598"/>
      <c r="E8" s="598"/>
      <c r="F8" s="189"/>
      <c r="G8" s="189"/>
    </row>
    <row r="9" spans="2:7" ht="12.75" customHeight="1" x14ac:dyDescent="0.2">
      <c r="B9" s="225" t="s">
        <v>8</v>
      </c>
      <c r="C9" s="226" t="s">
        <v>78</v>
      </c>
      <c r="D9" s="153" t="s">
        <v>12</v>
      </c>
      <c r="E9" s="227" t="s">
        <v>79</v>
      </c>
      <c r="F9" s="57"/>
    </row>
    <row r="10" spans="2:7" ht="12" customHeight="1" thickBot="1" x14ac:dyDescent="0.25">
      <c r="B10" s="207" t="s">
        <v>9</v>
      </c>
      <c r="C10" s="228" t="s">
        <v>303</v>
      </c>
      <c r="D10" s="173" t="s">
        <v>206</v>
      </c>
      <c r="E10" s="208" t="s">
        <v>80</v>
      </c>
      <c r="F10" s="57"/>
    </row>
    <row r="11" spans="2:7" x14ac:dyDescent="0.2">
      <c r="B11" s="174">
        <f>+'3.vol.'!C8</f>
        <v>42005</v>
      </c>
      <c r="C11" s="175"/>
      <c r="D11" s="176"/>
      <c r="E11" s="177"/>
    </row>
    <row r="12" spans="2:7" x14ac:dyDescent="0.2">
      <c r="B12" s="178">
        <f>+'3.vol.'!C9</f>
        <v>42036</v>
      </c>
      <c r="C12" s="179"/>
      <c r="D12" s="149"/>
      <c r="E12" s="150"/>
    </row>
    <row r="13" spans="2:7" x14ac:dyDescent="0.2">
      <c r="B13" s="178">
        <f>+'3.vol.'!C10</f>
        <v>42064</v>
      </c>
      <c r="C13" s="179"/>
      <c r="D13" s="149"/>
      <c r="E13" s="150"/>
    </row>
    <row r="14" spans="2:7" x14ac:dyDescent="0.2">
      <c r="B14" s="178">
        <f>+'3.vol.'!C11</f>
        <v>42095</v>
      </c>
      <c r="C14" s="179"/>
      <c r="D14" s="149"/>
      <c r="E14" s="150"/>
    </row>
    <row r="15" spans="2:7" x14ac:dyDescent="0.2">
      <c r="B15" s="178">
        <f>+'3.vol.'!C12</f>
        <v>42125</v>
      </c>
      <c r="C15" s="149"/>
      <c r="D15" s="149"/>
      <c r="E15" s="150"/>
    </row>
    <row r="16" spans="2:7" x14ac:dyDescent="0.2">
      <c r="B16" s="178">
        <f>+'3.vol.'!C13</f>
        <v>42156</v>
      </c>
      <c r="C16" s="179"/>
      <c r="D16" s="149"/>
      <c r="E16" s="150"/>
    </row>
    <row r="17" spans="2:5" x14ac:dyDescent="0.2">
      <c r="B17" s="178">
        <f>+'3.vol.'!C14</f>
        <v>42186</v>
      </c>
      <c r="C17" s="149"/>
      <c r="D17" s="149"/>
      <c r="E17" s="150"/>
    </row>
    <row r="18" spans="2:5" x14ac:dyDescent="0.2">
      <c r="B18" s="178">
        <f>+'3.vol.'!C15</f>
        <v>42217</v>
      </c>
      <c r="C18" s="149"/>
      <c r="D18" s="149"/>
      <c r="E18" s="150"/>
    </row>
    <row r="19" spans="2:5" x14ac:dyDescent="0.2">
      <c r="B19" s="178">
        <f>+'3.vol.'!C16</f>
        <v>42248</v>
      </c>
      <c r="C19" s="149"/>
      <c r="D19" s="149"/>
      <c r="E19" s="150"/>
    </row>
    <row r="20" spans="2:5" x14ac:dyDescent="0.2">
      <c r="B20" s="178">
        <f>+'3.vol.'!C17</f>
        <v>42278</v>
      </c>
      <c r="C20" s="149"/>
      <c r="D20" s="149"/>
      <c r="E20" s="150"/>
    </row>
    <row r="21" spans="2:5" x14ac:dyDescent="0.2">
      <c r="B21" s="178">
        <f>+'3.vol.'!C18</f>
        <v>42309</v>
      </c>
      <c r="C21" s="149"/>
      <c r="D21" s="149"/>
      <c r="E21" s="150"/>
    </row>
    <row r="22" spans="2:5" ht="13.5" thickBot="1" x14ac:dyDescent="0.25">
      <c r="B22" s="180">
        <f>+'3.vol.'!C19</f>
        <v>42339</v>
      </c>
      <c r="C22" s="181"/>
      <c r="D22" s="181"/>
      <c r="E22" s="182"/>
    </row>
    <row r="23" spans="2:5" x14ac:dyDescent="0.2">
      <c r="B23" s="174">
        <f>+'3.vol.'!C20</f>
        <v>42370</v>
      </c>
      <c r="C23" s="176"/>
      <c r="D23" s="176"/>
      <c r="E23" s="150"/>
    </row>
    <row r="24" spans="2:5" x14ac:dyDescent="0.2">
      <c r="B24" s="178">
        <f>+'3.vol.'!C21</f>
        <v>42401</v>
      </c>
      <c r="C24" s="149"/>
      <c r="D24" s="149"/>
      <c r="E24" s="183"/>
    </row>
    <row r="25" spans="2:5" x14ac:dyDescent="0.2">
      <c r="B25" s="178">
        <f>+'3.vol.'!C22</f>
        <v>42430</v>
      </c>
      <c r="C25" s="149"/>
      <c r="D25" s="149"/>
      <c r="E25" s="150"/>
    </row>
    <row r="26" spans="2:5" x14ac:dyDescent="0.2">
      <c r="B26" s="178">
        <f>+'3.vol.'!C23</f>
        <v>42461</v>
      </c>
      <c r="C26" s="149"/>
      <c r="D26" s="149"/>
      <c r="E26" s="150"/>
    </row>
    <row r="27" spans="2:5" x14ac:dyDescent="0.2">
      <c r="B27" s="178">
        <f>+'3.vol.'!C24</f>
        <v>42491</v>
      </c>
      <c r="C27" s="149"/>
      <c r="D27" s="149"/>
      <c r="E27" s="150"/>
    </row>
    <row r="28" spans="2:5" x14ac:dyDescent="0.2">
      <c r="B28" s="178">
        <f>+'3.vol.'!C25</f>
        <v>42522</v>
      </c>
      <c r="C28" s="149"/>
      <c r="D28" s="149"/>
      <c r="E28" s="150"/>
    </row>
    <row r="29" spans="2:5" x14ac:dyDescent="0.2">
      <c r="B29" s="178">
        <f>+'3.vol.'!C26</f>
        <v>42552</v>
      </c>
      <c r="C29" s="149"/>
      <c r="D29" s="149"/>
      <c r="E29" s="150"/>
    </row>
    <row r="30" spans="2:5" x14ac:dyDescent="0.2">
      <c r="B30" s="178">
        <f>+'3.vol.'!C27</f>
        <v>42583</v>
      </c>
      <c r="C30" s="149"/>
      <c r="D30" s="149"/>
      <c r="E30" s="150"/>
    </row>
    <row r="31" spans="2:5" x14ac:dyDescent="0.2">
      <c r="B31" s="178">
        <f>+'3.vol.'!C28</f>
        <v>42614</v>
      </c>
      <c r="C31" s="149"/>
      <c r="D31" s="149"/>
      <c r="E31" s="150"/>
    </row>
    <row r="32" spans="2:5" x14ac:dyDescent="0.2">
      <c r="B32" s="178">
        <f>+'3.vol.'!C29</f>
        <v>42644</v>
      </c>
      <c r="C32" s="149"/>
      <c r="D32" s="149"/>
      <c r="E32" s="150"/>
    </row>
    <row r="33" spans="2:5" x14ac:dyDescent="0.2">
      <c r="B33" s="178">
        <f>+'3.vol.'!C30</f>
        <v>42675</v>
      </c>
      <c r="C33" s="149"/>
      <c r="D33" s="149"/>
      <c r="E33" s="150"/>
    </row>
    <row r="34" spans="2:5" ht="13.5" thickBot="1" x14ac:dyDescent="0.25">
      <c r="B34" s="180">
        <f>+'3.vol.'!C31</f>
        <v>42705</v>
      </c>
      <c r="C34" s="181"/>
      <c r="D34" s="181"/>
      <c r="E34" s="184"/>
    </row>
    <row r="35" spans="2:5" x14ac:dyDescent="0.2">
      <c r="B35" s="174">
        <f>+'3.vol.'!C32</f>
        <v>42736</v>
      </c>
      <c r="C35" s="176"/>
      <c r="D35" s="185"/>
      <c r="E35" s="175"/>
    </row>
    <row r="36" spans="2:5" x14ac:dyDescent="0.2">
      <c r="B36" s="178">
        <f>+'3.vol.'!C33</f>
        <v>42767</v>
      </c>
      <c r="C36" s="149"/>
      <c r="D36" s="128"/>
      <c r="E36" s="179"/>
    </row>
    <row r="37" spans="2:5" x14ac:dyDescent="0.2">
      <c r="B37" s="178">
        <f>+'3.vol.'!C34</f>
        <v>42795</v>
      </c>
      <c r="C37" s="149"/>
      <c r="D37" s="128"/>
      <c r="E37" s="179"/>
    </row>
    <row r="38" spans="2:5" x14ac:dyDescent="0.2">
      <c r="B38" s="178">
        <f>+'3.vol.'!C35</f>
        <v>42826</v>
      </c>
      <c r="C38" s="149"/>
      <c r="D38" s="128"/>
      <c r="E38" s="179"/>
    </row>
    <row r="39" spans="2:5" x14ac:dyDescent="0.2">
      <c r="B39" s="178">
        <f>+'3.vol.'!C36</f>
        <v>42856</v>
      </c>
      <c r="C39" s="149"/>
      <c r="D39" s="128"/>
      <c r="E39" s="179"/>
    </row>
    <row r="40" spans="2:5" x14ac:dyDescent="0.2">
      <c r="B40" s="178">
        <f>+'3.vol.'!C37</f>
        <v>42887</v>
      </c>
      <c r="C40" s="149"/>
      <c r="D40" s="128"/>
      <c r="E40" s="179"/>
    </row>
    <row r="41" spans="2:5" x14ac:dyDescent="0.2">
      <c r="B41" s="178">
        <f>+'3.vol.'!C38</f>
        <v>42917</v>
      </c>
      <c r="C41" s="149"/>
      <c r="D41" s="128"/>
      <c r="E41" s="179"/>
    </row>
    <row r="42" spans="2:5" x14ac:dyDescent="0.2">
      <c r="B42" s="178">
        <f>+'3.vol.'!C39</f>
        <v>42948</v>
      </c>
      <c r="C42" s="149"/>
      <c r="D42" s="128"/>
      <c r="E42" s="179"/>
    </row>
    <row r="43" spans="2:5" x14ac:dyDescent="0.2">
      <c r="B43" s="178">
        <f>+'3.vol.'!C40</f>
        <v>42979</v>
      </c>
      <c r="C43" s="149"/>
      <c r="D43" s="128"/>
      <c r="E43" s="179"/>
    </row>
    <row r="44" spans="2:5" x14ac:dyDescent="0.2">
      <c r="B44" s="178">
        <f>+'3.vol.'!C41</f>
        <v>43009</v>
      </c>
      <c r="C44" s="149"/>
      <c r="D44" s="128"/>
      <c r="E44" s="179"/>
    </row>
    <row r="45" spans="2:5" x14ac:dyDescent="0.2">
      <c r="B45" s="178">
        <f>+'3.vol.'!C42</f>
        <v>43040</v>
      </c>
      <c r="C45" s="149"/>
      <c r="D45" s="128"/>
      <c r="E45" s="179"/>
    </row>
    <row r="46" spans="2:5" ht="13.5" thickBot="1" x14ac:dyDescent="0.25">
      <c r="B46" s="229">
        <f>+'3.vol.'!C43</f>
        <v>43070</v>
      </c>
      <c r="C46" s="230"/>
      <c r="D46" s="231"/>
      <c r="E46" s="224"/>
    </row>
    <row r="47" spans="2:5" x14ac:dyDescent="0.2">
      <c r="B47" s="174">
        <f>+'3.vol.'!C44</f>
        <v>43101</v>
      </c>
      <c r="C47" s="176"/>
      <c r="D47" s="176"/>
      <c r="E47" s="175"/>
    </row>
    <row r="48" spans="2:5" x14ac:dyDescent="0.2">
      <c r="B48" s="178">
        <f>+'3.vol.'!C45</f>
        <v>43132</v>
      </c>
      <c r="C48" s="149"/>
      <c r="D48" s="149"/>
      <c r="E48" s="179"/>
    </row>
    <row r="49" spans="2:46" x14ac:dyDescent="0.2">
      <c r="B49" s="178">
        <f>+'3.vol.'!C46</f>
        <v>43160</v>
      </c>
      <c r="C49" s="149"/>
      <c r="D49" s="149"/>
      <c r="E49" s="179"/>
    </row>
    <row r="50" spans="2:46" x14ac:dyDescent="0.2">
      <c r="B50" s="178">
        <f>+'3.vol.'!C47</f>
        <v>43191</v>
      </c>
      <c r="C50" s="149"/>
      <c r="D50" s="149"/>
      <c r="E50" s="179"/>
    </row>
    <row r="51" spans="2:46" x14ac:dyDescent="0.2">
      <c r="B51" s="178">
        <f>+'3.vol.'!C48</f>
        <v>43221</v>
      </c>
      <c r="C51" s="149"/>
      <c r="D51" s="149"/>
      <c r="E51" s="179"/>
    </row>
    <row r="52" spans="2:46" x14ac:dyDescent="0.2">
      <c r="B52" s="178">
        <f>+'3.vol.'!C49</f>
        <v>43252</v>
      </c>
      <c r="C52" s="149"/>
      <c r="D52" s="149"/>
      <c r="E52" s="179"/>
    </row>
    <row r="53" spans="2:46" x14ac:dyDescent="0.2">
      <c r="B53" s="178">
        <f>+'3.vol.'!C50</f>
        <v>43282</v>
      </c>
      <c r="C53" s="149"/>
      <c r="D53" s="149"/>
      <c r="E53" s="179"/>
    </row>
    <row r="54" spans="2:46" ht="13.5" thickBot="1" x14ac:dyDescent="0.25">
      <c r="B54" s="180">
        <f>+'3.vol.'!C51</f>
        <v>43313</v>
      </c>
      <c r="C54" s="181"/>
      <c r="D54" s="181"/>
      <c r="E54" s="187"/>
    </row>
    <row r="55" spans="2:46" hidden="1" x14ac:dyDescent="0.2">
      <c r="B55" s="475">
        <f>+'3.vol.'!C52</f>
        <v>0</v>
      </c>
      <c r="C55" s="476"/>
      <c r="D55" s="476"/>
      <c r="E55" s="478"/>
    </row>
    <row r="56" spans="2:46" hidden="1" x14ac:dyDescent="0.2">
      <c r="B56" s="178">
        <f>+'3.vol.'!C53</f>
        <v>0</v>
      </c>
      <c r="C56" s="149"/>
      <c r="D56" s="149"/>
      <c r="E56" s="179"/>
    </row>
    <row r="57" spans="2:46" hidden="1" x14ac:dyDescent="0.2">
      <c r="B57" s="178">
        <f>+'3.vol.'!C54</f>
        <v>0</v>
      </c>
      <c r="C57" s="149"/>
      <c r="D57" s="149"/>
      <c r="E57" s="179"/>
    </row>
    <row r="58" spans="2:46" ht="13.5" hidden="1" thickBot="1" x14ac:dyDescent="0.25">
      <c r="B58" s="180">
        <f>+'3.vol.'!C55</f>
        <v>0</v>
      </c>
      <c r="C58" s="181"/>
      <c r="D58" s="181"/>
      <c r="E58" s="187"/>
    </row>
    <row r="59" spans="2:46" ht="13.5" thickBot="1" x14ac:dyDescent="0.25">
      <c r="B59" s="194"/>
      <c r="C59" s="189"/>
      <c r="D59" s="189"/>
      <c r="E59" s="190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</row>
    <row r="60" spans="2:46" x14ac:dyDescent="0.2">
      <c r="B60" s="191">
        <f>'3.vol.'!C59</f>
        <v>2015</v>
      </c>
      <c r="C60" s="176"/>
      <c r="D60" s="176"/>
      <c r="E60" s="176"/>
      <c r="F60" s="189"/>
    </row>
    <row r="61" spans="2:46" x14ac:dyDescent="0.2">
      <c r="B61" s="192">
        <f>'3.vol.'!C60</f>
        <v>2016</v>
      </c>
      <c r="C61" s="149"/>
      <c r="D61" s="149"/>
      <c r="E61" s="149"/>
      <c r="F61" s="189"/>
    </row>
    <row r="62" spans="2:46" ht="13.5" thickBot="1" x14ac:dyDescent="0.25">
      <c r="B62" s="193">
        <f>'3.vol.'!C61</f>
        <v>2017</v>
      </c>
      <c r="C62" s="181"/>
      <c r="D62" s="181"/>
      <c r="E62" s="181"/>
    </row>
    <row r="63" spans="2:46" ht="13.5" thickBot="1" x14ac:dyDescent="0.25">
      <c r="B63" s="194"/>
      <c r="C63" s="189"/>
      <c r="D63" s="189"/>
      <c r="E63" s="189"/>
    </row>
    <row r="64" spans="2:46" x14ac:dyDescent="0.2">
      <c r="B64" s="473" t="str">
        <f>'3.vol.'!C62</f>
        <v>ene-ago 2017</v>
      </c>
      <c r="C64" s="176"/>
      <c r="D64" s="176"/>
      <c r="E64" s="176"/>
    </row>
    <row r="65" spans="2:5" ht="13.5" thickBot="1" x14ac:dyDescent="0.25">
      <c r="B65" s="474" t="str">
        <f>'3.vol.'!C63</f>
        <v>ene-ago 2018</v>
      </c>
      <c r="C65" s="181"/>
      <c r="D65" s="181"/>
      <c r="E65" s="181"/>
    </row>
    <row r="66" spans="2:5" x14ac:dyDescent="0.2">
      <c r="C66" s="50"/>
      <c r="D66" s="50"/>
    </row>
    <row r="67" spans="2:5" x14ac:dyDescent="0.2">
      <c r="B67" s="233"/>
      <c r="C67" s="50"/>
      <c r="D67" s="50"/>
    </row>
    <row r="68" spans="2:5" x14ac:dyDescent="0.2">
      <c r="B68" s="95" t="s">
        <v>155</v>
      </c>
      <c r="C68" s="96"/>
      <c r="D68" s="55"/>
      <c r="E68" s="55"/>
    </row>
    <row r="69" spans="2:5" ht="13.5" thickBot="1" x14ac:dyDescent="0.25">
      <c r="B69" s="55"/>
      <c r="C69" s="55"/>
      <c r="D69" s="55"/>
      <c r="E69" s="55"/>
    </row>
    <row r="70" spans="2:5" ht="13.5" thickBot="1" x14ac:dyDescent="0.25">
      <c r="B70" s="100" t="s">
        <v>9</v>
      </c>
      <c r="C70" s="102" t="s">
        <v>148</v>
      </c>
      <c r="D70" s="111" t="s">
        <v>149</v>
      </c>
    </row>
    <row r="71" spans="2:5" x14ac:dyDescent="0.2">
      <c r="B71" s="105">
        <v>2003</v>
      </c>
      <c r="C71" s="112">
        <f>+C60-SUM(C11:C22)</f>
        <v>0</v>
      </c>
      <c r="D71" s="113">
        <f>+D60-SUM(D11:D22)</f>
        <v>0</v>
      </c>
    </row>
    <row r="72" spans="2:5" x14ac:dyDescent="0.2">
      <c r="B72" s="106">
        <v>2004</v>
      </c>
      <c r="C72" s="114">
        <f>+C61-SUM(C23:C34)</f>
        <v>0</v>
      </c>
      <c r="D72" s="115">
        <f>+D61-SUM(D23:D34)</f>
        <v>0</v>
      </c>
    </row>
    <row r="73" spans="2:5" ht="13.5" thickBot="1" x14ac:dyDescent="0.25">
      <c r="B73" s="107">
        <v>2005</v>
      </c>
      <c r="C73" s="116">
        <f>+C62-SUM(C35:C46)</f>
        <v>0</v>
      </c>
      <c r="D73" s="117">
        <f>+D62-SUM(D35:D46)</f>
        <v>0</v>
      </c>
    </row>
    <row r="74" spans="2:5" x14ac:dyDescent="0.2">
      <c r="B74" s="105" t="str">
        <f>+B64</f>
        <v>ene-ago 2017</v>
      </c>
      <c r="C74" s="118">
        <f>+C64-(SUM(C35:INDEX(C35:C46,'parámetros e instrucciones'!$E$3)))</f>
        <v>0</v>
      </c>
      <c r="D74" s="118">
        <f>+D64-(SUM(D35:INDEX(D35:D46,'parámetros e instrucciones'!$E$3)))</f>
        <v>0</v>
      </c>
    </row>
    <row r="75" spans="2:5" ht="13.5" thickBot="1" x14ac:dyDescent="0.25">
      <c r="B75" s="107" t="str">
        <f>+B65</f>
        <v>ene-ago 2018</v>
      </c>
      <c r="C75" s="119">
        <f>+C65-(SUM(C47:INDEX(C47:C58,'parámetros e instrucciones'!$E$3)))</f>
        <v>0</v>
      </c>
      <c r="D75" s="119">
        <f>+D65-(SUM(D47:INDEX(D47:D58,'parámetros e instrucciones'!$E$3)))</f>
        <v>0</v>
      </c>
    </row>
  </sheetData>
  <sheetProtection formatCells="0" formatColumns="0" formatRows="0"/>
  <mergeCells count="4">
    <mergeCell ref="B2:E2"/>
    <mergeCell ref="B3:E3"/>
    <mergeCell ref="B6:E6"/>
    <mergeCell ref="B8:E8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7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81"/>
  <sheetViews>
    <sheetView showGridLines="0" topLeftCell="A7" zoomScale="75" workbookViewId="0">
      <selection sqref="A1:F1"/>
    </sheetView>
  </sheetViews>
  <sheetFormatPr baseColWidth="10" defaultRowHeight="12.75" x14ac:dyDescent="0.2"/>
  <cols>
    <col min="1" max="1" width="50.7109375" style="50" customWidth="1"/>
    <col min="2" max="2" width="24.85546875" style="50" customWidth="1"/>
    <col min="3" max="3" width="16.140625" style="50" customWidth="1"/>
    <col min="4" max="5" width="11.42578125" style="50"/>
    <col min="6" max="6" width="14.140625" style="50" customWidth="1"/>
    <col min="7" max="9" width="2.85546875" style="50" customWidth="1"/>
    <col min="10" max="16384" width="11.42578125" style="50"/>
  </cols>
  <sheetData>
    <row r="1" spans="1:8" x14ac:dyDescent="0.2">
      <c r="A1" s="558" t="s">
        <v>93</v>
      </c>
      <c r="B1" s="558"/>
      <c r="C1" s="558"/>
      <c r="D1" s="558"/>
      <c r="E1" s="558"/>
      <c r="F1" s="558"/>
      <c r="G1" s="220"/>
      <c r="H1" s="220"/>
    </row>
    <row r="2" spans="1:8" x14ac:dyDescent="0.2">
      <c r="A2" s="140" t="s">
        <v>81</v>
      </c>
      <c r="B2" s="141"/>
      <c r="C2" s="141"/>
      <c r="D2" s="141"/>
      <c r="E2" s="141"/>
      <c r="F2" s="141"/>
    </row>
    <row r="3" spans="1:8" s="518" customFormat="1" x14ac:dyDescent="0.2">
      <c r="A3" s="525" t="str">
        <f>+'1.modelos'!A3</f>
        <v>CALDERAS</v>
      </c>
      <c r="B3" s="526"/>
      <c r="C3" s="526"/>
      <c r="D3" s="526"/>
      <c r="E3" s="526"/>
      <c r="F3" s="526"/>
    </row>
    <row r="4" spans="1:8" x14ac:dyDescent="0.2">
      <c r="A4" s="140" t="s">
        <v>82</v>
      </c>
      <c r="B4" s="141"/>
      <c r="C4" s="141"/>
      <c r="D4" s="141"/>
      <c r="E4" s="141"/>
      <c r="F4" s="141"/>
    </row>
    <row r="5" spans="1:8" ht="13.5" thickBot="1" x14ac:dyDescent="0.25">
      <c r="A5" s="140" t="s">
        <v>83</v>
      </c>
      <c r="B5" s="141"/>
      <c r="C5" s="141"/>
      <c r="D5" s="141"/>
      <c r="E5" s="141"/>
      <c r="F5" s="141"/>
    </row>
    <row r="6" spans="1:8" ht="12.75" customHeight="1" x14ac:dyDescent="0.2">
      <c r="A6" s="153" t="s">
        <v>8</v>
      </c>
      <c r="B6" s="153" t="s">
        <v>84</v>
      </c>
      <c r="C6" s="153" t="s">
        <v>85</v>
      </c>
      <c r="D6" s="153" t="s">
        <v>17</v>
      </c>
      <c r="E6" s="153" t="s">
        <v>100</v>
      </c>
      <c r="F6"/>
    </row>
    <row r="7" spans="1:8" ht="13.5" thickBot="1" x14ac:dyDescent="0.25">
      <c r="A7" s="173" t="s">
        <v>9</v>
      </c>
      <c r="B7" s="173" t="s">
        <v>86</v>
      </c>
      <c r="C7" s="173" t="s">
        <v>87</v>
      </c>
      <c r="D7" s="173" t="s">
        <v>88</v>
      </c>
      <c r="E7" s="173" t="s">
        <v>88</v>
      </c>
      <c r="F7"/>
    </row>
    <row r="8" spans="1:8" x14ac:dyDescent="0.2">
      <c r="A8" s="174">
        <f>+'10.a Precios'!B11</f>
        <v>42005</v>
      </c>
      <c r="B8" s="175"/>
      <c r="C8" s="176"/>
      <c r="D8" s="177"/>
      <c r="E8" s="176"/>
      <c r="F8"/>
    </row>
    <row r="9" spans="1:8" x14ac:dyDescent="0.2">
      <c r="A9" s="178">
        <f>+'10.a Precios'!B12</f>
        <v>42036</v>
      </c>
      <c r="B9" s="179"/>
      <c r="C9" s="149"/>
      <c r="D9" s="150"/>
      <c r="E9" s="149"/>
      <c r="F9"/>
    </row>
    <row r="10" spans="1:8" x14ac:dyDescent="0.2">
      <c r="A10" s="178">
        <f>+'10.a Precios'!B13</f>
        <v>42064</v>
      </c>
      <c r="B10" s="179"/>
      <c r="C10" s="149"/>
      <c r="D10" s="150"/>
      <c r="E10" s="149"/>
      <c r="F10"/>
    </row>
    <row r="11" spans="1:8" x14ac:dyDescent="0.2">
      <c r="A11" s="178">
        <f>+'10.a Precios'!B14</f>
        <v>42095</v>
      </c>
      <c r="B11" s="179"/>
      <c r="C11" s="149"/>
      <c r="D11" s="150"/>
      <c r="E11" s="149"/>
      <c r="F11"/>
    </row>
    <row r="12" spans="1:8" x14ac:dyDescent="0.2">
      <c r="A12" s="178">
        <f>+'10.a Precios'!B15</f>
        <v>42125</v>
      </c>
      <c r="B12" s="149"/>
      <c r="C12" s="149"/>
      <c r="D12" s="150"/>
      <c r="E12" s="149"/>
      <c r="F12"/>
    </row>
    <row r="13" spans="1:8" x14ac:dyDescent="0.2">
      <c r="A13" s="178">
        <f>+'10.a Precios'!B16</f>
        <v>42156</v>
      </c>
      <c r="B13" s="179"/>
      <c r="C13" s="149"/>
      <c r="D13" s="150"/>
      <c r="E13" s="149"/>
      <c r="F13"/>
    </row>
    <row r="14" spans="1:8" x14ac:dyDescent="0.2">
      <c r="A14" s="178">
        <f>+'10.a Precios'!B17</f>
        <v>42186</v>
      </c>
      <c r="B14" s="149"/>
      <c r="C14" s="149"/>
      <c r="D14" s="150"/>
      <c r="E14" s="149"/>
      <c r="F14"/>
    </row>
    <row r="15" spans="1:8" x14ac:dyDescent="0.2">
      <c r="A15" s="178">
        <f>+'10.a Precios'!B18</f>
        <v>42217</v>
      </c>
      <c r="B15" s="149"/>
      <c r="C15" s="149"/>
      <c r="D15" s="150"/>
      <c r="E15" s="149"/>
      <c r="F15"/>
    </row>
    <row r="16" spans="1:8" x14ac:dyDescent="0.2">
      <c r="A16" s="178">
        <f>+'10.a Precios'!B19</f>
        <v>42248</v>
      </c>
      <c r="B16" s="149"/>
      <c r="C16" s="149"/>
      <c r="D16" s="150"/>
      <c r="E16" s="149"/>
      <c r="F16"/>
    </row>
    <row r="17" spans="1:6" x14ac:dyDescent="0.2">
      <c r="A17" s="178">
        <f>+'10.a Precios'!B20</f>
        <v>42278</v>
      </c>
      <c r="B17" s="149"/>
      <c r="C17" s="149"/>
      <c r="D17" s="150"/>
      <c r="E17" s="149"/>
      <c r="F17"/>
    </row>
    <row r="18" spans="1:6" x14ac:dyDescent="0.2">
      <c r="A18" s="178">
        <f>+'10.a Precios'!B21</f>
        <v>42309</v>
      </c>
      <c r="B18" s="149"/>
      <c r="C18" s="149"/>
      <c r="D18" s="150"/>
      <c r="E18" s="149"/>
      <c r="F18"/>
    </row>
    <row r="19" spans="1:6" ht="13.5" thickBot="1" x14ac:dyDescent="0.25">
      <c r="A19" s="180">
        <f>+'10.a Precios'!B22</f>
        <v>42339</v>
      </c>
      <c r="B19" s="181"/>
      <c r="C19" s="181"/>
      <c r="D19" s="182"/>
      <c r="E19" s="181"/>
      <c r="F19"/>
    </row>
    <row r="20" spans="1:6" x14ac:dyDescent="0.2">
      <c r="A20" s="174">
        <f>+'10.a Precios'!B23</f>
        <v>42370</v>
      </c>
      <c r="B20" s="176"/>
      <c r="C20" s="176"/>
      <c r="D20" s="150"/>
      <c r="E20" s="176"/>
      <c r="F20"/>
    </row>
    <row r="21" spans="1:6" x14ac:dyDescent="0.2">
      <c r="A21" s="178">
        <f>+'10.a Precios'!B24</f>
        <v>42401</v>
      </c>
      <c r="B21" s="149"/>
      <c r="C21" s="149"/>
      <c r="D21" s="183"/>
      <c r="E21" s="149"/>
      <c r="F21"/>
    </row>
    <row r="22" spans="1:6" x14ac:dyDescent="0.2">
      <c r="A22" s="178">
        <f>+'10.a Precios'!B25</f>
        <v>42430</v>
      </c>
      <c r="B22" s="149"/>
      <c r="C22" s="149"/>
      <c r="D22" s="150"/>
      <c r="E22" s="149"/>
      <c r="F22"/>
    </row>
    <row r="23" spans="1:6" x14ac:dyDescent="0.2">
      <c r="A23" s="178">
        <f>+'10.a Precios'!B26</f>
        <v>42461</v>
      </c>
      <c r="B23" s="149"/>
      <c r="C23" s="149"/>
      <c r="D23" s="150"/>
      <c r="E23" s="149"/>
      <c r="F23"/>
    </row>
    <row r="24" spans="1:6" x14ac:dyDescent="0.2">
      <c r="A24" s="178">
        <f>+'10.a Precios'!B27</f>
        <v>42491</v>
      </c>
      <c r="B24" s="149"/>
      <c r="C24" s="149"/>
      <c r="D24" s="150"/>
      <c r="E24" s="149"/>
      <c r="F24"/>
    </row>
    <row r="25" spans="1:6" x14ac:dyDescent="0.2">
      <c r="A25" s="178">
        <f>+'10.a Precios'!B28</f>
        <v>42522</v>
      </c>
      <c r="B25" s="149"/>
      <c r="C25" s="149"/>
      <c r="D25" s="150"/>
      <c r="E25" s="149"/>
      <c r="F25"/>
    </row>
    <row r="26" spans="1:6" x14ac:dyDescent="0.2">
      <c r="A26" s="178">
        <f>+'10.a Precios'!B29</f>
        <v>42552</v>
      </c>
      <c r="B26" s="149"/>
      <c r="C26" s="149"/>
      <c r="D26" s="150"/>
      <c r="E26" s="149"/>
      <c r="F26"/>
    </row>
    <row r="27" spans="1:6" x14ac:dyDescent="0.2">
      <c r="A27" s="178">
        <f>+'10.a Precios'!B30</f>
        <v>42583</v>
      </c>
      <c r="B27" s="149"/>
      <c r="C27" s="149"/>
      <c r="D27" s="150"/>
      <c r="E27" s="149"/>
      <c r="F27"/>
    </row>
    <row r="28" spans="1:6" x14ac:dyDescent="0.2">
      <c r="A28" s="178">
        <f>+'10.a Precios'!B31</f>
        <v>42614</v>
      </c>
      <c r="B28" s="149"/>
      <c r="C28" s="149"/>
      <c r="D28" s="150"/>
      <c r="E28" s="149"/>
      <c r="F28"/>
    </row>
    <row r="29" spans="1:6" x14ac:dyDescent="0.2">
      <c r="A29" s="178">
        <f>+'10.a Precios'!B32</f>
        <v>42644</v>
      </c>
      <c r="B29" s="149"/>
      <c r="C29" s="149"/>
      <c r="D29" s="150"/>
      <c r="E29" s="149"/>
      <c r="F29"/>
    </row>
    <row r="30" spans="1:6" x14ac:dyDescent="0.2">
      <c r="A30" s="178">
        <f>+'10.a Precios'!B33</f>
        <v>42675</v>
      </c>
      <c r="B30" s="149"/>
      <c r="C30" s="149"/>
      <c r="D30" s="150"/>
      <c r="E30" s="149"/>
      <c r="F30"/>
    </row>
    <row r="31" spans="1:6" ht="13.5" thickBot="1" x14ac:dyDescent="0.25">
      <c r="A31" s="180">
        <f>+'10.a Precios'!B34</f>
        <v>42705</v>
      </c>
      <c r="B31" s="181"/>
      <c r="C31" s="181"/>
      <c r="D31" s="184"/>
      <c r="E31" s="181"/>
      <c r="F31"/>
    </row>
    <row r="32" spans="1:6" x14ac:dyDescent="0.2">
      <c r="A32" s="174">
        <f>+'10.a Precios'!B35</f>
        <v>42736</v>
      </c>
      <c r="B32" s="176"/>
      <c r="C32" s="185"/>
      <c r="D32" s="175"/>
      <c r="E32" s="176"/>
      <c r="F32"/>
    </row>
    <row r="33" spans="1:6" x14ac:dyDescent="0.2">
      <c r="A33" s="178">
        <f>+'10.a Precios'!B36</f>
        <v>42767</v>
      </c>
      <c r="B33" s="149"/>
      <c r="C33" s="128"/>
      <c r="D33" s="179"/>
      <c r="E33" s="149"/>
      <c r="F33"/>
    </row>
    <row r="34" spans="1:6" x14ac:dyDescent="0.2">
      <c r="A34" s="178">
        <f>+'10.a Precios'!B37</f>
        <v>42795</v>
      </c>
      <c r="B34" s="149"/>
      <c r="C34" s="128"/>
      <c r="D34" s="179"/>
      <c r="E34" s="149"/>
      <c r="F34"/>
    </row>
    <row r="35" spans="1:6" x14ac:dyDescent="0.2">
      <c r="A35" s="178">
        <f>+'10.a Precios'!B38</f>
        <v>42826</v>
      </c>
      <c r="B35" s="149"/>
      <c r="C35" s="128"/>
      <c r="D35" s="179"/>
      <c r="E35" s="149"/>
      <c r="F35"/>
    </row>
    <row r="36" spans="1:6" x14ac:dyDescent="0.2">
      <c r="A36" s="178">
        <f>+'10.a Precios'!B39</f>
        <v>42856</v>
      </c>
      <c r="B36" s="149"/>
      <c r="C36" s="128"/>
      <c r="D36" s="179"/>
      <c r="E36" s="149"/>
      <c r="F36"/>
    </row>
    <row r="37" spans="1:6" x14ac:dyDescent="0.2">
      <c r="A37" s="178">
        <f>+'10.a Precios'!B40</f>
        <v>42887</v>
      </c>
      <c r="B37" s="149"/>
      <c r="C37" s="128"/>
      <c r="D37" s="179"/>
      <c r="E37" s="149"/>
      <c r="F37"/>
    </row>
    <row r="38" spans="1:6" x14ac:dyDescent="0.2">
      <c r="A38" s="178">
        <f>+'10.a Precios'!B41</f>
        <v>42917</v>
      </c>
      <c r="B38" s="149"/>
      <c r="C38" s="128"/>
      <c r="D38" s="179"/>
      <c r="E38" s="149"/>
      <c r="F38"/>
    </row>
    <row r="39" spans="1:6" x14ac:dyDescent="0.2">
      <c r="A39" s="178">
        <f>+'10.a Precios'!B42</f>
        <v>42948</v>
      </c>
      <c r="B39" s="149"/>
      <c r="C39" s="128"/>
      <c r="D39" s="179"/>
      <c r="E39" s="149"/>
      <c r="F39"/>
    </row>
    <row r="40" spans="1:6" x14ac:dyDescent="0.2">
      <c r="A40" s="178">
        <f>+'10.a Precios'!B43</f>
        <v>42979</v>
      </c>
      <c r="B40" s="149"/>
      <c r="C40" s="128"/>
      <c r="D40" s="179"/>
      <c r="E40" s="149"/>
      <c r="F40"/>
    </row>
    <row r="41" spans="1:6" x14ac:dyDescent="0.2">
      <c r="A41" s="178">
        <f>+'10.a Precios'!B44</f>
        <v>43009</v>
      </c>
      <c r="B41" s="149"/>
      <c r="C41" s="128"/>
      <c r="D41" s="179"/>
      <c r="E41" s="149"/>
      <c r="F41"/>
    </row>
    <row r="42" spans="1:6" x14ac:dyDescent="0.2">
      <c r="A42" s="178">
        <f>+'10.a Precios'!B45</f>
        <v>43040</v>
      </c>
      <c r="B42" s="149"/>
      <c r="C42" s="128"/>
      <c r="D42" s="179"/>
      <c r="E42" s="149"/>
      <c r="F42"/>
    </row>
    <row r="43" spans="1:6" ht="13.5" thickBot="1" x14ac:dyDescent="0.25">
      <c r="A43" s="180">
        <f>+'10.a Precios'!B46</f>
        <v>43070</v>
      </c>
      <c r="B43" s="181"/>
      <c r="C43" s="186"/>
      <c r="D43" s="187"/>
      <c r="E43" s="181"/>
      <c r="F43"/>
    </row>
    <row r="44" spans="1:6" x14ac:dyDescent="0.2">
      <c r="A44" s="174">
        <f>+'10.a Precios'!B47</f>
        <v>43101</v>
      </c>
      <c r="B44" s="176"/>
      <c r="C44" s="185"/>
      <c r="D44" s="175"/>
      <c r="E44" s="176"/>
      <c r="F44"/>
    </row>
    <row r="45" spans="1:6" x14ac:dyDescent="0.2">
      <c r="A45" s="178">
        <f>+'10.a Precios'!B48</f>
        <v>43132</v>
      </c>
      <c r="B45" s="149"/>
      <c r="C45" s="128"/>
      <c r="D45" s="179"/>
      <c r="E45" s="149"/>
      <c r="F45"/>
    </row>
    <row r="46" spans="1:6" x14ac:dyDescent="0.2">
      <c r="A46" s="178">
        <f>+'10.a Precios'!B49</f>
        <v>43160</v>
      </c>
      <c r="B46" s="149"/>
      <c r="C46" s="128"/>
      <c r="D46" s="179"/>
      <c r="E46" s="149"/>
      <c r="F46"/>
    </row>
    <row r="47" spans="1:6" x14ac:dyDescent="0.2">
      <c r="A47" s="178">
        <f>+'10.a Precios'!B50</f>
        <v>43191</v>
      </c>
      <c r="B47" s="149"/>
      <c r="C47" s="128"/>
      <c r="D47" s="179"/>
      <c r="E47" s="149"/>
      <c r="F47"/>
    </row>
    <row r="48" spans="1:6" x14ac:dyDescent="0.2">
      <c r="A48" s="178">
        <f>+'10.a Precios'!B51</f>
        <v>43221</v>
      </c>
      <c r="B48" s="149"/>
      <c r="C48" s="128"/>
      <c r="D48" s="179"/>
      <c r="E48" s="149"/>
      <c r="F48"/>
    </row>
    <row r="49" spans="1:6" x14ac:dyDescent="0.2">
      <c r="A49" s="178">
        <f>+'10.a Precios'!B52</f>
        <v>43252</v>
      </c>
      <c r="B49" s="149"/>
      <c r="C49" s="128"/>
      <c r="D49" s="179"/>
      <c r="E49" s="149"/>
      <c r="F49"/>
    </row>
    <row r="50" spans="1:6" x14ac:dyDescent="0.2">
      <c r="A50" s="178">
        <f>+'10.a Precios'!B53</f>
        <v>43282</v>
      </c>
      <c r="B50" s="149"/>
      <c r="C50" s="128"/>
      <c r="D50" s="179"/>
      <c r="E50" s="149"/>
      <c r="F50"/>
    </row>
    <row r="51" spans="1:6" ht="13.5" thickBot="1" x14ac:dyDescent="0.25">
      <c r="A51" s="180">
        <f>+'10.a Precios'!B54</f>
        <v>43313</v>
      </c>
      <c r="B51" s="181"/>
      <c r="C51" s="186"/>
      <c r="D51" s="187"/>
      <c r="E51" s="181"/>
      <c r="F51"/>
    </row>
    <row r="52" spans="1:6" hidden="1" x14ac:dyDescent="0.2">
      <c r="A52" s="475">
        <f>+'10.a Precios'!B55</f>
        <v>0</v>
      </c>
      <c r="B52" s="476"/>
      <c r="C52" s="477"/>
      <c r="D52" s="478"/>
      <c r="E52" s="476"/>
      <c r="F52"/>
    </row>
    <row r="53" spans="1:6" hidden="1" x14ac:dyDescent="0.2">
      <c r="A53" s="178">
        <f>+'10.a Precios'!B56</f>
        <v>0</v>
      </c>
      <c r="B53" s="149"/>
      <c r="C53" s="128"/>
      <c r="D53" s="179"/>
      <c r="E53" s="149"/>
      <c r="F53"/>
    </row>
    <row r="54" spans="1:6" hidden="1" x14ac:dyDescent="0.2">
      <c r="A54" s="178">
        <f>+'10.a Precios'!B57</f>
        <v>0</v>
      </c>
      <c r="B54" s="149"/>
      <c r="C54" s="128"/>
      <c r="D54" s="179"/>
      <c r="E54" s="149"/>
      <c r="F54"/>
    </row>
    <row r="55" spans="1:6" ht="13.5" hidden="1" thickBot="1" x14ac:dyDescent="0.25">
      <c r="A55" s="180">
        <f>+'10.a Precios'!B58</f>
        <v>0</v>
      </c>
      <c r="B55" s="181"/>
      <c r="C55" s="186"/>
      <c r="D55" s="187"/>
      <c r="E55" s="181"/>
      <c r="F55"/>
    </row>
    <row r="56" spans="1:6" ht="13.5" thickBot="1" x14ac:dyDescent="0.25">
      <c r="A56" s="194"/>
      <c r="B56" s="189"/>
      <c r="C56" s="189"/>
      <c r="D56" s="190"/>
      <c r="E56" s="189"/>
      <c r="F56"/>
    </row>
    <row r="57" spans="1:6" x14ac:dyDescent="0.2">
      <c r="A57" s="221">
        <f>+'10.a Precios'!B60</f>
        <v>2015</v>
      </c>
      <c r="B57" s="176"/>
      <c r="C57" s="176"/>
      <c r="D57" s="176"/>
      <c r="E57" s="176"/>
      <c r="F57"/>
    </row>
    <row r="58" spans="1:6" x14ac:dyDescent="0.2">
      <c r="A58" s="222">
        <f>+'10.a Precios'!B61</f>
        <v>2016</v>
      </c>
      <c r="B58" s="149"/>
      <c r="C58" s="149"/>
      <c r="D58" s="149"/>
      <c r="E58" s="149"/>
      <c r="F58"/>
    </row>
    <row r="59" spans="1:6" ht="13.5" thickBot="1" x14ac:dyDescent="0.25">
      <c r="A59" s="223">
        <f>+'10.a Precios'!B62</f>
        <v>2017</v>
      </c>
      <c r="B59" s="181"/>
      <c r="C59" s="181"/>
      <c r="D59" s="181"/>
      <c r="E59" s="181"/>
      <c r="F59"/>
    </row>
    <row r="60" spans="1:6" ht="13.5" thickBot="1" x14ac:dyDescent="0.25">
      <c r="A60" s="194"/>
      <c r="B60" s="189"/>
      <c r="C60" s="189"/>
      <c r="D60" s="189"/>
      <c r="E60" s="189"/>
      <c r="F60"/>
    </row>
    <row r="61" spans="1:6" x14ac:dyDescent="0.2">
      <c r="A61" s="473" t="str">
        <f>+'10.a Precios'!B64</f>
        <v>ene-ago 2017</v>
      </c>
      <c r="B61" s="176"/>
      <c r="C61" s="176"/>
      <c r="D61" s="176"/>
      <c r="E61" s="176"/>
      <c r="F61"/>
    </row>
    <row r="62" spans="1:6" ht="13.5" thickBot="1" x14ac:dyDescent="0.25">
      <c r="A62" s="474" t="str">
        <f>+'10.a Precios'!B65</f>
        <v>ene-ago 2018</v>
      </c>
      <c r="B62" s="181"/>
      <c r="C62" s="181"/>
      <c r="D62" s="181"/>
      <c r="E62" s="181"/>
      <c r="F62"/>
    </row>
    <row r="63" spans="1:6" x14ac:dyDescent="0.2">
      <c r="A63" s="195" t="s">
        <v>89</v>
      </c>
      <c r="B63" s="189"/>
      <c r="C63" s="189"/>
      <c r="D63" s="189"/>
      <c r="E63" s="189"/>
      <c r="F63" s="189"/>
    </row>
    <row r="64" spans="1:6" x14ac:dyDescent="0.2">
      <c r="A64" s="164"/>
      <c r="B64" s="189"/>
      <c r="C64" s="189"/>
      <c r="D64" s="189"/>
      <c r="E64" s="189"/>
      <c r="F64" s="189"/>
    </row>
    <row r="65" spans="1:6" x14ac:dyDescent="0.2">
      <c r="A65" s="164"/>
      <c r="B65" s="189"/>
      <c r="C65" s="189"/>
      <c r="D65" s="189"/>
      <c r="E65" s="189"/>
      <c r="F65" s="189"/>
    </row>
    <row r="66" spans="1:6" hidden="1" x14ac:dyDescent="0.2">
      <c r="B66" s="189"/>
      <c r="C66" s="189"/>
      <c r="D66" s="189"/>
      <c r="E66" s="189"/>
      <c r="F66" s="189"/>
    </row>
    <row r="67" spans="1:6" hidden="1" x14ac:dyDescent="0.2">
      <c r="A67" s="95" t="s">
        <v>155</v>
      </c>
      <c r="B67" s="96"/>
      <c r="C67" s="55"/>
    </row>
    <row r="68" spans="1:6" ht="13.5" hidden="1" thickBot="1" x14ac:dyDescent="0.25">
      <c r="A68" s="55"/>
      <c r="B68" s="55"/>
      <c r="C68" s="55"/>
    </row>
    <row r="69" spans="1:6" ht="13.5" hidden="1" thickBot="1" x14ac:dyDescent="0.25">
      <c r="A69" s="100" t="s">
        <v>9</v>
      </c>
      <c r="C69" s="103" t="s">
        <v>148</v>
      </c>
      <c r="D69" s="104" t="s">
        <v>126</v>
      </c>
    </row>
    <row r="70" spans="1:6" hidden="1" x14ac:dyDescent="0.2">
      <c r="A70" s="105">
        <v>2003</v>
      </c>
      <c r="C70" s="112">
        <f>+C57-SUM(C8:C19)</f>
        <v>0</v>
      </c>
      <c r="D70" s="113">
        <f>+D57-SUM(D8:D19)</f>
        <v>0</v>
      </c>
    </row>
    <row r="71" spans="1:6" hidden="1" x14ac:dyDescent="0.2">
      <c r="A71" s="106">
        <v>2004</v>
      </c>
      <c r="C71" s="114">
        <f>+C58-SUM(C20:C31)</f>
        <v>0</v>
      </c>
      <c r="D71" s="115">
        <f>+D58-SUM(D20:D31)</f>
        <v>0</v>
      </c>
    </row>
    <row r="72" spans="1:6" ht="13.5" hidden="1" thickBot="1" x14ac:dyDescent="0.25">
      <c r="A72" s="107">
        <v>2005</v>
      </c>
      <c r="C72" s="116">
        <f>+C59-SUM(C32:C43)</f>
        <v>0</v>
      </c>
      <c r="D72" s="117">
        <f>+D59-SUM(D32:D43)</f>
        <v>0</v>
      </c>
    </row>
    <row r="73" spans="1:6" hidden="1" x14ac:dyDescent="0.2">
      <c r="A73" s="105" t="str">
        <f>+A61</f>
        <v>ene-ago 2017</v>
      </c>
      <c r="C73" s="118">
        <f>+C61-(SUM(C32:INDEX(C32:C43,'parámetros e instrucciones'!$E$3)))</f>
        <v>0</v>
      </c>
      <c r="D73" s="118">
        <f>+D61-(SUM(D32:INDEX(D32:D43,'parámetros e instrucciones'!$E$3)))</f>
        <v>0</v>
      </c>
    </row>
    <row r="74" spans="1:6" ht="13.5" hidden="1" thickBot="1" x14ac:dyDescent="0.25">
      <c r="A74" s="107" t="str">
        <f>+A62</f>
        <v>ene-ago 2018</v>
      </c>
      <c r="C74" s="119">
        <f>+C62-(SUM(C44:INDEX(C44:C55,'parámetros e instrucciones'!$E$3)))</f>
        <v>0</v>
      </c>
      <c r="D74" s="119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77" orientation="portrait" horizontalDpi="300" verticalDpi="300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65"/>
  <sheetViews>
    <sheetView showGridLines="0" topLeftCell="A7" zoomScale="75" workbookViewId="0">
      <selection activeCell="H3" sqref="H3"/>
    </sheetView>
  </sheetViews>
  <sheetFormatPr baseColWidth="10" defaultRowHeight="12.75" x14ac:dyDescent="0.2"/>
  <cols>
    <col min="1" max="1" width="21.85546875" style="50" customWidth="1"/>
    <col min="2" max="5" width="14.5703125" style="50" customWidth="1"/>
    <col min="6" max="10" width="13.85546875" style="50" customWidth="1"/>
    <col min="11" max="11" width="16.7109375" style="50" customWidth="1"/>
    <col min="12" max="16384" width="11.42578125" style="50"/>
  </cols>
  <sheetData>
    <row r="1" spans="1:11" x14ac:dyDescent="0.2">
      <c r="A1" s="140" t="s">
        <v>145</v>
      </c>
      <c r="B1" s="140"/>
      <c r="C1" s="140"/>
      <c r="D1" s="140"/>
      <c r="E1" s="140"/>
      <c r="F1" s="202"/>
      <c r="G1" s="202"/>
      <c r="H1" s="203"/>
      <c r="I1" s="203"/>
      <c r="J1" s="203"/>
      <c r="K1" s="203"/>
    </row>
    <row r="2" spans="1:11" x14ac:dyDescent="0.2">
      <c r="A2" s="140" t="s">
        <v>13</v>
      </c>
      <c r="B2" s="140"/>
      <c r="C2" s="140"/>
      <c r="D2" s="140"/>
      <c r="E2" s="140"/>
      <c r="F2" s="203"/>
      <c r="G2" s="203"/>
      <c r="H2" s="203"/>
      <c r="I2" s="203"/>
      <c r="J2" s="203"/>
      <c r="K2" s="203"/>
    </row>
    <row r="3" spans="1:11" s="52" customFormat="1" x14ac:dyDescent="0.2">
      <c r="A3" s="479" t="str">
        <f>+'1.modelos'!A3</f>
        <v>CALDERAS</v>
      </c>
      <c r="B3" s="479"/>
      <c r="C3" s="479"/>
      <c r="D3" s="479"/>
      <c r="E3" s="479"/>
      <c r="F3" s="480"/>
      <c r="G3" s="480"/>
      <c r="H3" s="480"/>
      <c r="I3" s="480"/>
      <c r="J3" s="480"/>
      <c r="K3" s="480"/>
    </row>
    <row r="4" spans="1:11" s="52" customFormat="1" x14ac:dyDescent="0.2">
      <c r="A4" s="385" t="s">
        <v>14</v>
      </c>
      <c r="B4" s="385"/>
      <c r="C4" s="385"/>
      <c r="D4" s="385"/>
      <c r="E4" s="385"/>
      <c r="F4" s="480"/>
      <c r="G4" s="480"/>
      <c r="H4" s="480"/>
      <c r="I4" s="480"/>
      <c r="J4" s="480"/>
      <c r="K4" s="480"/>
    </row>
    <row r="5" spans="1:11" s="52" customFormat="1" x14ac:dyDescent="0.2">
      <c r="A5" s="385" t="s">
        <v>290</v>
      </c>
      <c r="B5" s="385"/>
      <c r="C5" s="385"/>
      <c r="D5" s="385"/>
      <c r="E5" s="385"/>
      <c r="F5" s="480"/>
      <c r="G5" s="480"/>
      <c r="H5" s="480"/>
      <c r="I5" s="480"/>
      <c r="J5" s="480"/>
      <c r="K5" s="480"/>
    </row>
    <row r="6" spans="1:11" ht="13.5" thickBot="1" x14ac:dyDescent="0.25">
      <c r="F6" s="190"/>
      <c r="G6" s="203"/>
      <c r="H6" s="203"/>
      <c r="I6" s="203"/>
      <c r="J6" s="203"/>
      <c r="K6" s="203"/>
    </row>
    <row r="7" spans="1:11" ht="13.5" thickBot="1" x14ac:dyDescent="0.25">
      <c r="A7" s="153" t="s">
        <v>8</v>
      </c>
      <c r="B7" s="600" t="s">
        <v>285</v>
      </c>
      <c r="C7" s="601"/>
      <c r="D7" s="602" t="s">
        <v>286</v>
      </c>
      <c r="E7" s="603"/>
      <c r="F7" s="204" t="s">
        <v>15</v>
      </c>
      <c r="G7" s="205"/>
      <c r="H7" s="204" t="s">
        <v>15</v>
      </c>
      <c r="I7" s="205"/>
      <c r="J7" s="204" t="s">
        <v>15</v>
      </c>
      <c r="K7" s="205"/>
    </row>
    <row r="8" spans="1:11" ht="13.5" thickBot="1" x14ac:dyDescent="0.25">
      <c r="A8" s="206" t="s">
        <v>9</v>
      </c>
      <c r="B8" s="207" t="s">
        <v>87</v>
      </c>
      <c r="C8" s="208" t="s">
        <v>16</v>
      </c>
      <c r="D8" s="207" t="str">
        <f>+B8</f>
        <v>Unidades</v>
      </c>
      <c r="E8" s="208" t="s">
        <v>16</v>
      </c>
      <c r="F8" s="209" t="str">
        <f>+B8</f>
        <v>Unidades</v>
      </c>
      <c r="G8" s="210" t="s">
        <v>16</v>
      </c>
      <c r="H8" s="209" t="str">
        <f>+B8</f>
        <v>Unidades</v>
      </c>
      <c r="I8" s="210" t="s">
        <v>16</v>
      </c>
      <c r="J8" s="209" t="str">
        <f>+B8</f>
        <v>Unidades</v>
      </c>
      <c r="K8" s="210" t="s">
        <v>16</v>
      </c>
    </row>
    <row r="9" spans="1:11" x14ac:dyDescent="0.2">
      <c r="A9" s="174">
        <f>+'11- impo '!A8</f>
        <v>42005</v>
      </c>
      <c r="B9" s="174"/>
      <c r="C9" s="174"/>
      <c r="D9" s="174"/>
      <c r="E9" s="174"/>
      <c r="F9" s="175"/>
      <c r="G9" s="176"/>
      <c r="H9" s="175"/>
      <c r="I9" s="176"/>
      <c r="J9" s="175"/>
      <c r="K9" s="176"/>
    </row>
    <row r="10" spans="1:11" x14ac:dyDescent="0.2">
      <c r="A10" s="178">
        <f>+'11- impo '!A9</f>
        <v>42036</v>
      </c>
      <c r="B10" s="178"/>
      <c r="C10" s="178"/>
      <c r="D10" s="178"/>
      <c r="E10" s="178"/>
      <c r="F10" s="179"/>
      <c r="G10" s="149"/>
      <c r="H10" s="179"/>
      <c r="I10" s="149"/>
      <c r="J10" s="179"/>
      <c r="K10" s="149"/>
    </row>
    <row r="11" spans="1:11" x14ac:dyDescent="0.2">
      <c r="A11" s="178">
        <f>+'11- impo '!A10</f>
        <v>42064</v>
      </c>
      <c r="B11" s="178"/>
      <c r="C11" s="178"/>
      <c r="D11" s="178"/>
      <c r="E11" s="178"/>
      <c r="F11" s="179"/>
      <c r="G11" s="149"/>
      <c r="H11" s="179"/>
      <c r="I11" s="149"/>
      <c r="J11" s="179"/>
      <c r="K11" s="149"/>
    </row>
    <row r="12" spans="1:11" x14ac:dyDescent="0.2">
      <c r="A12" s="178">
        <f>+'11- impo '!A11</f>
        <v>42095</v>
      </c>
      <c r="B12" s="178"/>
      <c r="C12" s="178"/>
      <c r="D12" s="178"/>
      <c r="E12" s="178"/>
      <c r="F12" s="179"/>
      <c r="G12" s="149"/>
      <c r="H12" s="179"/>
      <c r="I12" s="149"/>
      <c r="J12" s="179"/>
      <c r="K12" s="149"/>
    </row>
    <row r="13" spans="1:11" x14ac:dyDescent="0.2">
      <c r="A13" s="178">
        <f>+'11- impo '!A12</f>
        <v>42125</v>
      </c>
      <c r="B13" s="178"/>
      <c r="C13" s="178"/>
      <c r="D13" s="178"/>
      <c r="E13" s="178"/>
      <c r="F13" s="149"/>
      <c r="G13" s="149"/>
      <c r="H13" s="149"/>
      <c r="I13" s="149"/>
      <c r="J13" s="149"/>
      <c r="K13" s="149"/>
    </row>
    <row r="14" spans="1:11" x14ac:dyDescent="0.2">
      <c r="A14" s="178">
        <f>+'11- impo '!A13</f>
        <v>42156</v>
      </c>
      <c r="B14" s="178"/>
      <c r="C14" s="178"/>
      <c r="D14" s="178"/>
      <c r="E14" s="178"/>
      <c r="F14" s="179"/>
      <c r="G14" s="149"/>
      <c r="H14" s="179"/>
      <c r="I14" s="149"/>
      <c r="J14" s="179"/>
      <c r="K14" s="149"/>
    </row>
    <row r="15" spans="1:11" x14ac:dyDescent="0.2">
      <c r="A15" s="178">
        <f>+'11- impo '!A14</f>
        <v>42186</v>
      </c>
      <c r="B15" s="178"/>
      <c r="C15" s="178"/>
      <c r="D15" s="178"/>
      <c r="E15" s="178"/>
      <c r="F15" s="149"/>
      <c r="G15" s="149"/>
      <c r="H15" s="149"/>
      <c r="I15" s="149"/>
      <c r="J15" s="149"/>
      <c r="K15" s="149"/>
    </row>
    <row r="16" spans="1:11" x14ac:dyDescent="0.2">
      <c r="A16" s="178">
        <f>+'11- impo '!A15</f>
        <v>42217</v>
      </c>
      <c r="B16" s="178"/>
      <c r="C16" s="178"/>
      <c r="D16" s="178"/>
      <c r="E16" s="178"/>
      <c r="F16" s="149"/>
      <c r="G16" s="149"/>
      <c r="H16" s="149"/>
      <c r="I16" s="149"/>
      <c r="J16" s="149"/>
      <c r="K16" s="149"/>
    </row>
    <row r="17" spans="1:11" x14ac:dyDescent="0.2">
      <c r="A17" s="178">
        <f>+'11- impo '!A16</f>
        <v>42248</v>
      </c>
      <c r="B17" s="178"/>
      <c r="C17" s="178"/>
      <c r="D17" s="178"/>
      <c r="E17" s="178"/>
      <c r="F17" s="149"/>
      <c r="G17" s="149"/>
      <c r="H17" s="149"/>
      <c r="I17" s="149"/>
      <c r="J17" s="149"/>
      <c r="K17" s="149"/>
    </row>
    <row r="18" spans="1:11" x14ac:dyDescent="0.2">
      <c r="A18" s="178">
        <f>+'11- impo '!A17</f>
        <v>42278</v>
      </c>
      <c r="B18" s="178"/>
      <c r="C18" s="178"/>
      <c r="D18" s="178"/>
      <c r="E18" s="178"/>
      <c r="F18" s="149"/>
      <c r="G18" s="149"/>
      <c r="H18" s="149"/>
      <c r="I18" s="149"/>
      <c r="J18" s="149"/>
      <c r="K18" s="149"/>
    </row>
    <row r="19" spans="1:11" x14ac:dyDescent="0.2">
      <c r="A19" s="178">
        <f>+'11- impo '!A18</f>
        <v>42309</v>
      </c>
      <c r="B19" s="178"/>
      <c r="C19" s="178"/>
      <c r="D19" s="178"/>
      <c r="E19" s="178"/>
      <c r="F19" s="149"/>
      <c r="G19" s="149"/>
      <c r="H19" s="149"/>
      <c r="I19" s="149"/>
      <c r="J19" s="149"/>
      <c r="K19" s="149"/>
    </row>
    <row r="20" spans="1:11" ht="13.5" thickBot="1" x14ac:dyDescent="0.25">
      <c r="A20" s="180">
        <f>+'11- impo '!A19</f>
        <v>42339</v>
      </c>
      <c r="B20" s="180"/>
      <c r="C20" s="180"/>
      <c r="D20" s="180"/>
      <c r="E20" s="180"/>
      <c r="F20" s="181"/>
      <c r="G20" s="181"/>
      <c r="H20" s="181"/>
      <c r="I20" s="181"/>
      <c r="J20" s="181"/>
      <c r="K20" s="181"/>
    </row>
    <row r="21" spans="1:11" x14ac:dyDescent="0.2">
      <c r="A21" s="174">
        <f>+'11- impo '!A20</f>
        <v>42370</v>
      </c>
      <c r="B21" s="174"/>
      <c r="C21" s="174"/>
      <c r="D21" s="174"/>
      <c r="E21" s="174"/>
      <c r="F21" s="176"/>
      <c r="G21" s="176"/>
      <c r="H21" s="176"/>
      <c r="I21" s="176"/>
      <c r="J21" s="176"/>
      <c r="K21" s="176"/>
    </row>
    <row r="22" spans="1:11" x14ac:dyDescent="0.2">
      <c r="A22" s="178">
        <f>+'11- impo '!A21</f>
        <v>42401</v>
      </c>
      <c r="B22" s="178"/>
      <c r="C22" s="178"/>
      <c r="D22" s="178"/>
      <c r="E22" s="178"/>
      <c r="F22" s="149"/>
      <c r="G22" s="149"/>
      <c r="H22" s="149"/>
      <c r="I22" s="149"/>
      <c r="J22" s="149"/>
      <c r="K22" s="149"/>
    </row>
    <row r="23" spans="1:11" x14ac:dyDescent="0.2">
      <c r="A23" s="178">
        <f>+'11- impo '!A22</f>
        <v>42430</v>
      </c>
      <c r="B23" s="178"/>
      <c r="C23" s="178"/>
      <c r="D23" s="178"/>
      <c r="E23" s="178"/>
      <c r="F23" s="149"/>
      <c r="G23" s="149"/>
      <c r="H23" s="149"/>
      <c r="I23" s="149"/>
      <c r="J23" s="149"/>
      <c r="K23" s="149"/>
    </row>
    <row r="24" spans="1:11" x14ac:dyDescent="0.2">
      <c r="A24" s="178">
        <f>+'11- impo '!A23</f>
        <v>42461</v>
      </c>
      <c r="B24" s="178"/>
      <c r="C24" s="178"/>
      <c r="D24" s="178"/>
      <c r="E24" s="178"/>
      <c r="F24" s="149"/>
      <c r="G24" s="149"/>
      <c r="H24" s="149"/>
      <c r="I24" s="149"/>
      <c r="J24" s="149"/>
      <c r="K24" s="149"/>
    </row>
    <row r="25" spans="1:11" x14ac:dyDescent="0.2">
      <c r="A25" s="178">
        <f>+'11- impo '!A24</f>
        <v>42491</v>
      </c>
      <c r="B25" s="178"/>
      <c r="C25" s="178"/>
      <c r="D25" s="178"/>
      <c r="E25" s="178"/>
      <c r="F25" s="149"/>
      <c r="G25" s="149"/>
      <c r="H25" s="149"/>
      <c r="I25" s="149"/>
      <c r="J25" s="149"/>
      <c r="K25" s="149"/>
    </row>
    <row r="26" spans="1:11" x14ac:dyDescent="0.2">
      <c r="A26" s="178">
        <f>+'11- impo '!A25</f>
        <v>42522</v>
      </c>
      <c r="B26" s="178"/>
      <c r="C26" s="178"/>
      <c r="D26" s="178"/>
      <c r="E26" s="178"/>
      <c r="F26" s="149"/>
      <c r="G26" s="149"/>
      <c r="H26" s="149"/>
      <c r="I26" s="149"/>
      <c r="J26" s="149"/>
      <c r="K26" s="149"/>
    </row>
    <row r="27" spans="1:11" x14ac:dyDescent="0.2">
      <c r="A27" s="178">
        <f>+'11- impo '!A26</f>
        <v>42552</v>
      </c>
      <c r="B27" s="178"/>
      <c r="C27" s="178"/>
      <c r="D27" s="178"/>
      <c r="E27" s="178"/>
      <c r="F27" s="149"/>
      <c r="G27" s="149"/>
      <c r="H27" s="149"/>
      <c r="I27" s="149"/>
      <c r="J27" s="149"/>
      <c r="K27" s="149"/>
    </row>
    <row r="28" spans="1:11" x14ac:dyDescent="0.2">
      <c r="A28" s="178">
        <f>+'11- impo '!A27</f>
        <v>42583</v>
      </c>
      <c r="B28" s="178"/>
      <c r="C28" s="178"/>
      <c r="D28" s="178"/>
      <c r="E28" s="178"/>
      <c r="F28" s="149"/>
      <c r="G28" s="149"/>
      <c r="H28" s="149"/>
      <c r="I28" s="149"/>
      <c r="J28" s="149"/>
      <c r="K28" s="149"/>
    </row>
    <row r="29" spans="1:11" x14ac:dyDescent="0.2">
      <c r="A29" s="178">
        <f>+'11- impo '!A28</f>
        <v>42614</v>
      </c>
      <c r="B29" s="178"/>
      <c r="C29" s="178"/>
      <c r="D29" s="178"/>
      <c r="E29" s="178"/>
      <c r="F29" s="149"/>
      <c r="G29" s="149"/>
      <c r="H29" s="149"/>
      <c r="I29" s="149"/>
      <c r="J29" s="149"/>
      <c r="K29" s="149"/>
    </row>
    <row r="30" spans="1:11" x14ac:dyDescent="0.2">
      <c r="A30" s="178">
        <f>+'11- impo '!A29</f>
        <v>42644</v>
      </c>
      <c r="B30" s="178"/>
      <c r="C30" s="178"/>
      <c r="D30" s="178"/>
      <c r="E30" s="178"/>
      <c r="F30" s="149"/>
      <c r="G30" s="149"/>
      <c r="H30" s="149"/>
      <c r="I30" s="149"/>
      <c r="J30" s="149"/>
      <c r="K30" s="149"/>
    </row>
    <row r="31" spans="1:11" x14ac:dyDescent="0.2">
      <c r="A31" s="178">
        <f>+'11- impo '!A30</f>
        <v>42675</v>
      </c>
      <c r="B31" s="178"/>
      <c r="C31" s="178"/>
      <c r="D31" s="178"/>
      <c r="E31" s="178"/>
      <c r="F31" s="149"/>
      <c r="G31" s="149"/>
      <c r="H31" s="149"/>
      <c r="I31" s="149"/>
      <c r="J31" s="149"/>
      <c r="K31" s="149"/>
    </row>
    <row r="32" spans="1:11" ht="13.5" thickBot="1" x14ac:dyDescent="0.25">
      <c r="A32" s="180">
        <f>+'11- impo '!A31</f>
        <v>42705</v>
      </c>
      <c r="B32" s="180"/>
      <c r="C32" s="180"/>
      <c r="D32" s="180"/>
      <c r="E32" s="180"/>
      <c r="F32" s="181"/>
      <c r="G32" s="181"/>
      <c r="H32" s="181"/>
      <c r="I32" s="181"/>
      <c r="J32" s="181"/>
      <c r="K32" s="181"/>
    </row>
    <row r="33" spans="1:11" x14ac:dyDescent="0.2">
      <c r="A33" s="174">
        <f>+'11- impo '!A32</f>
        <v>42736</v>
      </c>
      <c r="B33" s="174"/>
      <c r="C33" s="174"/>
      <c r="D33" s="174"/>
      <c r="E33" s="174"/>
      <c r="F33" s="176"/>
      <c r="G33" s="176"/>
      <c r="H33" s="176"/>
      <c r="I33" s="176"/>
      <c r="J33" s="176"/>
      <c r="K33" s="176"/>
    </row>
    <row r="34" spans="1:11" x14ac:dyDescent="0.2">
      <c r="A34" s="178">
        <f>+'11- impo '!A33</f>
        <v>42767</v>
      </c>
      <c r="B34" s="178"/>
      <c r="C34" s="178"/>
      <c r="D34" s="178"/>
      <c r="E34" s="178"/>
      <c r="F34" s="149"/>
      <c r="G34" s="149"/>
      <c r="H34" s="149"/>
      <c r="I34" s="149"/>
      <c r="J34" s="149"/>
      <c r="K34" s="149"/>
    </row>
    <row r="35" spans="1:11" x14ac:dyDescent="0.2">
      <c r="A35" s="178">
        <f>+'11- impo '!A34</f>
        <v>42795</v>
      </c>
      <c r="B35" s="178"/>
      <c r="C35" s="178"/>
      <c r="D35" s="178"/>
      <c r="E35" s="178"/>
      <c r="F35" s="149"/>
      <c r="G35" s="149"/>
      <c r="H35" s="149"/>
      <c r="I35" s="149"/>
      <c r="J35" s="149"/>
      <c r="K35" s="149"/>
    </row>
    <row r="36" spans="1:11" x14ac:dyDescent="0.2">
      <c r="A36" s="178">
        <f>+'11- impo '!A35</f>
        <v>42826</v>
      </c>
      <c r="B36" s="178"/>
      <c r="C36" s="178"/>
      <c r="D36" s="178"/>
      <c r="E36" s="178"/>
      <c r="F36" s="149"/>
      <c r="G36" s="149"/>
      <c r="H36" s="149"/>
      <c r="I36" s="149"/>
      <c r="J36" s="149"/>
      <c r="K36" s="149"/>
    </row>
    <row r="37" spans="1:11" x14ac:dyDescent="0.2">
      <c r="A37" s="178">
        <f>+'11- impo '!A36</f>
        <v>42856</v>
      </c>
      <c r="B37" s="178"/>
      <c r="C37" s="178"/>
      <c r="D37" s="178"/>
      <c r="E37" s="178"/>
      <c r="F37" s="149"/>
      <c r="G37" s="149"/>
      <c r="H37" s="149"/>
      <c r="I37" s="149"/>
      <c r="J37" s="149"/>
      <c r="K37" s="149"/>
    </row>
    <row r="38" spans="1:11" x14ac:dyDescent="0.2">
      <c r="A38" s="178">
        <f>+'11- impo '!A37</f>
        <v>42887</v>
      </c>
      <c r="B38" s="178"/>
      <c r="C38" s="178"/>
      <c r="D38" s="178"/>
      <c r="E38" s="178"/>
      <c r="F38" s="149"/>
      <c r="G38" s="149"/>
      <c r="H38" s="149"/>
      <c r="I38" s="149"/>
      <c r="J38" s="149"/>
      <c r="K38" s="149"/>
    </row>
    <row r="39" spans="1:11" x14ac:dyDescent="0.2">
      <c r="A39" s="178">
        <f>+'11- impo '!A38</f>
        <v>42917</v>
      </c>
      <c r="B39" s="178"/>
      <c r="C39" s="178"/>
      <c r="D39" s="178"/>
      <c r="E39" s="178"/>
      <c r="F39" s="149"/>
      <c r="G39" s="149"/>
      <c r="H39" s="149"/>
      <c r="I39" s="149"/>
      <c r="J39" s="149"/>
      <c r="K39" s="149"/>
    </row>
    <row r="40" spans="1:11" x14ac:dyDescent="0.2">
      <c r="A40" s="178">
        <f>+'11- impo '!A39</f>
        <v>42948</v>
      </c>
      <c r="B40" s="178"/>
      <c r="C40" s="178"/>
      <c r="D40" s="178"/>
      <c r="E40" s="178"/>
      <c r="F40" s="149"/>
      <c r="G40" s="149"/>
      <c r="H40" s="149"/>
      <c r="I40" s="149"/>
      <c r="J40" s="149"/>
      <c r="K40" s="149"/>
    </row>
    <row r="41" spans="1:11" x14ac:dyDescent="0.2">
      <c r="A41" s="178">
        <f>+'11- impo '!A40</f>
        <v>42979</v>
      </c>
      <c r="B41" s="178"/>
      <c r="C41" s="178"/>
      <c r="D41" s="178"/>
      <c r="E41" s="178"/>
      <c r="F41" s="149"/>
      <c r="G41" s="149"/>
      <c r="H41" s="149"/>
      <c r="I41" s="149"/>
      <c r="J41" s="149"/>
      <c r="K41" s="149"/>
    </row>
    <row r="42" spans="1:11" x14ac:dyDescent="0.2">
      <c r="A42" s="178">
        <f>+'11- impo '!A41</f>
        <v>43009</v>
      </c>
      <c r="B42" s="178"/>
      <c r="C42" s="178"/>
      <c r="D42" s="178"/>
      <c r="E42" s="178"/>
      <c r="F42" s="149"/>
      <c r="G42" s="149"/>
      <c r="H42" s="149"/>
      <c r="I42" s="149"/>
      <c r="J42" s="149"/>
      <c r="K42" s="149"/>
    </row>
    <row r="43" spans="1:11" x14ac:dyDescent="0.2">
      <c r="A43" s="178">
        <f>+'11- impo '!A42</f>
        <v>43040</v>
      </c>
      <c r="B43" s="178"/>
      <c r="C43" s="178"/>
      <c r="D43" s="178"/>
      <c r="E43" s="178"/>
      <c r="F43" s="149"/>
      <c r="G43" s="149"/>
      <c r="H43" s="149"/>
      <c r="I43" s="149"/>
      <c r="J43" s="149"/>
      <c r="K43" s="149"/>
    </row>
    <row r="44" spans="1:11" ht="13.5" thickBot="1" x14ac:dyDescent="0.25">
      <c r="A44" s="180">
        <f>+'11- impo '!A43</f>
        <v>43070</v>
      </c>
      <c r="B44" s="180"/>
      <c r="C44" s="180"/>
      <c r="D44" s="180"/>
      <c r="E44" s="180"/>
      <c r="F44" s="181"/>
      <c r="G44" s="181"/>
      <c r="H44" s="181"/>
      <c r="I44" s="181"/>
      <c r="J44" s="181"/>
      <c r="K44" s="181"/>
    </row>
    <row r="45" spans="1:11" x14ac:dyDescent="0.2">
      <c r="A45" s="174">
        <f>+'11- impo '!A44</f>
        <v>43101</v>
      </c>
      <c r="B45" s="174"/>
      <c r="C45" s="174"/>
      <c r="D45" s="174"/>
      <c r="E45" s="174"/>
      <c r="F45" s="176"/>
      <c r="G45" s="176"/>
      <c r="H45" s="176"/>
      <c r="I45" s="176"/>
      <c r="J45" s="176"/>
      <c r="K45" s="176"/>
    </row>
    <row r="46" spans="1:11" x14ac:dyDescent="0.2">
      <c r="A46" s="178">
        <f>+'11- impo '!A45</f>
        <v>43132</v>
      </c>
      <c r="B46" s="178"/>
      <c r="C46" s="178"/>
      <c r="D46" s="178"/>
      <c r="E46" s="178"/>
      <c r="F46" s="149"/>
      <c r="G46" s="149"/>
      <c r="H46" s="149"/>
      <c r="I46" s="149"/>
      <c r="J46" s="149"/>
      <c r="K46" s="149"/>
    </row>
    <row r="47" spans="1:11" x14ac:dyDescent="0.2">
      <c r="A47" s="178">
        <f>+'11- impo '!A46</f>
        <v>43160</v>
      </c>
      <c r="B47" s="178"/>
      <c r="C47" s="178"/>
      <c r="D47" s="178"/>
      <c r="E47" s="178"/>
      <c r="F47" s="149"/>
      <c r="G47" s="149"/>
      <c r="H47" s="149"/>
      <c r="I47" s="149"/>
      <c r="J47" s="149"/>
      <c r="K47" s="149"/>
    </row>
    <row r="48" spans="1:11" x14ac:dyDescent="0.2">
      <c r="A48" s="178">
        <f>+'11- impo '!A47</f>
        <v>43191</v>
      </c>
      <c r="B48" s="178"/>
      <c r="C48" s="178"/>
      <c r="D48" s="178"/>
      <c r="E48" s="178"/>
      <c r="F48" s="149"/>
      <c r="G48" s="149"/>
      <c r="H48" s="149"/>
      <c r="I48" s="149"/>
      <c r="J48" s="149"/>
      <c r="K48" s="149"/>
    </row>
    <row r="49" spans="1:11" x14ac:dyDescent="0.2">
      <c r="A49" s="178">
        <f>+'11- impo '!A48</f>
        <v>43221</v>
      </c>
      <c r="B49" s="178"/>
      <c r="C49" s="178"/>
      <c r="D49" s="178"/>
      <c r="E49" s="178"/>
      <c r="F49" s="149"/>
      <c r="G49" s="149"/>
      <c r="H49" s="149"/>
      <c r="I49" s="149"/>
      <c r="J49" s="149"/>
      <c r="K49" s="149"/>
    </row>
    <row r="50" spans="1:11" x14ac:dyDescent="0.2">
      <c r="A50" s="178">
        <f>+'11- impo '!A49</f>
        <v>43252</v>
      </c>
      <c r="B50" s="178"/>
      <c r="C50" s="178"/>
      <c r="D50" s="178"/>
      <c r="E50" s="178"/>
      <c r="F50" s="149"/>
      <c r="G50" s="149"/>
      <c r="H50" s="149"/>
      <c r="I50" s="149"/>
      <c r="J50" s="149"/>
      <c r="K50" s="149"/>
    </row>
    <row r="51" spans="1:11" x14ac:dyDescent="0.2">
      <c r="A51" s="178">
        <f>+'11- impo '!A50</f>
        <v>43282</v>
      </c>
      <c r="B51" s="178"/>
      <c r="C51" s="178"/>
      <c r="D51" s="178"/>
      <c r="E51" s="178"/>
      <c r="F51" s="149"/>
      <c r="G51" s="149"/>
      <c r="H51" s="149"/>
      <c r="I51" s="149"/>
      <c r="J51" s="149"/>
      <c r="K51" s="149"/>
    </row>
    <row r="52" spans="1:11" ht="13.5" thickBot="1" x14ac:dyDescent="0.25">
      <c r="A52" s="180">
        <f>+'11- impo '!A51</f>
        <v>43313</v>
      </c>
      <c r="B52" s="180"/>
      <c r="C52" s="180"/>
      <c r="D52" s="180"/>
      <c r="E52" s="180"/>
      <c r="F52" s="181"/>
      <c r="G52" s="181"/>
      <c r="H52" s="181"/>
      <c r="I52" s="181"/>
      <c r="J52" s="181"/>
      <c r="K52" s="181"/>
    </row>
    <row r="53" spans="1:11" hidden="1" x14ac:dyDescent="0.2">
      <c r="A53" s="475">
        <f>+'11- impo '!A52</f>
        <v>0</v>
      </c>
      <c r="B53" s="475"/>
      <c r="C53" s="475"/>
      <c r="D53" s="475"/>
      <c r="E53" s="475"/>
      <c r="F53" s="476"/>
      <c r="G53" s="476"/>
      <c r="H53" s="476"/>
      <c r="I53" s="476"/>
      <c r="J53" s="476"/>
      <c r="K53" s="476"/>
    </row>
    <row r="54" spans="1:11" hidden="1" x14ac:dyDescent="0.2">
      <c r="A54" s="178">
        <f>+'11- impo '!A53</f>
        <v>0</v>
      </c>
      <c r="B54" s="178"/>
      <c r="C54" s="178"/>
      <c r="D54" s="178"/>
      <c r="E54" s="178"/>
      <c r="F54" s="149"/>
      <c r="G54" s="149"/>
      <c r="H54" s="149"/>
      <c r="I54" s="149"/>
      <c r="J54" s="149"/>
      <c r="K54" s="149"/>
    </row>
    <row r="55" spans="1:11" hidden="1" x14ac:dyDescent="0.2">
      <c r="A55" s="178">
        <f>+'11- impo '!A54</f>
        <v>0</v>
      </c>
      <c r="B55" s="178"/>
      <c r="C55" s="178"/>
      <c r="D55" s="178"/>
      <c r="E55" s="178"/>
      <c r="F55" s="149"/>
      <c r="G55" s="149"/>
      <c r="H55" s="149"/>
      <c r="I55" s="149"/>
      <c r="J55" s="149"/>
      <c r="K55" s="149"/>
    </row>
    <row r="56" spans="1:11" ht="13.5" hidden="1" thickBot="1" x14ac:dyDescent="0.25">
      <c r="A56" s="180">
        <f>+'11- impo '!A55</f>
        <v>0</v>
      </c>
      <c r="B56" s="180"/>
      <c r="C56" s="180"/>
      <c r="D56" s="180"/>
      <c r="E56" s="180"/>
      <c r="F56" s="181"/>
      <c r="G56" s="181"/>
      <c r="H56" s="181"/>
      <c r="I56" s="181"/>
      <c r="J56" s="181"/>
      <c r="K56" s="181"/>
    </row>
    <row r="57" spans="1:11" ht="13.5" thickBot="1" x14ac:dyDescent="0.25">
      <c r="A57" s="194"/>
      <c r="B57" s="194"/>
      <c r="C57" s="194"/>
      <c r="D57" s="194"/>
      <c r="E57" s="194"/>
      <c r="F57" s="189"/>
      <c r="G57" s="189"/>
      <c r="H57" s="189"/>
      <c r="I57" s="189"/>
      <c r="J57" s="189"/>
      <c r="K57" s="189"/>
    </row>
    <row r="58" spans="1:11" x14ac:dyDescent="0.2">
      <c r="A58" s="191">
        <f>+'11- impo '!A57</f>
        <v>2015</v>
      </c>
      <c r="B58" s="211"/>
      <c r="C58" s="211"/>
      <c r="D58" s="211"/>
      <c r="E58" s="211"/>
      <c r="F58" s="212"/>
      <c r="G58" s="212"/>
      <c r="H58" s="212"/>
      <c r="I58" s="212"/>
      <c r="J58" s="212"/>
      <c r="K58" s="212"/>
    </row>
    <row r="59" spans="1:11" x14ac:dyDescent="0.2">
      <c r="A59" s="192">
        <f>+'11- impo '!A58</f>
        <v>2016</v>
      </c>
      <c r="B59" s="213"/>
      <c r="C59" s="213"/>
      <c r="D59" s="213"/>
      <c r="E59" s="213"/>
      <c r="F59" s="214"/>
      <c r="G59" s="214"/>
      <c r="H59" s="214"/>
      <c r="I59" s="214"/>
      <c r="J59" s="214"/>
      <c r="K59" s="214"/>
    </row>
    <row r="60" spans="1:11" ht="13.5" thickBot="1" x14ac:dyDescent="0.25">
      <c r="A60" s="193">
        <f>+'11- impo '!A59</f>
        <v>2017</v>
      </c>
      <c r="B60" s="215"/>
      <c r="C60" s="215"/>
      <c r="D60" s="215"/>
      <c r="E60" s="215"/>
      <c r="F60" s="216"/>
      <c r="G60" s="216"/>
      <c r="H60" s="216"/>
      <c r="I60" s="216"/>
      <c r="J60" s="216"/>
      <c r="K60" s="216"/>
    </row>
    <row r="61" spans="1:11" ht="13.5" thickBot="1" x14ac:dyDescent="0.25">
      <c r="A61" s="194"/>
      <c r="B61" s="217"/>
      <c r="C61" s="217"/>
      <c r="D61" s="217"/>
      <c r="E61" s="217"/>
      <c r="F61" s="68"/>
      <c r="G61" s="68"/>
      <c r="H61" s="68"/>
      <c r="I61" s="68"/>
      <c r="J61" s="68"/>
      <c r="K61" s="68"/>
    </row>
    <row r="62" spans="1:11" x14ac:dyDescent="0.2">
      <c r="A62" s="174" t="str">
        <f>+'11- impo '!A61</f>
        <v>ene-ago 2017</v>
      </c>
      <c r="B62" s="218"/>
      <c r="C62" s="218"/>
      <c r="D62" s="218"/>
      <c r="E62" s="218"/>
      <c r="F62" s="212"/>
      <c r="G62" s="212"/>
      <c r="H62" s="212"/>
      <c r="I62" s="212"/>
      <c r="J62" s="212"/>
      <c r="K62" s="212"/>
    </row>
    <row r="63" spans="1:11" ht="13.5" thickBot="1" x14ac:dyDescent="0.25">
      <c r="A63" s="180" t="str">
        <f>+'11- impo '!A62</f>
        <v>ene-ago 2018</v>
      </c>
      <c r="B63" s="219"/>
      <c r="C63" s="219"/>
      <c r="D63" s="219"/>
      <c r="E63" s="219"/>
      <c r="F63" s="216"/>
      <c r="G63" s="216"/>
      <c r="H63" s="216"/>
      <c r="I63" s="216"/>
      <c r="J63" s="216"/>
      <c r="K63" s="216"/>
    </row>
    <row r="64" spans="1:11" x14ac:dyDescent="0.2">
      <c r="A64" s="188"/>
      <c r="B64" s="188"/>
      <c r="C64" s="188"/>
      <c r="D64" s="188"/>
      <c r="E64" s="188"/>
    </row>
    <row r="65" spans="1:5" x14ac:dyDescent="0.2">
      <c r="A65" s="188"/>
      <c r="B65" s="188"/>
      <c r="C65" s="188"/>
      <c r="D65" s="188"/>
      <c r="E65" s="188"/>
    </row>
  </sheetData>
  <sheetProtection formatCells="0" formatColumns="0" formatRows="0"/>
  <mergeCells count="2">
    <mergeCell ref="B7:C7"/>
    <mergeCell ref="D7:E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61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8"/>
  <sheetViews>
    <sheetView showGridLines="0" zoomScale="75" workbookViewId="0"/>
  </sheetViews>
  <sheetFormatPr baseColWidth="10" defaultRowHeight="12.75" x14ac:dyDescent="0.2"/>
  <cols>
    <col min="1" max="2" width="19.7109375" style="53" customWidth="1"/>
    <col min="3" max="3" width="22.7109375" style="53" customWidth="1"/>
    <col min="4" max="4" width="29" style="53" customWidth="1"/>
    <col min="5" max="5" width="27.28515625" style="53" customWidth="1"/>
    <col min="6" max="6" width="30.85546875" style="53" customWidth="1"/>
    <col min="7" max="16384" width="11.42578125" style="53"/>
  </cols>
  <sheetData>
    <row r="1" spans="1:6" x14ac:dyDescent="0.2">
      <c r="A1" s="379" t="s">
        <v>146</v>
      </c>
      <c r="B1" s="379"/>
      <c r="C1" s="380"/>
      <c r="D1" s="380"/>
      <c r="E1" s="380"/>
      <c r="F1" s="380"/>
    </row>
    <row r="2" spans="1:6" x14ac:dyDescent="0.2">
      <c r="A2" s="379" t="s">
        <v>18</v>
      </c>
      <c r="B2" s="379"/>
      <c r="C2" s="380"/>
      <c r="D2" s="380"/>
      <c r="E2" s="380"/>
      <c r="F2" s="380"/>
    </row>
    <row r="3" spans="1:6" x14ac:dyDescent="0.2">
      <c r="A3" s="479" t="s">
        <v>291</v>
      </c>
      <c r="B3" s="381"/>
      <c r="C3" s="380"/>
      <c r="D3" s="380"/>
      <c r="E3" s="380"/>
      <c r="F3" s="380"/>
    </row>
    <row r="4" spans="1:6" x14ac:dyDescent="0.2">
      <c r="A4" s="479" t="s">
        <v>288</v>
      </c>
      <c r="B4" s="381"/>
      <c r="C4" s="380"/>
      <c r="D4" s="380"/>
      <c r="E4" s="380"/>
      <c r="F4" s="380"/>
    </row>
    <row r="5" spans="1:6" ht="13.5" thickBot="1" x14ac:dyDescent="0.25">
      <c r="A5" s="483"/>
      <c r="B5" s="483"/>
      <c r="C5" s="483"/>
      <c r="D5" s="483"/>
      <c r="E5" s="483"/>
      <c r="F5" s="483"/>
    </row>
    <row r="6" spans="1:6" ht="13.5" thickBot="1" x14ac:dyDescent="0.25">
      <c r="A6" s="385"/>
      <c r="B6" s="385"/>
      <c r="C6" s="385"/>
      <c r="D6" s="484" t="s">
        <v>21</v>
      </c>
      <c r="E6" s="485"/>
      <c r="F6" s="486"/>
    </row>
    <row r="7" spans="1:6" ht="13.5" thickBot="1" x14ac:dyDescent="0.25">
      <c r="A7" s="487" t="s">
        <v>9</v>
      </c>
      <c r="B7" s="510" t="s">
        <v>285</v>
      </c>
      <c r="C7" s="516" t="s">
        <v>286</v>
      </c>
      <c r="D7" s="488" t="s">
        <v>22</v>
      </c>
      <c r="E7" s="489" t="s">
        <v>22</v>
      </c>
      <c r="F7" s="490" t="s">
        <v>22</v>
      </c>
    </row>
    <row r="8" spans="1:6" x14ac:dyDescent="0.2">
      <c r="A8" s="196">
        <v>42004</v>
      </c>
      <c r="B8" s="511"/>
      <c r="C8" s="491"/>
      <c r="D8" s="492"/>
      <c r="E8" s="493"/>
      <c r="F8" s="494"/>
    </row>
    <row r="9" spans="1:6" x14ac:dyDescent="0.2">
      <c r="A9" s="197">
        <v>42369</v>
      </c>
      <c r="B9" s="512"/>
      <c r="C9" s="495"/>
      <c r="D9" s="496"/>
      <c r="E9" s="497"/>
      <c r="F9" s="498"/>
    </row>
    <row r="10" spans="1:6" x14ac:dyDescent="0.2">
      <c r="A10" s="197">
        <v>42735</v>
      </c>
      <c r="B10" s="513"/>
      <c r="C10" s="496"/>
      <c r="D10" s="496"/>
      <c r="E10" s="497"/>
      <c r="F10" s="498"/>
    </row>
    <row r="11" spans="1:6" ht="13.5" thickBot="1" x14ac:dyDescent="0.25">
      <c r="A11" s="198">
        <v>43100</v>
      </c>
      <c r="B11" s="514"/>
      <c r="C11" s="499"/>
      <c r="D11" s="500"/>
      <c r="E11" s="501"/>
      <c r="F11" s="502"/>
    </row>
    <row r="12" spans="1:6" x14ac:dyDescent="0.2">
      <c r="A12" s="196">
        <v>42978</v>
      </c>
      <c r="B12" s="511"/>
      <c r="C12" s="503"/>
      <c r="D12" s="503"/>
      <c r="E12" s="504"/>
      <c r="F12" s="505"/>
    </row>
    <row r="13" spans="1:6" ht="13.5" thickBot="1" x14ac:dyDescent="0.25">
      <c r="A13" s="506">
        <v>43343</v>
      </c>
      <c r="B13" s="515"/>
      <c r="C13" s="507"/>
      <c r="D13" s="507"/>
      <c r="E13" s="508"/>
      <c r="F13" s="509"/>
    </row>
    <row r="16" spans="1:6" s="201" customFormat="1" x14ac:dyDescent="0.2">
      <c r="A16" s="392"/>
      <c r="B16" s="392"/>
    </row>
    <row r="17" spans="1:6" s="201" customFormat="1" x14ac:dyDescent="0.2"/>
    <row r="18" spans="1:6" s="201" customFormat="1" x14ac:dyDescent="0.2">
      <c r="A18" s="391"/>
      <c r="B18" s="391"/>
      <c r="C18" s="517"/>
      <c r="D18" s="97"/>
      <c r="E18" s="97"/>
      <c r="F18" s="97"/>
    </row>
    <row r="19" spans="1:6" s="201" customFormat="1" x14ac:dyDescent="0.2">
      <c r="A19" s="388"/>
      <c r="B19" s="388"/>
      <c r="C19" s="394"/>
    </row>
    <row r="20" spans="1:6" s="201" customFormat="1" x14ac:dyDescent="0.2">
      <c r="A20" s="388"/>
      <c r="B20" s="388"/>
      <c r="C20" s="394"/>
    </row>
    <row r="21" spans="1:6" s="201" customFormat="1" x14ac:dyDescent="0.2">
      <c r="A21" s="388"/>
      <c r="B21" s="388"/>
      <c r="C21" s="394"/>
    </row>
    <row r="22" spans="1:6" s="201" customFormat="1" x14ac:dyDescent="0.2">
      <c r="A22" s="388"/>
      <c r="B22" s="388"/>
      <c r="C22" s="394"/>
    </row>
    <row r="23" spans="1:6" s="201" customFormat="1" x14ac:dyDescent="0.2">
      <c r="A23" s="388"/>
      <c r="B23" s="388"/>
      <c r="C23" s="395"/>
    </row>
    <row r="24" spans="1:6" s="201" customFormat="1" x14ac:dyDescent="0.2"/>
    <row r="25" spans="1:6" s="201" customFormat="1" x14ac:dyDescent="0.2"/>
    <row r="26" spans="1:6" s="201" customFormat="1" x14ac:dyDescent="0.2"/>
    <row r="27" spans="1:6" s="201" customFormat="1" x14ac:dyDescent="0.2"/>
    <row r="28" spans="1:6" s="201" customFormat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8"/>
  <sheetViews>
    <sheetView showGridLines="0" zoomScale="75" workbookViewId="0"/>
  </sheetViews>
  <sheetFormatPr baseColWidth="10" defaultRowHeight="12.75" x14ac:dyDescent="0.2"/>
  <cols>
    <col min="1" max="1" width="21" style="50" customWidth="1"/>
    <col min="2" max="2" width="25.42578125" style="50" customWidth="1"/>
    <col min="3" max="3" width="16.140625" style="50" customWidth="1"/>
    <col min="4" max="6" width="11.42578125" style="50"/>
    <col min="7" max="9" width="2.85546875" style="50" customWidth="1"/>
    <col min="10" max="16384" width="11.42578125" style="50"/>
  </cols>
  <sheetData>
    <row r="1" spans="1:7" x14ac:dyDescent="0.2">
      <c r="A1" s="152" t="s">
        <v>94</v>
      </c>
      <c r="B1" s="152"/>
      <c r="C1" s="152"/>
      <c r="D1" s="152"/>
      <c r="E1" s="152"/>
      <c r="F1" s="152"/>
      <c r="G1" s="152"/>
    </row>
    <row r="2" spans="1:7" x14ac:dyDescent="0.2">
      <c r="A2" s="140" t="s">
        <v>81</v>
      </c>
      <c r="B2" s="141"/>
      <c r="C2" s="141"/>
      <c r="D2" s="141"/>
      <c r="E2" s="141"/>
      <c r="F2" s="141"/>
    </row>
    <row r="3" spans="1:7" s="53" customFormat="1" x14ac:dyDescent="0.2">
      <c r="A3" s="479" t="str">
        <f>+'1.modelos'!A3</f>
        <v>CALDERAS</v>
      </c>
      <c r="B3" s="382"/>
      <c r="C3" s="382"/>
      <c r="D3" s="382"/>
      <c r="E3" s="382"/>
      <c r="F3" s="380"/>
      <c r="G3" s="481"/>
    </row>
    <row r="4" spans="1:7" x14ac:dyDescent="0.2">
      <c r="A4" s="152" t="s">
        <v>90</v>
      </c>
      <c r="B4" s="482"/>
      <c r="C4" s="482"/>
      <c r="D4" s="482"/>
      <c r="E4" s="482"/>
      <c r="F4" s="141"/>
    </row>
    <row r="5" spans="1:7" x14ac:dyDescent="0.2">
      <c r="A5" s="152" t="s">
        <v>82</v>
      </c>
      <c r="B5" s="482"/>
      <c r="C5" s="482"/>
      <c r="D5" s="482"/>
      <c r="E5" s="482"/>
      <c r="F5" s="141"/>
    </row>
    <row r="6" spans="1:7" ht="13.5" thickBot="1" x14ac:dyDescent="0.25">
      <c r="A6" s="152" t="s">
        <v>83</v>
      </c>
      <c r="B6" s="482"/>
      <c r="C6" s="482"/>
      <c r="D6" s="482"/>
      <c r="E6" s="482"/>
      <c r="F6" s="141"/>
    </row>
    <row r="7" spans="1:7" ht="12.75" customHeight="1" x14ac:dyDescent="0.2">
      <c r="A7" s="153" t="s">
        <v>8</v>
      </c>
      <c r="B7" s="153" t="s">
        <v>84</v>
      </c>
      <c r="C7" s="153" t="s">
        <v>85</v>
      </c>
      <c r="D7" s="153" t="s">
        <v>17</v>
      </c>
      <c r="E7" s="153" t="s">
        <v>100</v>
      </c>
      <c r="F7"/>
    </row>
    <row r="8" spans="1:7" ht="13.5" thickBot="1" x14ac:dyDescent="0.25">
      <c r="A8" s="173" t="s">
        <v>9</v>
      </c>
      <c r="B8" s="173" t="s">
        <v>86</v>
      </c>
      <c r="C8" s="173" t="s">
        <v>87</v>
      </c>
      <c r="D8" s="173" t="s">
        <v>88</v>
      </c>
      <c r="E8" s="173" t="s">
        <v>88</v>
      </c>
      <c r="F8"/>
    </row>
    <row r="9" spans="1:7" x14ac:dyDescent="0.2">
      <c r="A9" s="174">
        <f>+'12Reventa'!A9</f>
        <v>42005</v>
      </c>
      <c r="B9" s="175"/>
      <c r="C9" s="176"/>
      <c r="D9" s="177"/>
      <c r="E9" s="176"/>
      <c r="F9"/>
    </row>
    <row r="10" spans="1:7" x14ac:dyDescent="0.2">
      <c r="A10" s="178">
        <f>+'12Reventa'!A10</f>
        <v>42036</v>
      </c>
      <c r="B10" s="179"/>
      <c r="C10" s="149"/>
      <c r="D10" s="150"/>
      <c r="E10" s="149"/>
      <c r="F10"/>
    </row>
    <row r="11" spans="1:7" x14ac:dyDescent="0.2">
      <c r="A11" s="178">
        <f>+'12Reventa'!A11</f>
        <v>42064</v>
      </c>
      <c r="B11" s="179"/>
      <c r="C11" s="149"/>
      <c r="D11" s="150"/>
      <c r="E11" s="149"/>
      <c r="F11"/>
    </row>
    <row r="12" spans="1:7" x14ac:dyDescent="0.2">
      <c r="A12" s="178">
        <f>+'12Reventa'!A12</f>
        <v>42095</v>
      </c>
      <c r="B12" s="179"/>
      <c r="C12" s="149"/>
      <c r="D12" s="150"/>
      <c r="E12" s="149"/>
      <c r="F12"/>
    </row>
    <row r="13" spans="1:7" x14ac:dyDescent="0.2">
      <c r="A13" s="178">
        <f>+'12Reventa'!A13</f>
        <v>42125</v>
      </c>
      <c r="B13" s="149"/>
      <c r="C13" s="149"/>
      <c r="D13" s="150"/>
      <c r="E13" s="149"/>
      <c r="F13"/>
    </row>
    <row r="14" spans="1:7" x14ac:dyDescent="0.2">
      <c r="A14" s="178">
        <f>+'12Reventa'!A14</f>
        <v>42156</v>
      </c>
      <c r="B14" s="179"/>
      <c r="C14" s="149"/>
      <c r="D14" s="150"/>
      <c r="E14" s="149"/>
      <c r="F14"/>
    </row>
    <row r="15" spans="1:7" x14ac:dyDescent="0.2">
      <c r="A15" s="178">
        <f>+'12Reventa'!A15</f>
        <v>42186</v>
      </c>
      <c r="B15" s="149"/>
      <c r="C15" s="149"/>
      <c r="D15" s="150"/>
      <c r="E15" s="149"/>
      <c r="F15"/>
    </row>
    <row r="16" spans="1:7" x14ac:dyDescent="0.2">
      <c r="A16" s="178">
        <f>+'12Reventa'!A16</f>
        <v>42217</v>
      </c>
      <c r="B16" s="149"/>
      <c r="C16" s="149"/>
      <c r="D16" s="150"/>
      <c r="E16" s="149"/>
      <c r="F16"/>
    </row>
    <row r="17" spans="1:6" x14ac:dyDescent="0.2">
      <c r="A17" s="178">
        <f>+'12Reventa'!A17</f>
        <v>42248</v>
      </c>
      <c r="B17" s="149"/>
      <c r="C17" s="149"/>
      <c r="D17" s="150"/>
      <c r="E17" s="149"/>
      <c r="F17"/>
    </row>
    <row r="18" spans="1:6" x14ac:dyDescent="0.2">
      <c r="A18" s="178">
        <f>+'12Reventa'!A18</f>
        <v>42278</v>
      </c>
      <c r="B18" s="149"/>
      <c r="C18" s="149"/>
      <c r="D18" s="150"/>
      <c r="E18" s="149"/>
      <c r="F18"/>
    </row>
    <row r="19" spans="1:6" x14ac:dyDescent="0.2">
      <c r="A19" s="178">
        <f>+'12Reventa'!A19</f>
        <v>42309</v>
      </c>
      <c r="B19" s="149"/>
      <c r="C19" s="149"/>
      <c r="D19" s="150"/>
      <c r="E19" s="149"/>
      <c r="F19"/>
    </row>
    <row r="20" spans="1:6" ht="13.5" thickBot="1" x14ac:dyDescent="0.25">
      <c r="A20" s="180">
        <f>+'12Reventa'!A20</f>
        <v>42339</v>
      </c>
      <c r="B20" s="181"/>
      <c r="C20" s="181"/>
      <c r="D20" s="182"/>
      <c r="E20" s="181"/>
      <c r="F20"/>
    </row>
    <row r="21" spans="1:6" x14ac:dyDescent="0.2">
      <c r="A21" s="174">
        <f>+'12Reventa'!A21</f>
        <v>42370</v>
      </c>
      <c r="B21" s="176"/>
      <c r="C21" s="176"/>
      <c r="D21" s="150"/>
      <c r="E21" s="176"/>
      <c r="F21"/>
    </row>
    <row r="22" spans="1:6" x14ac:dyDescent="0.2">
      <c r="A22" s="178">
        <f>+'12Reventa'!A22</f>
        <v>42401</v>
      </c>
      <c r="B22" s="149"/>
      <c r="C22" s="149"/>
      <c r="D22" s="183"/>
      <c r="E22" s="149"/>
      <c r="F22"/>
    </row>
    <row r="23" spans="1:6" x14ac:dyDescent="0.2">
      <c r="A23" s="178">
        <f>+'12Reventa'!A23</f>
        <v>42430</v>
      </c>
      <c r="B23" s="149"/>
      <c r="C23" s="149"/>
      <c r="D23" s="150"/>
      <c r="E23" s="149"/>
      <c r="F23"/>
    </row>
    <row r="24" spans="1:6" x14ac:dyDescent="0.2">
      <c r="A24" s="178">
        <f>+'12Reventa'!A24</f>
        <v>42461</v>
      </c>
      <c r="B24" s="149"/>
      <c r="C24" s="149"/>
      <c r="D24" s="150"/>
      <c r="E24" s="149"/>
      <c r="F24"/>
    </row>
    <row r="25" spans="1:6" x14ac:dyDescent="0.2">
      <c r="A25" s="178">
        <f>+'12Reventa'!A25</f>
        <v>42491</v>
      </c>
      <c r="B25" s="149"/>
      <c r="C25" s="149"/>
      <c r="D25" s="150"/>
      <c r="E25" s="149"/>
      <c r="F25"/>
    </row>
    <row r="26" spans="1:6" x14ac:dyDescent="0.2">
      <c r="A26" s="178">
        <f>+'12Reventa'!A26</f>
        <v>42522</v>
      </c>
      <c r="B26" s="149"/>
      <c r="C26" s="149"/>
      <c r="D26" s="150"/>
      <c r="E26" s="149"/>
      <c r="F26"/>
    </row>
    <row r="27" spans="1:6" x14ac:dyDescent="0.2">
      <c r="A27" s="178">
        <f>+'12Reventa'!A27</f>
        <v>42552</v>
      </c>
      <c r="B27" s="149"/>
      <c r="C27" s="149"/>
      <c r="D27" s="150"/>
      <c r="E27" s="149"/>
      <c r="F27"/>
    </row>
    <row r="28" spans="1:6" x14ac:dyDescent="0.2">
      <c r="A28" s="178">
        <f>+'12Reventa'!A28</f>
        <v>42583</v>
      </c>
      <c r="B28" s="149"/>
      <c r="C28" s="149"/>
      <c r="D28" s="150"/>
      <c r="E28" s="149"/>
      <c r="F28"/>
    </row>
    <row r="29" spans="1:6" x14ac:dyDescent="0.2">
      <c r="A29" s="178">
        <f>+'12Reventa'!A29</f>
        <v>42614</v>
      </c>
      <c r="B29" s="149"/>
      <c r="C29" s="149"/>
      <c r="D29" s="150"/>
      <c r="E29" s="149"/>
      <c r="F29"/>
    </row>
    <row r="30" spans="1:6" x14ac:dyDescent="0.2">
      <c r="A30" s="178">
        <f>+'12Reventa'!A30</f>
        <v>42644</v>
      </c>
      <c r="B30" s="149"/>
      <c r="C30" s="149"/>
      <c r="D30" s="150"/>
      <c r="E30" s="149"/>
      <c r="F30"/>
    </row>
    <row r="31" spans="1:6" x14ac:dyDescent="0.2">
      <c r="A31" s="178">
        <f>+'12Reventa'!A31</f>
        <v>42675</v>
      </c>
      <c r="B31" s="149"/>
      <c r="C31" s="149"/>
      <c r="D31" s="150"/>
      <c r="E31" s="149"/>
      <c r="F31"/>
    </row>
    <row r="32" spans="1:6" ht="13.5" thickBot="1" x14ac:dyDescent="0.25">
      <c r="A32" s="180">
        <f>+'12Reventa'!A32</f>
        <v>42705</v>
      </c>
      <c r="B32" s="181"/>
      <c r="C32" s="181"/>
      <c r="D32" s="184"/>
      <c r="E32" s="181"/>
      <c r="F32"/>
    </row>
    <row r="33" spans="1:6" x14ac:dyDescent="0.2">
      <c r="A33" s="174">
        <f>+'12Reventa'!A33</f>
        <v>42736</v>
      </c>
      <c r="B33" s="176"/>
      <c r="C33" s="185"/>
      <c r="D33" s="175"/>
      <c r="E33" s="176"/>
      <c r="F33"/>
    </row>
    <row r="34" spans="1:6" x14ac:dyDescent="0.2">
      <c r="A34" s="178">
        <f>+'12Reventa'!A34</f>
        <v>42767</v>
      </c>
      <c r="B34" s="149"/>
      <c r="C34" s="128"/>
      <c r="D34" s="179"/>
      <c r="E34" s="149"/>
      <c r="F34"/>
    </row>
    <row r="35" spans="1:6" x14ac:dyDescent="0.2">
      <c r="A35" s="178">
        <f>+'12Reventa'!A35</f>
        <v>42795</v>
      </c>
      <c r="B35" s="149"/>
      <c r="C35" s="128"/>
      <c r="D35" s="179"/>
      <c r="E35" s="149"/>
      <c r="F35"/>
    </row>
    <row r="36" spans="1:6" x14ac:dyDescent="0.2">
      <c r="A36" s="178">
        <f>+'12Reventa'!A36</f>
        <v>42826</v>
      </c>
      <c r="B36" s="149"/>
      <c r="C36" s="128"/>
      <c r="D36" s="179"/>
      <c r="E36" s="149"/>
      <c r="F36"/>
    </row>
    <row r="37" spans="1:6" x14ac:dyDescent="0.2">
      <c r="A37" s="178">
        <f>+'12Reventa'!A37</f>
        <v>42856</v>
      </c>
      <c r="B37" s="149"/>
      <c r="C37" s="128"/>
      <c r="D37" s="179"/>
      <c r="E37" s="149"/>
      <c r="F37"/>
    </row>
    <row r="38" spans="1:6" x14ac:dyDescent="0.2">
      <c r="A38" s="178">
        <f>+'12Reventa'!A38</f>
        <v>42887</v>
      </c>
      <c r="B38" s="149"/>
      <c r="C38" s="128"/>
      <c r="D38" s="179"/>
      <c r="E38" s="149"/>
      <c r="F38"/>
    </row>
    <row r="39" spans="1:6" x14ac:dyDescent="0.2">
      <c r="A39" s="178">
        <f>+'12Reventa'!A39</f>
        <v>42917</v>
      </c>
      <c r="B39" s="149"/>
      <c r="C39" s="128"/>
      <c r="D39" s="179"/>
      <c r="E39" s="149"/>
      <c r="F39"/>
    </row>
    <row r="40" spans="1:6" x14ac:dyDescent="0.2">
      <c r="A40" s="178">
        <f>+'12Reventa'!A40</f>
        <v>42948</v>
      </c>
      <c r="B40" s="149"/>
      <c r="C40" s="128"/>
      <c r="D40" s="179"/>
      <c r="E40" s="149"/>
      <c r="F40"/>
    </row>
    <row r="41" spans="1:6" x14ac:dyDescent="0.2">
      <c r="A41" s="178">
        <f>+'12Reventa'!A41</f>
        <v>42979</v>
      </c>
      <c r="B41" s="149"/>
      <c r="C41" s="128"/>
      <c r="D41" s="179"/>
      <c r="E41" s="149"/>
      <c r="F41"/>
    </row>
    <row r="42" spans="1:6" x14ac:dyDescent="0.2">
      <c r="A42" s="178">
        <f>+'12Reventa'!A42</f>
        <v>43009</v>
      </c>
      <c r="B42" s="149"/>
      <c r="C42" s="128"/>
      <c r="D42" s="179"/>
      <c r="E42" s="149"/>
      <c r="F42"/>
    </row>
    <row r="43" spans="1:6" x14ac:dyDescent="0.2">
      <c r="A43" s="178">
        <f>+'12Reventa'!A43</f>
        <v>43040</v>
      </c>
      <c r="B43" s="149"/>
      <c r="C43" s="128"/>
      <c r="D43" s="179"/>
      <c r="E43" s="149"/>
      <c r="F43"/>
    </row>
    <row r="44" spans="1:6" ht="13.5" thickBot="1" x14ac:dyDescent="0.25">
      <c r="A44" s="180">
        <f>+'12Reventa'!A44</f>
        <v>43070</v>
      </c>
      <c r="B44" s="181"/>
      <c r="C44" s="186"/>
      <c r="D44" s="187"/>
      <c r="E44" s="181"/>
      <c r="F44"/>
    </row>
    <row r="45" spans="1:6" x14ac:dyDescent="0.2">
      <c r="A45" s="174">
        <f>+'12Reventa'!A45</f>
        <v>43101</v>
      </c>
      <c r="B45" s="176"/>
      <c r="C45" s="185"/>
      <c r="D45" s="175"/>
      <c r="E45" s="176"/>
      <c r="F45"/>
    </row>
    <row r="46" spans="1:6" x14ac:dyDescent="0.2">
      <c r="A46" s="178">
        <f>+'12Reventa'!A46</f>
        <v>43132</v>
      </c>
      <c r="B46" s="149"/>
      <c r="C46" s="128"/>
      <c r="D46" s="179"/>
      <c r="E46" s="149"/>
      <c r="F46"/>
    </row>
    <row r="47" spans="1:6" x14ac:dyDescent="0.2">
      <c r="A47" s="178">
        <f>+'12Reventa'!A48</f>
        <v>43191</v>
      </c>
      <c r="B47" s="149"/>
      <c r="C47" s="128"/>
      <c r="D47" s="179"/>
      <c r="E47" s="149"/>
      <c r="F47"/>
    </row>
    <row r="48" spans="1:6" x14ac:dyDescent="0.2">
      <c r="A48" s="178">
        <f>+'12Reventa'!A49</f>
        <v>43221</v>
      </c>
      <c r="B48" s="149"/>
      <c r="C48" s="128"/>
      <c r="D48" s="179"/>
      <c r="E48" s="149"/>
      <c r="F48"/>
    </row>
    <row r="49" spans="1:6" x14ac:dyDescent="0.2">
      <c r="A49" s="178">
        <f>+'12Reventa'!A50</f>
        <v>43252</v>
      </c>
      <c r="B49" s="149"/>
      <c r="C49" s="128"/>
      <c r="D49" s="179"/>
      <c r="E49" s="149"/>
      <c r="F49"/>
    </row>
    <row r="50" spans="1:6" x14ac:dyDescent="0.2">
      <c r="A50" s="178">
        <f>+'12Reventa'!A51</f>
        <v>43282</v>
      </c>
      <c r="B50" s="149"/>
      <c r="C50" s="128"/>
      <c r="D50" s="179"/>
      <c r="E50" s="149"/>
      <c r="F50"/>
    </row>
    <row r="51" spans="1:6" ht="13.5" thickBot="1" x14ac:dyDescent="0.25">
      <c r="A51" s="180">
        <f>+'12Reventa'!A52</f>
        <v>43313</v>
      </c>
      <c r="B51" s="181"/>
      <c r="C51" s="186"/>
      <c r="D51" s="187"/>
      <c r="E51" s="181"/>
      <c r="F51"/>
    </row>
    <row r="52" spans="1:6" hidden="1" x14ac:dyDescent="0.2">
      <c r="A52" s="475">
        <f>+'12Reventa'!A53</f>
        <v>0</v>
      </c>
      <c r="B52" s="476"/>
      <c r="C52" s="477"/>
      <c r="D52" s="478"/>
      <c r="E52" s="476"/>
      <c r="F52"/>
    </row>
    <row r="53" spans="1:6" hidden="1" x14ac:dyDescent="0.2">
      <c r="A53" s="178">
        <f>+'12Reventa'!A54</f>
        <v>0</v>
      </c>
      <c r="B53" s="149"/>
      <c r="C53" s="128"/>
      <c r="D53" s="179"/>
      <c r="E53" s="149"/>
      <c r="F53"/>
    </row>
    <row r="54" spans="1:6" hidden="1" x14ac:dyDescent="0.2">
      <c r="A54" s="178">
        <f>+'12Reventa'!A55</f>
        <v>0</v>
      </c>
      <c r="B54" s="149"/>
      <c r="C54" s="128"/>
      <c r="D54" s="179"/>
      <c r="E54" s="149"/>
      <c r="F54"/>
    </row>
    <row r="55" spans="1:6" ht="13.5" hidden="1" thickBot="1" x14ac:dyDescent="0.25">
      <c r="A55" s="180">
        <f>+'12Reventa'!A56</f>
        <v>0</v>
      </c>
      <c r="B55" s="181"/>
      <c r="C55" s="186"/>
      <c r="D55" s="187"/>
      <c r="E55" s="181"/>
      <c r="F55"/>
    </row>
    <row r="56" spans="1:6" ht="13.5" thickBot="1" x14ac:dyDescent="0.25">
      <c r="A56" s="188"/>
      <c r="B56" s="189"/>
      <c r="C56" s="189"/>
      <c r="D56" s="190"/>
      <c r="E56" s="189"/>
      <c r="F56"/>
    </row>
    <row r="57" spans="1:6" x14ac:dyDescent="0.2">
      <c r="A57" s="191">
        <f>+'11- impo '!A57</f>
        <v>2015</v>
      </c>
      <c r="B57" s="176"/>
      <c r="C57" s="176"/>
      <c r="D57" s="176"/>
      <c r="E57" s="176"/>
      <c r="F57"/>
    </row>
    <row r="58" spans="1:6" x14ac:dyDescent="0.2">
      <c r="A58" s="192">
        <f>+'11- impo '!A58</f>
        <v>2016</v>
      </c>
      <c r="B58" s="149"/>
      <c r="C58" s="149"/>
      <c r="D58" s="149"/>
      <c r="E58" s="149"/>
      <c r="F58"/>
    </row>
    <row r="59" spans="1:6" ht="13.5" thickBot="1" x14ac:dyDescent="0.25">
      <c r="A59" s="193">
        <f>+'11- impo '!A59</f>
        <v>2017</v>
      </c>
      <c r="B59" s="181"/>
      <c r="C59" s="181"/>
      <c r="D59" s="181"/>
      <c r="E59" s="181"/>
      <c r="F59"/>
    </row>
    <row r="60" spans="1:6" ht="13.5" thickBot="1" x14ac:dyDescent="0.25">
      <c r="A60" s="194"/>
      <c r="B60" s="189"/>
      <c r="C60" s="189"/>
      <c r="D60" s="189"/>
      <c r="E60" s="189"/>
      <c r="F60"/>
    </row>
    <row r="61" spans="1:6" x14ac:dyDescent="0.2">
      <c r="A61" s="174" t="str">
        <f>+'11- impo '!A61</f>
        <v>ene-ago 2017</v>
      </c>
      <c r="B61" s="176"/>
      <c r="C61" s="176"/>
      <c r="D61" s="176"/>
      <c r="E61" s="176"/>
      <c r="F61"/>
    </row>
    <row r="62" spans="1:6" ht="13.5" thickBot="1" x14ac:dyDescent="0.25">
      <c r="A62" s="180" t="str">
        <f>+'11- impo '!A62</f>
        <v>ene-ago 2018</v>
      </c>
      <c r="B62" s="181"/>
      <c r="C62" s="181"/>
      <c r="D62" s="181"/>
      <c r="E62" s="181"/>
      <c r="F62"/>
    </row>
    <row r="63" spans="1:6" x14ac:dyDescent="0.2">
      <c r="A63" s="188"/>
    </row>
    <row r="64" spans="1:6" x14ac:dyDescent="0.2">
      <c r="A64" s="195" t="s">
        <v>89</v>
      </c>
    </row>
    <row r="65" spans="1:6" x14ac:dyDescent="0.2">
      <c r="A65" s="164"/>
    </row>
    <row r="66" spans="1:6" x14ac:dyDescent="0.2">
      <c r="A66" s="164"/>
      <c r="E66" s="189"/>
      <c r="F66" s="189"/>
    </row>
    <row r="67" spans="1:6" hidden="1" x14ac:dyDescent="0.2">
      <c r="A67" s="95" t="s">
        <v>155</v>
      </c>
      <c r="B67" s="96"/>
      <c r="C67" s="55"/>
    </row>
    <row r="68" spans="1:6" ht="13.5" hidden="1" thickBot="1" x14ac:dyDescent="0.25">
      <c r="A68" s="55"/>
      <c r="B68" s="55"/>
      <c r="C68" s="55"/>
    </row>
    <row r="69" spans="1:6" ht="13.5" hidden="1" thickBot="1" x14ac:dyDescent="0.25">
      <c r="A69" s="100" t="s">
        <v>9</v>
      </c>
      <c r="C69" s="103" t="s">
        <v>148</v>
      </c>
      <c r="D69" s="104" t="s">
        <v>126</v>
      </c>
    </row>
    <row r="70" spans="1:6" hidden="1" x14ac:dyDescent="0.2">
      <c r="A70" s="105">
        <v>2003</v>
      </c>
      <c r="C70" s="112">
        <f>+C57-SUM(C8:C19)</f>
        <v>0</v>
      </c>
      <c r="D70" s="113">
        <f>+D57-SUM(D8:D19)</f>
        <v>0</v>
      </c>
    </row>
    <row r="71" spans="1:6" hidden="1" x14ac:dyDescent="0.2">
      <c r="A71" s="106">
        <v>2004</v>
      </c>
      <c r="C71" s="114">
        <f>+C58-SUM(C20:C31)</f>
        <v>0</v>
      </c>
      <c r="D71" s="115">
        <f>+D58-SUM(D20:D31)</f>
        <v>0</v>
      </c>
    </row>
    <row r="72" spans="1:6" ht="13.5" hidden="1" thickBot="1" x14ac:dyDescent="0.25">
      <c r="A72" s="107">
        <v>2005</v>
      </c>
      <c r="C72" s="116">
        <f>+C59-SUM(C32:C43)</f>
        <v>0</v>
      </c>
      <c r="D72" s="117">
        <f>+D59-SUM(D32:D43)</f>
        <v>0</v>
      </c>
    </row>
    <row r="73" spans="1:6" hidden="1" x14ac:dyDescent="0.2">
      <c r="A73" s="105" t="str">
        <f>+A61</f>
        <v>ene-ago 2017</v>
      </c>
      <c r="C73" s="118">
        <f>+C61-(SUM(C32:INDEX(C32:C43,'parámetros e instrucciones'!$E$3)))</f>
        <v>0</v>
      </c>
      <c r="D73" s="118">
        <f>+D61-(SUM(D32:INDEX(D32:D43,'parámetros e instrucciones'!$E$3)))</f>
        <v>0</v>
      </c>
    </row>
    <row r="74" spans="1:6" ht="13.5" hidden="1" thickBot="1" x14ac:dyDescent="0.25">
      <c r="A74" s="107" t="str">
        <f>+A62</f>
        <v>ene-ago 2018</v>
      </c>
      <c r="C74" s="119">
        <f>+C62-(SUM(C44:INDEX(C44:C55,'parámetros e instrucciones'!$E$3)))</f>
        <v>0</v>
      </c>
      <c r="D74" s="119">
        <f>+D62-(SUM(D44:INDEX(D44:D55,'parámetros e instrucciones'!$E$3)))</f>
        <v>0</v>
      </c>
    </row>
    <row r="75" spans="1:6" hidden="1" x14ac:dyDescent="0.2"/>
    <row r="76" spans="1:6" hidden="1" x14ac:dyDescent="0.2"/>
    <row r="77" spans="1:6" hidden="1" x14ac:dyDescent="0.2"/>
    <row r="78" spans="1:6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93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04" t="s">
        <v>94</v>
      </c>
      <c r="B2" s="604"/>
      <c r="C2" s="604"/>
      <c r="D2" s="604"/>
    </row>
    <row r="3" spans="1:4" x14ac:dyDescent="0.2">
      <c r="A3" s="604" t="s">
        <v>95</v>
      </c>
      <c r="B3" s="604"/>
      <c r="C3" s="604"/>
      <c r="D3" s="604"/>
    </row>
    <row r="4" spans="1:4" x14ac:dyDescent="0.2">
      <c r="A4" s="605" t="s">
        <v>2</v>
      </c>
      <c r="B4" s="605"/>
      <c r="C4" s="605"/>
      <c r="D4" s="60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96</v>
      </c>
      <c r="C6" s="22" t="s">
        <v>97</v>
      </c>
      <c r="D6" s="23" t="s">
        <v>98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43"/>
  <sheetViews>
    <sheetView showGridLines="0" zoomScale="75" workbookViewId="0">
      <selection activeCell="B25" sqref="B25:B26"/>
    </sheetView>
  </sheetViews>
  <sheetFormatPr baseColWidth="10" defaultRowHeight="12.75" x14ac:dyDescent="0.2"/>
  <cols>
    <col min="1" max="1" width="17.85546875" style="50" customWidth="1"/>
    <col min="2" max="2" width="77.5703125" style="50" customWidth="1"/>
    <col min="3" max="7" width="11.28515625" style="53" customWidth="1"/>
    <col min="8" max="16384" width="11.42578125" style="50"/>
  </cols>
  <sheetData>
    <row r="1" spans="1:7" x14ac:dyDescent="0.2">
      <c r="A1" s="140" t="s">
        <v>1</v>
      </c>
      <c r="B1" s="141"/>
      <c r="C1" s="380"/>
      <c r="D1" s="380"/>
      <c r="E1" s="380"/>
      <c r="F1" s="380"/>
      <c r="G1" s="380"/>
    </row>
    <row r="2" spans="1:7" s="53" customFormat="1" x14ac:dyDescent="0.2">
      <c r="A2" s="379" t="s">
        <v>117</v>
      </c>
      <c r="B2" s="380"/>
      <c r="C2" s="380"/>
      <c r="D2" s="380"/>
      <c r="E2" s="380"/>
      <c r="F2" s="380"/>
      <c r="G2" s="380"/>
    </row>
    <row r="3" spans="1:7" s="53" customFormat="1" x14ac:dyDescent="0.2">
      <c r="A3" s="537" t="s">
        <v>220</v>
      </c>
      <c r="B3" s="537"/>
      <c r="C3" s="537"/>
      <c r="D3" s="537"/>
      <c r="E3" s="537"/>
      <c r="F3" s="537"/>
      <c r="G3" s="537"/>
    </row>
    <row r="4" spans="1:7" hidden="1" x14ac:dyDescent="0.2">
      <c r="A4" s="140"/>
      <c r="B4" s="141"/>
      <c r="C4" s="380"/>
      <c r="D4" s="380"/>
      <c r="E4" s="380"/>
      <c r="F4" s="380"/>
      <c r="G4" s="380"/>
    </row>
    <row r="5" spans="1:7" hidden="1" x14ac:dyDescent="0.2">
      <c r="A5" s="140"/>
      <c r="B5" s="141"/>
      <c r="C5" s="380"/>
      <c r="D5" s="380"/>
      <c r="E5" s="380"/>
      <c r="F5" s="380"/>
      <c r="G5" s="380"/>
    </row>
    <row r="6" spans="1:7" x14ac:dyDescent="0.2">
      <c r="A6" s="140"/>
      <c r="B6" s="141"/>
      <c r="C6" s="380"/>
      <c r="D6" s="380"/>
      <c r="E6" s="380"/>
      <c r="F6" s="380"/>
      <c r="G6" s="380"/>
    </row>
    <row r="7" spans="1:7" x14ac:dyDescent="0.2">
      <c r="A7" s="140"/>
      <c r="B7" s="141"/>
      <c r="C7" s="380"/>
      <c r="D7" s="380"/>
      <c r="E7" s="380"/>
      <c r="F7" s="380"/>
      <c r="G7" s="380"/>
    </row>
    <row r="8" spans="1:7" x14ac:dyDescent="0.2">
      <c r="A8" s="140"/>
      <c r="B8" s="141"/>
      <c r="C8" s="380"/>
      <c r="D8" s="380"/>
      <c r="E8" s="380"/>
      <c r="F8" s="380"/>
      <c r="G8" s="380"/>
    </row>
    <row r="9" spans="1:7" ht="13.5" thickBot="1" x14ac:dyDescent="0.25">
      <c r="A9" s="141"/>
      <c r="B9" s="140"/>
      <c r="C9" s="380"/>
      <c r="D9" s="380"/>
      <c r="E9" s="380"/>
      <c r="F9" s="380"/>
      <c r="G9" s="380"/>
    </row>
    <row r="10" spans="1:7" ht="28.5" customHeight="1" thickBot="1" x14ac:dyDescent="0.25">
      <c r="A10" s="527" t="s">
        <v>3</v>
      </c>
      <c r="B10" s="530" t="s">
        <v>305</v>
      </c>
      <c r="C10" s="383">
        <v>2015</v>
      </c>
      <c r="D10" s="383">
        <f>+C10+1</f>
        <v>2016</v>
      </c>
      <c r="E10" s="383">
        <f>+D10+1</f>
        <v>2017</v>
      </c>
      <c r="F10" s="383" t="s">
        <v>218</v>
      </c>
      <c r="G10" s="383" t="s">
        <v>219</v>
      </c>
    </row>
    <row r="11" spans="1:7" x14ac:dyDescent="0.2">
      <c r="A11" s="142" t="s">
        <v>4</v>
      </c>
      <c r="B11" s="540"/>
      <c r="C11" s="534" t="s">
        <v>213</v>
      </c>
      <c r="D11" s="534" t="s">
        <v>213</v>
      </c>
      <c r="E11" s="534" t="s">
        <v>213</v>
      </c>
      <c r="F11" s="534" t="s">
        <v>213</v>
      </c>
      <c r="G11" s="534" t="s">
        <v>213</v>
      </c>
    </row>
    <row r="12" spans="1:7" x14ac:dyDescent="0.2">
      <c r="A12" s="143"/>
      <c r="B12" s="539"/>
      <c r="C12" s="535"/>
      <c r="D12" s="535"/>
      <c r="E12" s="535"/>
      <c r="F12" s="535"/>
      <c r="G12" s="535"/>
    </row>
    <row r="13" spans="1:7" x14ac:dyDescent="0.2">
      <c r="A13" s="143"/>
      <c r="B13" s="538"/>
      <c r="C13" s="535"/>
      <c r="D13" s="535"/>
      <c r="E13" s="535"/>
      <c r="F13" s="535"/>
      <c r="G13" s="535"/>
    </row>
    <row r="14" spans="1:7" x14ac:dyDescent="0.2">
      <c r="A14" s="143"/>
      <c r="B14" s="539"/>
      <c r="C14" s="535"/>
      <c r="D14" s="535"/>
      <c r="E14" s="535"/>
      <c r="F14" s="535"/>
      <c r="G14" s="535"/>
    </row>
    <row r="15" spans="1:7" x14ac:dyDescent="0.2">
      <c r="A15" s="143"/>
      <c r="B15" s="538"/>
      <c r="C15" s="535"/>
      <c r="D15" s="535"/>
      <c r="E15" s="535"/>
      <c r="F15" s="535"/>
      <c r="G15" s="535"/>
    </row>
    <row r="16" spans="1:7" ht="13.5" thickBot="1" x14ac:dyDescent="0.25">
      <c r="A16" s="144"/>
      <c r="B16" s="541"/>
      <c r="C16" s="536"/>
      <c r="D16" s="536"/>
      <c r="E16" s="536"/>
      <c r="F16" s="536"/>
      <c r="G16" s="536"/>
    </row>
    <row r="17" spans="1:7" x14ac:dyDescent="0.2">
      <c r="A17" s="142" t="s">
        <v>5</v>
      </c>
      <c r="B17" s="540"/>
      <c r="C17" s="534" t="s">
        <v>213</v>
      </c>
      <c r="D17" s="534" t="s">
        <v>213</v>
      </c>
      <c r="E17" s="534" t="s">
        <v>213</v>
      </c>
      <c r="F17" s="534" t="s">
        <v>213</v>
      </c>
      <c r="G17" s="534" t="s">
        <v>213</v>
      </c>
    </row>
    <row r="18" spans="1:7" x14ac:dyDescent="0.2">
      <c r="A18" s="143"/>
      <c r="B18" s="539"/>
      <c r="C18" s="535"/>
      <c r="D18" s="535"/>
      <c r="E18" s="535"/>
      <c r="F18" s="535"/>
      <c r="G18" s="535"/>
    </row>
    <row r="19" spans="1:7" x14ac:dyDescent="0.2">
      <c r="A19" s="143"/>
      <c r="B19" s="538"/>
      <c r="C19" s="535"/>
      <c r="D19" s="535"/>
      <c r="E19" s="535"/>
      <c r="F19" s="535"/>
      <c r="G19" s="535"/>
    </row>
    <row r="20" spans="1:7" x14ac:dyDescent="0.2">
      <c r="A20" s="143"/>
      <c r="B20" s="539"/>
      <c r="C20" s="535"/>
      <c r="D20" s="535"/>
      <c r="E20" s="535"/>
      <c r="F20" s="535"/>
      <c r="G20" s="535"/>
    </row>
    <row r="21" spans="1:7" x14ac:dyDescent="0.2">
      <c r="A21" s="143"/>
      <c r="B21" s="538"/>
      <c r="C21" s="535"/>
      <c r="D21" s="535"/>
      <c r="E21" s="535"/>
      <c r="F21" s="535"/>
      <c r="G21" s="535"/>
    </row>
    <row r="22" spans="1:7" ht="13.5" thickBot="1" x14ac:dyDescent="0.25">
      <c r="A22" s="144"/>
      <c r="B22" s="541"/>
      <c r="C22" s="536"/>
      <c r="D22" s="536"/>
      <c r="E22" s="536"/>
      <c r="F22" s="536"/>
      <c r="G22" s="536"/>
    </row>
    <row r="23" spans="1:7" x14ac:dyDescent="0.2">
      <c r="A23" s="142" t="s">
        <v>6</v>
      </c>
      <c r="B23" s="540"/>
      <c r="C23" s="534" t="s">
        <v>213</v>
      </c>
      <c r="D23" s="534" t="s">
        <v>213</v>
      </c>
      <c r="E23" s="534" t="s">
        <v>213</v>
      </c>
      <c r="F23" s="534" t="s">
        <v>213</v>
      </c>
      <c r="G23" s="534" t="s">
        <v>213</v>
      </c>
    </row>
    <row r="24" spans="1:7" x14ac:dyDescent="0.2">
      <c r="A24" s="143"/>
      <c r="B24" s="539"/>
      <c r="C24" s="535"/>
      <c r="D24" s="535"/>
      <c r="E24" s="535"/>
      <c r="F24" s="535"/>
      <c r="G24" s="535"/>
    </row>
    <row r="25" spans="1:7" x14ac:dyDescent="0.2">
      <c r="A25" s="143"/>
      <c r="B25" s="538"/>
      <c r="C25" s="535"/>
      <c r="D25" s="535"/>
      <c r="E25" s="535"/>
      <c r="F25" s="535"/>
      <c r="G25" s="535"/>
    </row>
    <row r="26" spans="1:7" x14ac:dyDescent="0.2">
      <c r="A26" s="143"/>
      <c r="B26" s="539"/>
      <c r="C26" s="535"/>
      <c r="D26" s="535"/>
      <c r="E26" s="535"/>
      <c r="F26" s="535"/>
      <c r="G26" s="535"/>
    </row>
    <row r="27" spans="1:7" x14ac:dyDescent="0.2">
      <c r="A27" s="143"/>
      <c r="B27" s="538"/>
      <c r="C27" s="535"/>
      <c r="D27" s="535"/>
      <c r="E27" s="535"/>
      <c r="F27" s="535"/>
      <c r="G27" s="535"/>
    </row>
    <row r="28" spans="1:7" ht="13.5" thickBot="1" x14ac:dyDescent="0.25">
      <c r="A28" s="144"/>
      <c r="B28" s="541"/>
      <c r="C28" s="536"/>
      <c r="D28" s="536"/>
      <c r="E28" s="536"/>
      <c r="F28" s="536"/>
      <c r="G28" s="536"/>
    </row>
    <row r="29" spans="1:7" x14ac:dyDescent="0.2">
      <c r="A29" s="142" t="s">
        <v>192</v>
      </c>
      <c r="B29" s="540"/>
      <c r="C29" s="534" t="s">
        <v>213</v>
      </c>
      <c r="D29" s="534" t="s">
        <v>213</v>
      </c>
      <c r="E29" s="534" t="s">
        <v>213</v>
      </c>
      <c r="F29" s="534" t="s">
        <v>213</v>
      </c>
      <c r="G29" s="534" t="s">
        <v>213</v>
      </c>
    </row>
    <row r="30" spans="1:7" x14ac:dyDescent="0.2">
      <c r="A30" s="143"/>
      <c r="B30" s="539"/>
      <c r="C30" s="535"/>
      <c r="D30" s="535"/>
      <c r="E30" s="535"/>
      <c r="F30" s="535"/>
      <c r="G30" s="535"/>
    </row>
    <row r="31" spans="1:7" x14ac:dyDescent="0.2">
      <c r="A31" s="143"/>
      <c r="B31" s="538"/>
      <c r="C31" s="535"/>
      <c r="D31" s="535"/>
      <c r="E31" s="535"/>
      <c r="F31" s="535"/>
      <c r="G31" s="535"/>
    </row>
    <row r="32" spans="1:7" x14ac:dyDescent="0.2">
      <c r="A32" s="143"/>
      <c r="B32" s="539"/>
      <c r="C32" s="535"/>
      <c r="D32" s="535"/>
      <c r="E32" s="535"/>
      <c r="F32" s="535"/>
      <c r="G32" s="535"/>
    </row>
    <row r="33" spans="1:7" x14ac:dyDescent="0.2">
      <c r="A33" s="143"/>
      <c r="B33" s="538"/>
      <c r="C33" s="535"/>
      <c r="D33" s="535"/>
      <c r="E33" s="535"/>
      <c r="F33" s="535"/>
      <c r="G33" s="535"/>
    </row>
    <row r="34" spans="1:7" ht="13.5" thickBot="1" x14ac:dyDescent="0.25">
      <c r="A34" s="144"/>
      <c r="B34" s="541"/>
      <c r="C34" s="536"/>
      <c r="D34" s="536"/>
      <c r="E34" s="536"/>
      <c r="F34" s="536"/>
      <c r="G34" s="536"/>
    </row>
    <row r="35" spans="1:7" x14ac:dyDescent="0.2">
      <c r="A35" s="142" t="s">
        <v>193</v>
      </c>
      <c r="B35" s="540"/>
      <c r="C35" s="534" t="s">
        <v>213</v>
      </c>
      <c r="D35" s="534" t="s">
        <v>213</v>
      </c>
      <c r="E35" s="534" t="s">
        <v>213</v>
      </c>
      <c r="F35" s="534" t="s">
        <v>213</v>
      </c>
      <c r="G35" s="534" t="s">
        <v>213</v>
      </c>
    </row>
    <row r="36" spans="1:7" x14ac:dyDescent="0.2">
      <c r="A36" s="143"/>
      <c r="B36" s="539"/>
      <c r="C36" s="535"/>
      <c r="D36" s="535"/>
      <c r="E36" s="535"/>
      <c r="F36" s="535"/>
      <c r="G36" s="535"/>
    </row>
    <row r="37" spans="1:7" x14ac:dyDescent="0.2">
      <c r="A37" s="143"/>
      <c r="B37" s="538"/>
      <c r="C37" s="535"/>
      <c r="D37" s="535"/>
      <c r="E37" s="535"/>
      <c r="F37" s="535"/>
      <c r="G37" s="535"/>
    </row>
    <row r="38" spans="1:7" x14ac:dyDescent="0.2">
      <c r="A38" s="143"/>
      <c r="B38" s="539"/>
      <c r="C38" s="535"/>
      <c r="D38" s="535"/>
      <c r="E38" s="535"/>
      <c r="F38" s="535"/>
      <c r="G38" s="535"/>
    </row>
    <row r="39" spans="1:7" x14ac:dyDescent="0.2">
      <c r="A39" s="143"/>
      <c r="B39" s="538"/>
      <c r="C39" s="535"/>
      <c r="D39" s="535"/>
      <c r="E39" s="535"/>
      <c r="F39" s="535"/>
      <c r="G39" s="535"/>
    </row>
    <row r="40" spans="1:7" ht="13.5" thickBot="1" x14ac:dyDescent="0.25">
      <c r="A40" s="147"/>
      <c r="B40" s="541"/>
      <c r="C40" s="536"/>
      <c r="D40" s="536"/>
      <c r="E40" s="536"/>
      <c r="F40" s="536"/>
      <c r="G40" s="536"/>
    </row>
    <row r="41" spans="1:7" ht="13.5" thickBot="1" x14ac:dyDescent="0.25">
      <c r="B41" s="148" t="s">
        <v>116</v>
      </c>
      <c r="C41" s="384">
        <v>1</v>
      </c>
      <c r="D41" s="384">
        <v>1</v>
      </c>
      <c r="E41" s="384">
        <v>1</v>
      </c>
      <c r="F41" s="384">
        <v>1</v>
      </c>
      <c r="G41" s="384">
        <v>1</v>
      </c>
    </row>
    <row r="43" spans="1:7" x14ac:dyDescent="0.2">
      <c r="A43" s="50" t="s">
        <v>191</v>
      </c>
    </row>
  </sheetData>
  <mergeCells count="41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G11:G16"/>
    <mergeCell ref="G17:G22"/>
    <mergeCell ref="G23:G28"/>
    <mergeCell ref="G29:G34"/>
    <mergeCell ref="G35:G40"/>
    <mergeCell ref="A3:G3"/>
    <mergeCell ref="B37:B38"/>
    <mergeCell ref="B35:B36"/>
    <mergeCell ref="F35:F40"/>
    <mergeCell ref="B39:B40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4" sqref="A4:E4"/>
    </sheetView>
  </sheetViews>
  <sheetFormatPr baseColWidth="10" defaultRowHeight="12.75" x14ac:dyDescent="0.2"/>
  <cols>
    <col min="1" max="1" width="33.28515625" bestFit="1" customWidth="1"/>
  </cols>
  <sheetData>
    <row r="1" spans="1:5" x14ac:dyDescent="0.2">
      <c r="A1" s="548" t="s">
        <v>221</v>
      </c>
      <c r="B1" s="549"/>
      <c r="C1" s="549"/>
      <c r="D1" s="549"/>
      <c r="E1" s="549"/>
    </row>
    <row r="2" spans="1:5" x14ac:dyDescent="0.2">
      <c r="A2" s="542" t="s">
        <v>222</v>
      </c>
      <c r="B2" s="543"/>
      <c r="C2" s="543"/>
      <c r="D2" s="543"/>
      <c r="E2" s="543"/>
    </row>
    <row r="3" spans="1:5" x14ac:dyDescent="0.2">
      <c r="A3" s="542" t="s">
        <v>223</v>
      </c>
      <c r="B3" s="543"/>
      <c r="C3" s="543"/>
      <c r="D3" s="543"/>
      <c r="E3" s="543"/>
    </row>
    <row r="4" spans="1:5" ht="41.25" customHeight="1" x14ac:dyDescent="0.2">
      <c r="A4" s="542" t="s">
        <v>306</v>
      </c>
      <c r="B4" s="550"/>
      <c r="C4" s="550"/>
      <c r="D4" s="550"/>
      <c r="E4" s="550"/>
    </row>
    <row r="5" spans="1:5" ht="26.25" customHeight="1" x14ac:dyDescent="0.2">
      <c r="A5" s="542" t="s">
        <v>224</v>
      </c>
      <c r="B5" s="543"/>
      <c r="C5" s="543"/>
      <c r="D5" s="543"/>
      <c r="E5" s="543"/>
    </row>
    <row r="6" spans="1:5" ht="29.25" customHeight="1" x14ac:dyDescent="0.2">
      <c r="A6" s="542" t="s">
        <v>225</v>
      </c>
      <c r="B6" s="543"/>
      <c r="C6" s="543"/>
      <c r="D6" s="543"/>
      <c r="E6" s="543"/>
    </row>
    <row r="7" spans="1:5" ht="13.5" thickBot="1" x14ac:dyDescent="0.25">
      <c r="A7" s="398" t="s">
        <v>226</v>
      </c>
      <c r="B7" s="544"/>
      <c r="C7" s="544"/>
      <c r="D7" s="544"/>
      <c r="E7" s="544"/>
    </row>
    <row r="8" spans="1:5" ht="16.5" thickBot="1" x14ac:dyDescent="0.25">
      <c r="A8" s="399" t="s">
        <v>227</v>
      </c>
      <c r="B8" s="400" t="s">
        <v>228</v>
      </c>
      <c r="C8" s="401" t="s">
        <v>229</v>
      </c>
      <c r="D8" s="401" t="s">
        <v>230</v>
      </c>
      <c r="E8" s="402" t="s">
        <v>231</v>
      </c>
    </row>
    <row r="9" spans="1:5" x14ac:dyDescent="0.2">
      <c r="A9" s="403" t="s">
        <v>232</v>
      </c>
      <c r="B9" s="404"/>
      <c r="C9" s="405"/>
      <c r="D9" s="405"/>
      <c r="E9" s="406"/>
    </row>
    <row r="10" spans="1:5" x14ac:dyDescent="0.2">
      <c r="A10" s="407" t="s">
        <v>233</v>
      </c>
      <c r="B10" s="408" t="s">
        <v>234</v>
      </c>
      <c r="C10" s="409"/>
      <c r="D10" s="409"/>
      <c r="E10" s="410"/>
    </row>
    <row r="11" spans="1:5" ht="13.5" thickBot="1" x14ac:dyDescent="0.25">
      <c r="A11" s="411" t="s">
        <v>235</v>
      </c>
      <c r="B11" s="412" t="s">
        <v>234</v>
      </c>
      <c r="C11" s="413"/>
      <c r="D11" s="413"/>
      <c r="E11" s="414"/>
    </row>
    <row r="12" spans="1:5" ht="13.5" thickBot="1" x14ac:dyDescent="0.25">
      <c r="A12" s="415" t="s">
        <v>236</v>
      </c>
      <c r="B12" s="416" t="s">
        <v>234</v>
      </c>
      <c r="C12" s="417"/>
      <c r="D12" s="417"/>
      <c r="E12" s="418"/>
    </row>
    <row r="13" spans="1:5" ht="13.5" thickBot="1" x14ac:dyDescent="0.25">
      <c r="A13" s="419" t="s">
        <v>237</v>
      </c>
      <c r="B13" s="420" t="s">
        <v>234</v>
      </c>
      <c r="C13" s="421"/>
      <c r="D13" s="421"/>
      <c r="E13" s="422"/>
    </row>
    <row r="14" spans="1:5" x14ac:dyDescent="0.2">
      <c r="A14" s="403" t="s">
        <v>238</v>
      </c>
      <c r="B14" s="423"/>
      <c r="C14" s="424"/>
      <c r="D14" s="424"/>
      <c r="E14" s="425"/>
    </row>
    <row r="15" spans="1:5" x14ac:dyDescent="0.2">
      <c r="A15" s="426" t="s">
        <v>239</v>
      </c>
      <c r="B15" s="427" t="s">
        <v>35</v>
      </c>
      <c r="C15" s="428"/>
      <c r="D15" s="428"/>
      <c r="E15" s="429"/>
    </row>
    <row r="16" spans="1:5" x14ac:dyDescent="0.2">
      <c r="A16" s="426" t="s">
        <v>240</v>
      </c>
      <c r="B16" s="427" t="s">
        <v>33</v>
      </c>
      <c r="C16" s="428"/>
      <c r="D16" s="428"/>
      <c r="E16" s="429"/>
    </row>
    <row r="17" spans="1:5" ht="13.5" thickBot="1" x14ac:dyDescent="0.25">
      <c r="A17" s="430" t="s">
        <v>241</v>
      </c>
      <c r="B17" s="431" t="s">
        <v>242</v>
      </c>
      <c r="C17" s="432"/>
      <c r="D17" s="432"/>
      <c r="E17" s="433"/>
    </row>
    <row r="18" spans="1:5" x14ac:dyDescent="0.2">
      <c r="A18" s="403" t="s">
        <v>243</v>
      </c>
      <c r="B18" s="423"/>
      <c r="C18" s="424"/>
      <c r="D18" s="424"/>
      <c r="E18" s="425"/>
    </row>
    <row r="19" spans="1:5" x14ac:dyDescent="0.2">
      <c r="A19" s="407" t="s">
        <v>244</v>
      </c>
      <c r="B19" s="434" t="s">
        <v>35</v>
      </c>
      <c r="C19" s="435"/>
      <c r="D19" s="435"/>
      <c r="E19" s="436"/>
    </row>
    <row r="20" spans="1:5" ht="13.5" thickBot="1" x14ac:dyDescent="0.25">
      <c r="A20" s="430" t="s">
        <v>245</v>
      </c>
      <c r="B20" s="431" t="s">
        <v>33</v>
      </c>
      <c r="C20" s="432"/>
      <c r="D20" s="432"/>
      <c r="E20" s="433"/>
    </row>
    <row r="21" spans="1:5" x14ac:dyDescent="0.2">
      <c r="A21" s="403" t="s">
        <v>246</v>
      </c>
      <c r="B21" s="437"/>
      <c r="C21" s="438"/>
      <c r="D21" s="438"/>
      <c r="E21" s="439"/>
    </row>
    <row r="22" spans="1:5" ht="13.5" thickBot="1" x14ac:dyDescent="0.25">
      <c r="A22" s="407" t="s">
        <v>247</v>
      </c>
      <c r="B22" s="440" t="s">
        <v>248</v>
      </c>
      <c r="C22" s="441"/>
      <c r="D22" s="441"/>
      <c r="E22" s="442"/>
    </row>
    <row r="23" spans="1:5" ht="13.5" thickBot="1" x14ac:dyDescent="0.25">
      <c r="A23" s="411" t="s">
        <v>249</v>
      </c>
      <c r="B23" s="440" t="s">
        <v>248</v>
      </c>
      <c r="C23" s="443"/>
      <c r="D23" s="443"/>
      <c r="E23" s="444"/>
    </row>
    <row r="24" spans="1:5" x14ac:dyDescent="0.2">
      <c r="A24" s="445" t="s">
        <v>250</v>
      </c>
      <c r="B24" s="446"/>
      <c r="C24" s="428"/>
      <c r="D24" s="428"/>
      <c r="E24" s="429"/>
    </row>
    <row r="25" spans="1:5" x14ac:dyDescent="0.2">
      <c r="A25" s="407" t="s">
        <v>251</v>
      </c>
      <c r="B25" s="434" t="s">
        <v>252</v>
      </c>
      <c r="C25" s="435"/>
      <c r="D25" s="435"/>
      <c r="E25" s="436"/>
    </row>
    <row r="26" spans="1:5" ht="13.5" thickBot="1" x14ac:dyDescent="0.25">
      <c r="A26" s="411" t="s">
        <v>253</v>
      </c>
      <c r="B26" s="440" t="s">
        <v>252</v>
      </c>
      <c r="C26" s="447"/>
      <c r="D26" s="447"/>
      <c r="E26" s="448"/>
    </row>
    <row r="27" spans="1:5" x14ac:dyDescent="0.2">
      <c r="A27" s="403" t="s">
        <v>254</v>
      </c>
      <c r="B27" s="423"/>
      <c r="C27" s="424"/>
      <c r="D27" s="424"/>
      <c r="E27" s="425"/>
    </row>
    <row r="28" spans="1:5" x14ac:dyDescent="0.2">
      <c r="A28" s="407" t="s">
        <v>251</v>
      </c>
      <c r="B28" s="434" t="s">
        <v>255</v>
      </c>
      <c r="C28" s="435"/>
      <c r="D28" s="435"/>
      <c r="E28" s="436"/>
    </row>
    <row r="29" spans="1:5" x14ac:dyDescent="0.2">
      <c r="A29" s="430" t="s">
        <v>256</v>
      </c>
      <c r="B29" s="431" t="s">
        <v>255</v>
      </c>
      <c r="C29" s="432"/>
      <c r="D29" s="432"/>
      <c r="E29" s="433"/>
    </row>
    <row r="30" spans="1:5" ht="13.5" thickBot="1" x14ac:dyDescent="0.25">
      <c r="A30" s="411" t="s">
        <v>257</v>
      </c>
      <c r="B30" s="440" t="s">
        <v>255</v>
      </c>
      <c r="C30" s="447"/>
      <c r="D30" s="447"/>
      <c r="E30" s="448"/>
    </row>
    <row r="31" spans="1:5" ht="13.5" thickBot="1" x14ac:dyDescent="0.25">
      <c r="A31" s="419" t="s">
        <v>258</v>
      </c>
      <c r="B31" s="420" t="s">
        <v>259</v>
      </c>
      <c r="C31" s="421"/>
      <c r="D31" s="421"/>
      <c r="E31" s="422"/>
    </row>
    <row r="32" spans="1:5" x14ac:dyDescent="0.2">
      <c r="A32" s="445" t="s">
        <v>260</v>
      </c>
      <c r="B32" s="427"/>
      <c r="C32" s="428"/>
      <c r="D32" s="428"/>
      <c r="E32" s="429"/>
    </row>
    <row r="33" spans="1:5" x14ac:dyDescent="0.2">
      <c r="A33" s="407" t="s">
        <v>261</v>
      </c>
      <c r="B33" s="434" t="s">
        <v>262</v>
      </c>
      <c r="C33" s="435"/>
      <c r="D33" s="435"/>
      <c r="E33" s="436"/>
    </row>
    <row r="34" spans="1:5" x14ac:dyDescent="0.2">
      <c r="A34" s="407" t="s">
        <v>263</v>
      </c>
      <c r="B34" s="434" t="s">
        <v>262</v>
      </c>
      <c r="C34" s="435"/>
      <c r="D34" s="435"/>
      <c r="E34" s="436"/>
    </row>
    <row r="35" spans="1:5" ht="13.5" thickBot="1" x14ac:dyDescent="0.25">
      <c r="A35" s="430" t="s">
        <v>264</v>
      </c>
      <c r="B35" s="434" t="s">
        <v>262</v>
      </c>
      <c r="C35" s="432"/>
      <c r="D35" s="432"/>
      <c r="E35" s="433"/>
    </row>
    <row r="36" spans="1:5" x14ac:dyDescent="0.2">
      <c r="A36" s="403" t="s">
        <v>265</v>
      </c>
      <c r="B36" s="437"/>
      <c r="C36" s="424"/>
      <c r="D36" s="424"/>
      <c r="E36" s="425"/>
    </row>
    <row r="37" spans="1:5" x14ac:dyDescent="0.2">
      <c r="A37" s="407" t="s">
        <v>266</v>
      </c>
      <c r="B37" s="434" t="s">
        <v>267</v>
      </c>
      <c r="C37" s="435"/>
      <c r="D37" s="435"/>
      <c r="E37" s="436"/>
    </row>
    <row r="38" spans="1:5" x14ac:dyDescent="0.2">
      <c r="A38" s="407" t="s">
        <v>268</v>
      </c>
      <c r="B38" s="434" t="s">
        <v>267</v>
      </c>
      <c r="C38" s="435"/>
      <c r="D38" s="435"/>
      <c r="E38" s="436"/>
    </row>
    <row r="39" spans="1:5" ht="13.5" thickBot="1" x14ac:dyDescent="0.25">
      <c r="A39" s="411" t="s">
        <v>269</v>
      </c>
      <c r="B39" s="440" t="s">
        <v>267</v>
      </c>
      <c r="C39" s="443"/>
      <c r="D39" s="443"/>
      <c r="E39" s="444"/>
    </row>
    <row r="40" spans="1:5" x14ac:dyDescent="0.2">
      <c r="A40" s="445" t="s">
        <v>270</v>
      </c>
      <c r="B40" s="446"/>
      <c r="C40" s="428"/>
      <c r="D40" s="428"/>
      <c r="E40" s="429"/>
    </row>
    <row r="41" spans="1:5" x14ac:dyDescent="0.2">
      <c r="A41" s="449" t="s">
        <v>271</v>
      </c>
      <c r="B41" s="450" t="s">
        <v>272</v>
      </c>
      <c r="C41" s="451"/>
      <c r="D41" s="451"/>
      <c r="E41" s="452"/>
    </row>
    <row r="42" spans="1:5" ht="13.5" thickBot="1" x14ac:dyDescent="0.25">
      <c r="A42" s="411" t="s">
        <v>273</v>
      </c>
      <c r="B42" s="453" t="s">
        <v>272</v>
      </c>
      <c r="C42" s="447"/>
      <c r="D42" s="447"/>
      <c r="E42" s="448"/>
    </row>
    <row r="43" spans="1:5" ht="13.5" thickBot="1" x14ac:dyDescent="0.25">
      <c r="A43" s="419" t="s">
        <v>274</v>
      </c>
      <c r="B43" s="454"/>
      <c r="C43" s="421"/>
      <c r="D43" s="421"/>
      <c r="E43" s="422"/>
    </row>
    <row r="44" spans="1:5" ht="13.5" thickBot="1" x14ac:dyDescent="0.25">
      <c r="A44" s="545" t="s">
        <v>275</v>
      </c>
      <c r="B44" s="546"/>
      <c r="C44" s="546"/>
      <c r="D44" s="546"/>
      <c r="E44" s="546"/>
    </row>
    <row r="45" spans="1:5" x14ac:dyDescent="0.2">
      <c r="A45" s="455"/>
      <c r="B45" s="423"/>
      <c r="C45" s="424"/>
      <c r="D45" s="424"/>
      <c r="E45" s="425"/>
    </row>
    <row r="46" spans="1:5" x14ac:dyDescent="0.2">
      <c r="A46" s="456"/>
      <c r="B46" s="22"/>
      <c r="C46" s="435"/>
      <c r="D46" s="435"/>
      <c r="E46" s="436"/>
    </row>
    <row r="47" spans="1:5" x14ac:dyDescent="0.2">
      <c r="A47" s="456"/>
      <c r="B47" s="22"/>
      <c r="C47" s="435"/>
      <c r="D47" s="435"/>
      <c r="E47" s="436"/>
    </row>
    <row r="48" spans="1:5" ht="13.5" thickBot="1" x14ac:dyDescent="0.25">
      <c r="A48" s="457"/>
      <c r="B48" s="453"/>
      <c r="C48" s="447"/>
      <c r="D48" s="447"/>
      <c r="E48" s="448"/>
    </row>
    <row r="49" spans="1:5" ht="31.5" customHeight="1" x14ac:dyDescent="0.2">
      <c r="A49" s="547" t="s">
        <v>276</v>
      </c>
      <c r="B49" s="547"/>
      <c r="C49" s="547"/>
      <c r="D49" s="547"/>
      <c r="E49" s="547"/>
    </row>
    <row r="50" spans="1:5" ht="31.5" customHeight="1" x14ac:dyDescent="0.2">
      <c r="A50" s="547" t="s">
        <v>277</v>
      </c>
      <c r="B50" s="547"/>
      <c r="C50" s="547"/>
      <c r="D50" s="547"/>
      <c r="E50" s="547"/>
    </row>
    <row r="51" spans="1:5" ht="31.5" customHeight="1" x14ac:dyDescent="0.2">
      <c r="A51" s="547" t="s">
        <v>278</v>
      </c>
      <c r="B51" s="547"/>
      <c r="C51" s="547"/>
      <c r="D51" s="547"/>
      <c r="E51" s="547"/>
    </row>
  </sheetData>
  <mergeCells count="11">
    <mergeCell ref="A1:E1"/>
    <mergeCell ref="A2:E2"/>
    <mergeCell ref="A3:E3"/>
    <mergeCell ref="A4:E4"/>
    <mergeCell ref="A5:E5"/>
    <mergeCell ref="A6:E6"/>
    <mergeCell ref="B7:E7"/>
    <mergeCell ref="A44:E44"/>
    <mergeCell ref="A49:E49"/>
    <mergeCell ref="A50:E50"/>
    <mergeCell ref="A51:E51"/>
  </mergeCells>
  <pageMargins left="0.70866141732283472" right="0.70866141732283472" top="0.74803149606299213" bottom="0.74803149606299213" header="0.31496062992125984" footer="0.31496062992125984"/>
  <pageSetup orientation="portrait" horizontalDpi="4294967295" verticalDpi="4294967295" r:id="rId1"/>
  <headerFooter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/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3" x14ac:dyDescent="0.2">
      <c r="A1" s="152" t="s">
        <v>99</v>
      </c>
      <c r="B1" s="152"/>
      <c r="C1" s="152"/>
    </row>
    <row r="2" spans="1:3" s="52" customFormat="1" x14ac:dyDescent="0.2">
      <c r="A2" s="385" t="s">
        <v>111</v>
      </c>
      <c r="B2" s="385"/>
      <c r="C2" s="385"/>
    </row>
    <row r="3" spans="1:3" s="52" customFormat="1" x14ac:dyDescent="0.2">
      <c r="A3" s="551" t="str">
        <f>+'1.modelos'!A3</f>
        <v>CALDERAS</v>
      </c>
      <c r="B3" s="551"/>
      <c r="C3" s="551"/>
    </row>
    <row r="4" spans="1:3" s="52" customFormat="1" x14ac:dyDescent="0.2">
      <c r="A4" s="552" t="s">
        <v>287</v>
      </c>
      <c r="B4" s="552"/>
      <c r="C4" s="552"/>
    </row>
    <row r="5" spans="1:3" ht="13.5" thickBot="1" x14ac:dyDescent="0.25"/>
    <row r="6" spans="1:3" x14ac:dyDescent="0.2">
      <c r="A6" s="153" t="s">
        <v>11</v>
      </c>
      <c r="B6" s="154" t="s">
        <v>112</v>
      </c>
      <c r="C6" s="154" t="s">
        <v>113</v>
      </c>
    </row>
    <row r="7" spans="1:3" ht="13.5" thickBot="1" x14ac:dyDescent="0.25">
      <c r="A7" s="155"/>
      <c r="B7" s="156"/>
      <c r="C7" s="156" t="s">
        <v>114</v>
      </c>
    </row>
    <row r="8" spans="1:3" x14ac:dyDescent="0.2">
      <c r="A8" s="371">
        <f>'3.vol.'!C59</f>
        <v>2015</v>
      </c>
      <c r="B8" s="157"/>
      <c r="C8" s="158"/>
    </row>
    <row r="9" spans="1:3" x14ac:dyDescent="0.2">
      <c r="A9" s="159">
        <f>'3.vol.'!C60</f>
        <v>2016</v>
      </c>
      <c r="B9" s="160"/>
      <c r="C9" s="161"/>
    </row>
    <row r="10" spans="1:3" x14ac:dyDescent="0.2">
      <c r="A10" s="159">
        <f>'3.vol.'!C61</f>
        <v>2017</v>
      </c>
      <c r="B10" s="160"/>
      <c r="C10" s="161"/>
    </row>
    <row r="11" spans="1:3" x14ac:dyDescent="0.2">
      <c r="A11" s="396" t="str">
        <f>'3.vol.'!C62</f>
        <v>ene-ago 2017</v>
      </c>
      <c r="B11" s="160"/>
      <c r="C11" s="161"/>
    </row>
    <row r="12" spans="1:3" ht="13.5" thickBot="1" x14ac:dyDescent="0.25">
      <c r="A12" s="397" t="str">
        <f>'3.vol.'!C63</f>
        <v>ene-ago 2018</v>
      </c>
      <c r="B12" s="162"/>
      <c r="C12" s="163"/>
    </row>
    <row r="13" spans="1:3" ht="5.25" customHeight="1" x14ac:dyDescent="0.2"/>
    <row r="14" spans="1:3" ht="13.5" thickBot="1" x14ac:dyDescent="0.25">
      <c r="A14" s="164" t="s">
        <v>115</v>
      </c>
    </row>
    <row r="15" spans="1:3" ht="30.75" customHeight="1" thickBot="1" x14ac:dyDescent="0.25">
      <c r="A15" s="356"/>
      <c r="B15" s="357"/>
      <c r="C15" s="358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workbookViewId="0">
      <selection activeCell="C1" sqref="C1:K1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3" style="55" customWidth="1"/>
    <col min="4" max="4" width="1.7109375" style="55" customWidth="1"/>
    <col min="5" max="11" width="13.7109375" style="55" customWidth="1"/>
    <col min="12" max="12" width="13.5703125" style="55" customWidth="1"/>
    <col min="13" max="13" width="13.7109375" style="55" customWidth="1"/>
    <col min="14" max="14" width="1.7109375" style="68" customWidth="1"/>
    <col min="15" max="17" width="11.42578125" style="50" customWidth="1"/>
    <col min="18" max="16384" width="13.7109375" style="55"/>
  </cols>
  <sheetData>
    <row r="1" spans="3:17" x14ac:dyDescent="0.2">
      <c r="C1" s="554" t="s">
        <v>7</v>
      </c>
      <c r="D1" s="554"/>
      <c r="E1" s="554"/>
      <c r="F1" s="554"/>
      <c r="G1" s="554"/>
      <c r="H1" s="554"/>
      <c r="I1" s="554"/>
      <c r="J1" s="554"/>
      <c r="K1" s="554"/>
    </row>
    <row r="2" spans="3:17" x14ac:dyDescent="0.2">
      <c r="C2" s="554" t="s">
        <v>124</v>
      </c>
      <c r="D2" s="554"/>
      <c r="E2" s="554"/>
      <c r="F2" s="554"/>
      <c r="G2" s="554"/>
      <c r="H2" s="554"/>
      <c r="I2" s="554"/>
      <c r="J2" s="554"/>
      <c r="K2" s="554"/>
    </row>
    <row r="3" spans="3:17" s="518" customFormat="1" x14ac:dyDescent="0.2">
      <c r="C3" s="553" t="str">
        <f>+'1.modelos'!A3</f>
        <v>CALDERAS</v>
      </c>
      <c r="D3" s="553"/>
      <c r="E3" s="553"/>
      <c r="F3" s="553"/>
      <c r="G3" s="553"/>
      <c r="H3" s="553"/>
      <c r="I3" s="553"/>
      <c r="J3" s="553"/>
      <c r="K3" s="553"/>
      <c r="L3" s="519"/>
      <c r="M3" s="519"/>
      <c r="N3" s="519"/>
    </row>
    <row r="4" spans="3:17" s="518" customFormat="1" x14ac:dyDescent="0.2">
      <c r="C4" s="553" t="s">
        <v>288</v>
      </c>
      <c r="D4" s="553"/>
      <c r="E4" s="553"/>
      <c r="F4" s="553"/>
      <c r="G4" s="553"/>
      <c r="H4" s="553"/>
      <c r="I4" s="553"/>
      <c r="J4" s="553"/>
      <c r="K4" s="553"/>
      <c r="L4" s="519"/>
      <c r="M4" s="519"/>
      <c r="N4" s="520"/>
      <c r="P4" s="521" t="s">
        <v>127</v>
      </c>
    </row>
    <row r="5" spans="3:17" x14ac:dyDescent="0.2">
      <c r="C5" s="51"/>
      <c r="D5" s="51"/>
      <c r="E5" s="51"/>
      <c r="F5" s="51"/>
      <c r="G5" s="51"/>
      <c r="H5" s="51"/>
      <c r="I5" s="51"/>
      <c r="J5" s="51"/>
      <c r="K5" s="51"/>
      <c r="L5" s="364"/>
      <c r="M5" s="364"/>
      <c r="O5" s="55"/>
      <c r="P5" s="69"/>
      <c r="Q5" s="55"/>
    </row>
    <row r="6" spans="3:17" s="52" customFormat="1" ht="10.5" customHeight="1" thickBot="1" x14ac:dyDescent="0.25">
      <c r="C6" s="51"/>
      <c r="D6" s="51"/>
      <c r="E6" s="51"/>
      <c r="F6" s="51"/>
      <c r="G6" s="51"/>
      <c r="H6" s="51"/>
      <c r="I6" s="51"/>
      <c r="J6" s="51"/>
      <c r="K6" s="51"/>
      <c r="L6" s="51"/>
      <c r="N6" s="49"/>
    </row>
    <row r="7" spans="3:17" ht="64.5" thickBot="1" x14ac:dyDescent="0.25">
      <c r="C7" s="359" t="s">
        <v>120</v>
      </c>
      <c r="D7" s="25"/>
      <c r="E7" s="26" t="s">
        <v>19</v>
      </c>
      <c r="F7" s="27" t="s">
        <v>20</v>
      </c>
      <c r="G7" s="27" t="s">
        <v>129</v>
      </c>
      <c r="H7" s="27" t="s">
        <v>121</v>
      </c>
      <c r="I7" s="24" t="s">
        <v>122</v>
      </c>
      <c r="J7" s="27" t="s">
        <v>130</v>
      </c>
      <c r="K7" s="24" t="s">
        <v>123</v>
      </c>
      <c r="L7" s="52"/>
      <c r="M7" s="52"/>
      <c r="N7" s="28"/>
      <c r="O7" s="53"/>
      <c r="P7" s="104" t="s">
        <v>156</v>
      </c>
    </row>
    <row r="8" spans="3:17" x14ac:dyDescent="0.2">
      <c r="C8" s="108">
        <v>42005</v>
      </c>
      <c r="D8" s="45"/>
      <c r="E8" s="30"/>
      <c r="F8" s="31"/>
      <c r="G8" s="31"/>
      <c r="H8" s="31"/>
      <c r="I8" s="32"/>
      <c r="J8" s="32"/>
      <c r="K8" s="32"/>
      <c r="L8" s="52"/>
      <c r="M8" s="52"/>
      <c r="N8" s="33"/>
      <c r="O8" s="53"/>
      <c r="P8" s="120">
        <f>+L58+E8-F8-G8-H8+I8-J8</f>
        <v>0</v>
      </c>
    </row>
    <row r="9" spans="3:17" x14ac:dyDescent="0.2">
      <c r="C9" s="109">
        <v>42036</v>
      </c>
      <c r="D9" s="45"/>
      <c r="E9" s="34"/>
      <c r="F9" s="35"/>
      <c r="G9" s="35"/>
      <c r="H9" s="35"/>
      <c r="I9" s="36"/>
      <c r="J9" s="36"/>
      <c r="K9" s="36"/>
      <c r="L9" s="52"/>
      <c r="M9" s="52"/>
      <c r="N9" s="33"/>
      <c r="O9" s="53"/>
      <c r="P9" s="121">
        <f>+P8+E9+I9-F9-G9-H9-J9</f>
        <v>0</v>
      </c>
    </row>
    <row r="10" spans="3:17" x14ac:dyDescent="0.2">
      <c r="C10" s="109">
        <v>42064</v>
      </c>
      <c r="D10" s="45"/>
      <c r="E10" s="34"/>
      <c r="F10" s="35"/>
      <c r="G10" s="35"/>
      <c r="H10" s="35"/>
      <c r="I10" s="36"/>
      <c r="J10" s="36"/>
      <c r="K10" s="36"/>
      <c r="L10" s="52"/>
      <c r="M10" s="52"/>
      <c r="N10" s="33"/>
      <c r="O10" s="53"/>
      <c r="P10" s="121">
        <f t="shared" ref="P10:P49" si="0">+P9+E10+I10-F10-G10-H10-J10</f>
        <v>0</v>
      </c>
    </row>
    <row r="11" spans="3:17" x14ac:dyDescent="0.2">
      <c r="C11" s="109">
        <v>42095</v>
      </c>
      <c r="D11" s="45"/>
      <c r="E11" s="34"/>
      <c r="F11" s="35"/>
      <c r="G11" s="35"/>
      <c r="H11" s="35"/>
      <c r="I11" s="36"/>
      <c r="J11" s="36"/>
      <c r="K11" s="36"/>
      <c r="L11" s="52"/>
      <c r="M11" s="52"/>
      <c r="N11" s="33"/>
      <c r="O11" s="53"/>
      <c r="P11" s="121">
        <f t="shared" si="0"/>
        <v>0</v>
      </c>
    </row>
    <row r="12" spans="3:17" x14ac:dyDescent="0.2">
      <c r="C12" s="109">
        <v>42125</v>
      </c>
      <c r="D12" s="45"/>
      <c r="E12" s="34"/>
      <c r="F12" s="35"/>
      <c r="G12" s="35"/>
      <c r="H12" s="35"/>
      <c r="I12" s="36"/>
      <c r="J12" s="36"/>
      <c r="K12" s="36"/>
      <c r="N12" s="33"/>
      <c r="P12" s="121">
        <f>+P11+E12+I12-F12-G12-H12-J12</f>
        <v>0</v>
      </c>
    </row>
    <row r="13" spans="3:17" x14ac:dyDescent="0.2">
      <c r="C13" s="109">
        <v>42156</v>
      </c>
      <c r="D13" s="45"/>
      <c r="E13" s="34"/>
      <c r="F13" s="35"/>
      <c r="G13" s="35"/>
      <c r="H13" s="35"/>
      <c r="I13" s="36"/>
      <c r="J13" s="36"/>
      <c r="K13" s="36"/>
      <c r="N13" s="33"/>
      <c r="P13" s="121">
        <f t="shared" si="0"/>
        <v>0</v>
      </c>
    </row>
    <row r="14" spans="3:17" x14ac:dyDescent="0.2">
      <c r="C14" s="109">
        <v>42186</v>
      </c>
      <c r="D14" s="45"/>
      <c r="E14" s="34"/>
      <c r="F14" s="35"/>
      <c r="G14" s="35"/>
      <c r="H14" s="35"/>
      <c r="I14" s="36"/>
      <c r="J14" s="36"/>
      <c r="K14" s="36"/>
      <c r="N14" s="33"/>
      <c r="P14" s="121">
        <f t="shared" si="0"/>
        <v>0</v>
      </c>
    </row>
    <row r="15" spans="3:17" x14ac:dyDescent="0.2">
      <c r="C15" s="109">
        <v>42217</v>
      </c>
      <c r="D15" s="45"/>
      <c r="E15" s="34"/>
      <c r="F15" s="35"/>
      <c r="G15" s="35"/>
      <c r="H15" s="35"/>
      <c r="I15" s="36"/>
      <c r="J15" s="36"/>
      <c r="K15" s="36"/>
      <c r="N15" s="33"/>
      <c r="P15" s="121">
        <f t="shared" si="0"/>
        <v>0</v>
      </c>
    </row>
    <row r="16" spans="3:17" x14ac:dyDescent="0.2">
      <c r="C16" s="109">
        <v>42248</v>
      </c>
      <c r="D16" s="45"/>
      <c r="E16" s="34"/>
      <c r="F16" s="35"/>
      <c r="G16" s="35"/>
      <c r="H16" s="35"/>
      <c r="I16" s="36"/>
      <c r="J16" s="36"/>
      <c r="K16" s="36"/>
      <c r="N16" s="33"/>
      <c r="P16" s="121">
        <f t="shared" si="0"/>
        <v>0</v>
      </c>
    </row>
    <row r="17" spans="3:16" x14ac:dyDescent="0.2">
      <c r="C17" s="109">
        <v>42278</v>
      </c>
      <c r="D17" s="45"/>
      <c r="E17" s="34"/>
      <c r="F17" s="35"/>
      <c r="G17" s="35"/>
      <c r="H17" s="35"/>
      <c r="I17" s="36"/>
      <c r="J17" s="36"/>
      <c r="K17" s="36"/>
      <c r="N17" s="33"/>
      <c r="P17" s="121">
        <f t="shared" si="0"/>
        <v>0</v>
      </c>
    </row>
    <row r="18" spans="3:16" x14ac:dyDescent="0.2">
      <c r="C18" s="109">
        <v>42309</v>
      </c>
      <c r="D18" s="45"/>
      <c r="E18" s="34"/>
      <c r="F18" s="35"/>
      <c r="G18" s="35"/>
      <c r="H18" s="35"/>
      <c r="I18" s="36"/>
      <c r="J18" s="36"/>
      <c r="K18" s="36"/>
      <c r="N18" s="33"/>
      <c r="P18" s="121">
        <f t="shared" si="0"/>
        <v>0</v>
      </c>
    </row>
    <row r="19" spans="3:16" ht="13.5" thickBot="1" x14ac:dyDescent="0.25">
      <c r="C19" s="110">
        <v>42339</v>
      </c>
      <c r="D19" s="45"/>
      <c r="E19" s="37"/>
      <c r="F19" s="38"/>
      <c r="G19" s="38"/>
      <c r="H19" s="38"/>
      <c r="I19" s="39"/>
      <c r="J19" s="39"/>
      <c r="K19" s="39"/>
      <c r="N19" s="33"/>
      <c r="P19" s="122">
        <f t="shared" si="0"/>
        <v>0</v>
      </c>
    </row>
    <row r="20" spans="3:16" x14ac:dyDescent="0.2">
      <c r="C20" s="108">
        <v>42370</v>
      </c>
      <c r="D20" s="45"/>
      <c r="E20" s="30"/>
      <c r="F20" s="31"/>
      <c r="G20" s="31"/>
      <c r="H20" s="31"/>
      <c r="I20" s="32"/>
      <c r="J20" s="32"/>
      <c r="K20" s="32"/>
      <c r="N20" s="33"/>
      <c r="P20" s="123">
        <f t="shared" si="0"/>
        <v>0</v>
      </c>
    </row>
    <row r="21" spans="3:16" x14ac:dyDescent="0.2">
      <c r="C21" s="109">
        <v>42401</v>
      </c>
      <c r="D21" s="45"/>
      <c r="E21" s="34"/>
      <c r="F21" s="35"/>
      <c r="G21" s="35"/>
      <c r="H21" s="35"/>
      <c r="I21" s="36"/>
      <c r="J21" s="36"/>
      <c r="K21" s="36"/>
      <c r="N21" s="33"/>
      <c r="P21" s="121">
        <f t="shared" si="0"/>
        <v>0</v>
      </c>
    </row>
    <row r="22" spans="3:16" x14ac:dyDescent="0.2">
      <c r="C22" s="109">
        <v>42430</v>
      </c>
      <c r="D22" s="45"/>
      <c r="E22" s="34"/>
      <c r="F22" s="35"/>
      <c r="G22" s="35"/>
      <c r="H22" s="35"/>
      <c r="I22" s="36"/>
      <c r="J22" s="36"/>
      <c r="K22" s="36"/>
      <c r="N22" s="33"/>
      <c r="P22" s="121">
        <f t="shared" si="0"/>
        <v>0</v>
      </c>
    </row>
    <row r="23" spans="3:16" x14ac:dyDescent="0.2">
      <c r="C23" s="109">
        <v>42461</v>
      </c>
      <c r="D23" s="45"/>
      <c r="E23" s="34"/>
      <c r="F23" s="35"/>
      <c r="G23" s="35"/>
      <c r="H23" s="35"/>
      <c r="I23" s="36"/>
      <c r="J23" s="36"/>
      <c r="K23" s="36"/>
      <c r="N23" s="33"/>
      <c r="P23" s="121">
        <f t="shared" si="0"/>
        <v>0</v>
      </c>
    </row>
    <row r="24" spans="3:16" x14ac:dyDescent="0.2">
      <c r="C24" s="109">
        <v>42491</v>
      </c>
      <c r="D24" s="45"/>
      <c r="E24" s="34"/>
      <c r="F24" s="35"/>
      <c r="G24" s="35"/>
      <c r="H24" s="35"/>
      <c r="I24" s="36"/>
      <c r="J24" s="36"/>
      <c r="K24" s="36"/>
      <c r="N24" s="33"/>
      <c r="P24" s="121">
        <f t="shared" si="0"/>
        <v>0</v>
      </c>
    </row>
    <row r="25" spans="3:16" x14ac:dyDescent="0.2">
      <c r="C25" s="109">
        <v>42522</v>
      </c>
      <c r="D25" s="45"/>
      <c r="E25" s="34"/>
      <c r="F25" s="35"/>
      <c r="G25" s="35"/>
      <c r="H25" s="35"/>
      <c r="I25" s="36"/>
      <c r="J25" s="36"/>
      <c r="K25" s="36"/>
      <c r="N25" s="33"/>
      <c r="P25" s="121">
        <f t="shared" si="0"/>
        <v>0</v>
      </c>
    </row>
    <row r="26" spans="3:16" x14ac:dyDescent="0.2">
      <c r="C26" s="109">
        <v>42552</v>
      </c>
      <c r="D26" s="45"/>
      <c r="E26" s="34"/>
      <c r="F26" s="35"/>
      <c r="G26" s="35"/>
      <c r="H26" s="35"/>
      <c r="I26" s="36"/>
      <c r="J26" s="36"/>
      <c r="K26" s="36"/>
      <c r="N26" s="33"/>
      <c r="P26" s="121">
        <f t="shared" si="0"/>
        <v>0</v>
      </c>
    </row>
    <row r="27" spans="3:16" x14ac:dyDescent="0.2">
      <c r="C27" s="109">
        <v>42583</v>
      </c>
      <c r="D27" s="45"/>
      <c r="E27" s="34"/>
      <c r="F27" s="35"/>
      <c r="G27" s="35"/>
      <c r="H27" s="35"/>
      <c r="I27" s="36"/>
      <c r="J27" s="36"/>
      <c r="K27" s="36"/>
      <c r="N27" s="33"/>
      <c r="P27" s="121">
        <f t="shared" si="0"/>
        <v>0</v>
      </c>
    </row>
    <row r="28" spans="3:16" x14ac:dyDescent="0.2">
      <c r="C28" s="109">
        <v>42614</v>
      </c>
      <c r="D28" s="45"/>
      <c r="E28" s="34"/>
      <c r="F28" s="35"/>
      <c r="G28" s="35"/>
      <c r="H28" s="35"/>
      <c r="I28" s="36"/>
      <c r="J28" s="36"/>
      <c r="K28" s="36"/>
      <c r="N28" s="33"/>
      <c r="P28" s="121">
        <f t="shared" si="0"/>
        <v>0</v>
      </c>
    </row>
    <row r="29" spans="3:16" x14ac:dyDescent="0.2">
      <c r="C29" s="109">
        <v>42644</v>
      </c>
      <c r="D29" s="45"/>
      <c r="E29" s="34"/>
      <c r="F29" s="35"/>
      <c r="G29" s="35"/>
      <c r="H29" s="35"/>
      <c r="I29" s="36"/>
      <c r="J29" s="36"/>
      <c r="K29" s="36"/>
      <c r="N29" s="33"/>
      <c r="P29" s="121">
        <f t="shared" si="0"/>
        <v>0</v>
      </c>
    </row>
    <row r="30" spans="3:16" x14ac:dyDescent="0.2">
      <c r="C30" s="109">
        <v>42675</v>
      </c>
      <c r="D30" s="45"/>
      <c r="E30" s="34"/>
      <c r="F30" s="35"/>
      <c r="G30" s="35"/>
      <c r="H30" s="35"/>
      <c r="I30" s="36"/>
      <c r="J30" s="36"/>
      <c r="K30" s="36"/>
      <c r="N30" s="33"/>
      <c r="P30" s="121">
        <f t="shared" si="0"/>
        <v>0</v>
      </c>
    </row>
    <row r="31" spans="3:16" ht="13.5" thickBot="1" x14ac:dyDescent="0.25">
      <c r="C31" s="110">
        <v>42705</v>
      </c>
      <c r="D31" s="45"/>
      <c r="E31" s="37"/>
      <c r="F31" s="38"/>
      <c r="G31" s="38"/>
      <c r="H31" s="38"/>
      <c r="I31" s="39"/>
      <c r="J31" s="39"/>
      <c r="K31" s="39"/>
      <c r="N31" s="33"/>
      <c r="P31" s="124">
        <f t="shared" si="0"/>
        <v>0</v>
      </c>
    </row>
    <row r="32" spans="3:16" x14ac:dyDescent="0.2">
      <c r="C32" s="108">
        <v>42736</v>
      </c>
      <c r="D32" s="45"/>
      <c r="E32" s="30"/>
      <c r="F32" s="31"/>
      <c r="G32" s="31"/>
      <c r="H32" s="31"/>
      <c r="I32" s="32"/>
      <c r="J32" s="32"/>
      <c r="K32" s="32"/>
      <c r="N32" s="33"/>
      <c r="P32" s="120">
        <f t="shared" si="0"/>
        <v>0</v>
      </c>
    </row>
    <row r="33" spans="3:16" x14ac:dyDescent="0.2">
      <c r="C33" s="109">
        <v>42767</v>
      </c>
      <c r="D33" s="45"/>
      <c r="E33" s="34"/>
      <c r="F33" s="35"/>
      <c r="G33" s="35"/>
      <c r="H33" s="35"/>
      <c r="I33" s="36"/>
      <c r="J33" s="36"/>
      <c r="K33" s="36"/>
      <c r="N33" s="33"/>
      <c r="P33" s="121">
        <f t="shared" si="0"/>
        <v>0</v>
      </c>
    </row>
    <row r="34" spans="3:16" x14ac:dyDescent="0.2">
      <c r="C34" s="109">
        <v>42795</v>
      </c>
      <c r="D34" s="45"/>
      <c r="E34" s="34"/>
      <c r="F34" s="35"/>
      <c r="G34" s="35"/>
      <c r="H34" s="35"/>
      <c r="I34" s="36"/>
      <c r="J34" s="36"/>
      <c r="K34" s="36"/>
      <c r="N34" s="33"/>
      <c r="P34" s="121">
        <f t="shared" si="0"/>
        <v>0</v>
      </c>
    </row>
    <row r="35" spans="3:16" x14ac:dyDescent="0.2">
      <c r="C35" s="109">
        <v>42826</v>
      </c>
      <c r="D35" s="45"/>
      <c r="E35" s="34"/>
      <c r="F35" s="35"/>
      <c r="G35" s="35"/>
      <c r="H35" s="35"/>
      <c r="I35" s="36"/>
      <c r="J35" s="36"/>
      <c r="K35" s="36"/>
      <c r="N35" s="33"/>
      <c r="P35" s="121">
        <f t="shared" si="0"/>
        <v>0</v>
      </c>
    </row>
    <row r="36" spans="3:16" x14ac:dyDescent="0.2">
      <c r="C36" s="109">
        <v>42856</v>
      </c>
      <c r="D36" s="45"/>
      <c r="E36" s="34"/>
      <c r="F36" s="35"/>
      <c r="G36" s="35"/>
      <c r="H36" s="35"/>
      <c r="I36" s="36"/>
      <c r="J36" s="36"/>
      <c r="K36" s="36"/>
      <c r="N36" s="33"/>
      <c r="P36" s="121">
        <f t="shared" si="0"/>
        <v>0</v>
      </c>
    </row>
    <row r="37" spans="3:16" x14ac:dyDescent="0.2">
      <c r="C37" s="109">
        <v>42887</v>
      </c>
      <c r="D37" s="45"/>
      <c r="E37" s="34"/>
      <c r="F37" s="35"/>
      <c r="G37" s="35"/>
      <c r="H37" s="35"/>
      <c r="I37" s="36"/>
      <c r="J37" s="36"/>
      <c r="K37" s="36"/>
      <c r="N37" s="33"/>
      <c r="P37" s="121">
        <f t="shared" si="0"/>
        <v>0</v>
      </c>
    </row>
    <row r="38" spans="3:16" x14ac:dyDescent="0.2">
      <c r="C38" s="109">
        <v>42917</v>
      </c>
      <c r="D38" s="45"/>
      <c r="E38" s="34"/>
      <c r="F38" s="35"/>
      <c r="G38" s="35"/>
      <c r="H38" s="35"/>
      <c r="I38" s="36"/>
      <c r="J38" s="36"/>
      <c r="K38" s="36"/>
      <c r="N38" s="33"/>
      <c r="P38" s="121">
        <f t="shared" si="0"/>
        <v>0</v>
      </c>
    </row>
    <row r="39" spans="3:16" x14ac:dyDescent="0.2">
      <c r="C39" s="109">
        <v>42948</v>
      </c>
      <c r="D39" s="45"/>
      <c r="E39" s="34"/>
      <c r="F39" s="35"/>
      <c r="G39" s="35"/>
      <c r="H39" s="35"/>
      <c r="I39" s="36"/>
      <c r="J39" s="36"/>
      <c r="K39" s="36"/>
      <c r="N39" s="33"/>
      <c r="P39" s="121">
        <f t="shared" si="0"/>
        <v>0</v>
      </c>
    </row>
    <row r="40" spans="3:16" x14ac:dyDescent="0.2">
      <c r="C40" s="109">
        <v>42979</v>
      </c>
      <c r="D40" s="45"/>
      <c r="E40" s="34"/>
      <c r="F40" s="35"/>
      <c r="G40" s="35"/>
      <c r="H40" s="35"/>
      <c r="I40" s="36"/>
      <c r="J40" s="36"/>
      <c r="K40" s="36"/>
      <c r="N40" s="33"/>
      <c r="P40" s="121">
        <f t="shared" si="0"/>
        <v>0</v>
      </c>
    </row>
    <row r="41" spans="3:16" x14ac:dyDescent="0.2">
      <c r="C41" s="109">
        <v>43009</v>
      </c>
      <c r="D41" s="45"/>
      <c r="E41" s="34"/>
      <c r="F41" s="35"/>
      <c r="G41" s="35"/>
      <c r="H41" s="35"/>
      <c r="I41" s="36"/>
      <c r="J41" s="36"/>
      <c r="K41" s="36"/>
      <c r="N41" s="33"/>
      <c r="P41" s="121">
        <f t="shared" si="0"/>
        <v>0</v>
      </c>
    </row>
    <row r="42" spans="3:16" x14ac:dyDescent="0.2">
      <c r="C42" s="109">
        <v>43040</v>
      </c>
      <c r="D42" s="45"/>
      <c r="E42" s="34"/>
      <c r="F42" s="35"/>
      <c r="G42" s="35"/>
      <c r="H42" s="35"/>
      <c r="I42" s="36"/>
      <c r="J42" s="36"/>
      <c r="K42" s="36"/>
      <c r="N42" s="33"/>
      <c r="P42" s="121">
        <f t="shared" si="0"/>
        <v>0</v>
      </c>
    </row>
    <row r="43" spans="3:16" ht="13.5" thickBot="1" x14ac:dyDescent="0.25">
      <c r="C43" s="110">
        <v>43070</v>
      </c>
      <c r="D43" s="45"/>
      <c r="E43" s="37"/>
      <c r="F43" s="38"/>
      <c r="G43" s="38"/>
      <c r="H43" s="38"/>
      <c r="I43" s="39"/>
      <c r="J43" s="39"/>
      <c r="K43" s="39"/>
      <c r="N43" s="33"/>
      <c r="P43" s="124">
        <f t="shared" si="0"/>
        <v>0</v>
      </c>
    </row>
    <row r="44" spans="3:16" x14ac:dyDescent="0.2">
      <c r="C44" s="108">
        <v>43101</v>
      </c>
      <c r="D44" s="45"/>
      <c r="E44" s="30"/>
      <c r="F44" s="31"/>
      <c r="G44" s="31"/>
      <c r="H44" s="31"/>
      <c r="I44" s="32"/>
      <c r="J44" s="32"/>
      <c r="K44" s="32"/>
      <c r="N44" s="33"/>
      <c r="P44" s="120">
        <f t="shared" si="0"/>
        <v>0</v>
      </c>
    </row>
    <row r="45" spans="3:16" x14ac:dyDescent="0.2">
      <c r="C45" s="109">
        <v>43132</v>
      </c>
      <c r="D45" s="45"/>
      <c r="E45" s="34"/>
      <c r="F45" s="35"/>
      <c r="G45" s="35"/>
      <c r="H45" s="35"/>
      <c r="I45" s="36"/>
      <c r="J45" s="36"/>
      <c r="K45" s="36"/>
      <c r="N45" s="33"/>
      <c r="P45" s="121">
        <f t="shared" si="0"/>
        <v>0</v>
      </c>
    </row>
    <row r="46" spans="3:16" x14ac:dyDescent="0.2">
      <c r="C46" s="109">
        <v>43160</v>
      </c>
      <c r="D46" s="45"/>
      <c r="E46" s="34"/>
      <c r="F46" s="35"/>
      <c r="G46" s="35"/>
      <c r="H46" s="35"/>
      <c r="I46" s="36"/>
      <c r="J46" s="36"/>
      <c r="K46" s="36"/>
      <c r="N46" s="33"/>
      <c r="P46" s="121">
        <f t="shared" si="0"/>
        <v>0</v>
      </c>
    </row>
    <row r="47" spans="3:16" x14ac:dyDescent="0.2">
      <c r="C47" s="109">
        <v>43191</v>
      </c>
      <c r="D47" s="45"/>
      <c r="E47" s="34"/>
      <c r="F47" s="35"/>
      <c r="G47" s="35"/>
      <c r="H47" s="35"/>
      <c r="I47" s="36"/>
      <c r="J47" s="36"/>
      <c r="K47" s="36"/>
      <c r="N47" s="33"/>
      <c r="P47" s="121">
        <f t="shared" si="0"/>
        <v>0</v>
      </c>
    </row>
    <row r="48" spans="3:16" x14ac:dyDescent="0.2">
      <c r="C48" s="109">
        <v>43221</v>
      </c>
      <c r="D48" s="45"/>
      <c r="E48" s="34"/>
      <c r="F48" s="35"/>
      <c r="G48" s="35"/>
      <c r="H48" s="35"/>
      <c r="I48" s="36"/>
      <c r="J48" s="36"/>
      <c r="K48" s="36"/>
      <c r="N48" s="33"/>
      <c r="P48" s="121">
        <f t="shared" si="0"/>
        <v>0</v>
      </c>
    </row>
    <row r="49" spans="3:16" x14ac:dyDescent="0.2">
      <c r="C49" s="109">
        <v>43252</v>
      </c>
      <c r="D49" s="45"/>
      <c r="E49" s="34"/>
      <c r="F49" s="35"/>
      <c r="G49" s="35"/>
      <c r="H49" s="35"/>
      <c r="I49" s="36"/>
      <c r="J49" s="36"/>
      <c r="K49" s="36"/>
      <c r="N49" s="33"/>
      <c r="P49" s="121">
        <f t="shared" si="0"/>
        <v>0</v>
      </c>
    </row>
    <row r="50" spans="3:16" x14ac:dyDescent="0.2">
      <c r="C50" s="109">
        <v>43282</v>
      </c>
      <c r="D50" s="45"/>
      <c r="E50" s="34"/>
      <c r="F50" s="35"/>
      <c r="G50" s="35"/>
      <c r="H50" s="35"/>
      <c r="I50" s="36"/>
      <c r="J50" s="36"/>
      <c r="K50" s="36"/>
      <c r="N50" s="33"/>
      <c r="P50" s="121">
        <f>+P49+E50+I50-F50-G50-H50-J50</f>
        <v>0</v>
      </c>
    </row>
    <row r="51" spans="3:16" ht="13.5" thickBot="1" x14ac:dyDescent="0.25">
      <c r="C51" s="110">
        <v>43313</v>
      </c>
      <c r="D51" s="45"/>
      <c r="E51" s="37"/>
      <c r="F51" s="38"/>
      <c r="G51" s="38"/>
      <c r="H51" s="38"/>
      <c r="I51" s="39"/>
      <c r="J51" s="39"/>
      <c r="K51" s="39"/>
      <c r="N51" s="33"/>
      <c r="P51" s="121">
        <f>+P50+E51+I51-F51-G51-H51-J51</f>
        <v>0</v>
      </c>
    </row>
    <row r="52" spans="3:16" hidden="1" x14ac:dyDescent="0.2">
      <c r="C52" s="369"/>
      <c r="D52" s="45"/>
      <c r="E52" s="40"/>
      <c r="F52" s="41"/>
      <c r="G52" s="41"/>
      <c r="H52" s="41"/>
      <c r="I52" s="42"/>
      <c r="J52" s="42"/>
      <c r="K52" s="42"/>
      <c r="N52" s="33"/>
      <c r="P52" s="121"/>
    </row>
    <row r="53" spans="3:16" hidden="1" x14ac:dyDescent="0.2">
      <c r="C53" s="109"/>
      <c r="D53" s="45"/>
      <c r="E53" s="34"/>
      <c r="F53" s="35"/>
      <c r="G53" s="35"/>
      <c r="H53" s="35"/>
      <c r="I53" s="36"/>
      <c r="J53" s="36"/>
      <c r="K53" s="36"/>
      <c r="N53" s="33"/>
      <c r="P53" s="121"/>
    </row>
    <row r="54" spans="3:16" hidden="1" x14ac:dyDescent="0.2">
      <c r="C54" s="109"/>
      <c r="D54" s="45"/>
      <c r="E54" s="34"/>
      <c r="F54" s="35"/>
      <c r="G54" s="35"/>
      <c r="H54" s="35"/>
      <c r="I54" s="36"/>
      <c r="J54" s="36"/>
      <c r="K54" s="36"/>
      <c r="N54" s="33"/>
      <c r="P54" s="121"/>
    </row>
    <row r="55" spans="3:16" ht="13.5" hidden="1" thickBot="1" x14ac:dyDescent="0.25">
      <c r="C55" s="110"/>
      <c r="D55" s="45"/>
      <c r="E55" s="37"/>
      <c r="F55" s="38"/>
      <c r="G55" s="38"/>
      <c r="H55" s="38"/>
      <c r="I55" s="39"/>
      <c r="J55" s="39"/>
      <c r="K55" s="39"/>
      <c r="N55" s="33"/>
      <c r="P55" s="122"/>
    </row>
    <row r="56" spans="3:16" ht="13.5" thickBot="1" x14ac:dyDescent="0.25">
      <c r="C56" s="44"/>
      <c r="D56" s="45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0.25" customHeight="1" thickBot="1" x14ac:dyDescent="0.25">
      <c r="C57" s="67" t="s">
        <v>9</v>
      </c>
      <c r="D57" s="70"/>
      <c r="E57" s="26" t="str">
        <f t="shared" ref="E57:K57" si="1">+E7</f>
        <v>Producción</v>
      </c>
      <c r="F57" s="27" t="str">
        <f t="shared" si="1"/>
        <v>Autoconsumo</v>
      </c>
      <c r="G57" s="27" t="str">
        <f t="shared" si="1"/>
        <v>Ventas de Producción Propia</v>
      </c>
      <c r="H57" s="71" t="str">
        <f t="shared" si="1"/>
        <v>Exportaciones</v>
      </c>
      <c r="I57" s="24" t="str">
        <f t="shared" si="1"/>
        <v>Producción Contratada a Terceros</v>
      </c>
      <c r="J57" s="24" t="str">
        <f t="shared" si="1"/>
        <v>Ventas de Producción Contratada a Terceros</v>
      </c>
      <c r="K57" s="56" t="str">
        <f t="shared" si="1"/>
        <v>Producción para Terceros</v>
      </c>
      <c r="L57" s="56" t="s">
        <v>190</v>
      </c>
      <c r="M57" s="56" t="s">
        <v>105</v>
      </c>
      <c r="N57" s="72"/>
    </row>
    <row r="58" spans="3:16" ht="13.5" thickBot="1" x14ac:dyDescent="0.25">
      <c r="C58" s="63">
        <v>2014</v>
      </c>
      <c r="D58" s="73"/>
      <c r="F58" s="74"/>
      <c r="G58" s="74"/>
      <c r="H58" s="75"/>
      <c r="I58" s="46"/>
      <c r="J58" s="46"/>
      <c r="K58" s="46"/>
      <c r="L58" s="48"/>
      <c r="M58" s="46"/>
      <c r="N58" s="29"/>
    </row>
    <row r="59" spans="3:16" x14ac:dyDescent="0.2">
      <c r="C59" s="59">
        <f>C58+1</f>
        <v>2015</v>
      </c>
      <c r="D59" s="76"/>
      <c r="E59" s="77"/>
      <c r="F59" s="78"/>
      <c r="G59" s="78"/>
      <c r="H59" s="78"/>
      <c r="I59" s="58"/>
      <c r="J59" s="58"/>
      <c r="K59" s="58"/>
      <c r="L59" s="58"/>
      <c r="M59" s="79"/>
    </row>
    <row r="60" spans="3:16" x14ac:dyDescent="0.2">
      <c r="C60" s="59">
        <f>C59+1</f>
        <v>2016</v>
      </c>
      <c r="D60" s="76"/>
      <c r="E60" s="80"/>
      <c r="F60" s="81"/>
      <c r="G60" s="81"/>
      <c r="H60" s="81"/>
      <c r="I60" s="60"/>
      <c r="J60" s="60"/>
      <c r="K60" s="60"/>
      <c r="L60" s="60"/>
      <c r="M60" s="82"/>
    </row>
    <row r="61" spans="3:16" ht="13.5" thickBot="1" x14ac:dyDescent="0.25">
      <c r="C61" s="61">
        <f>C60+1</f>
        <v>2017</v>
      </c>
      <c r="D61" s="76"/>
      <c r="E61" s="83"/>
      <c r="F61" s="84"/>
      <c r="G61" s="84"/>
      <c r="H61" s="84"/>
      <c r="I61" s="62"/>
      <c r="J61" s="62"/>
      <c r="K61" s="62"/>
      <c r="L61" s="85"/>
      <c r="M61" s="86"/>
    </row>
    <row r="62" spans="3:16" x14ac:dyDescent="0.2">
      <c r="C62" s="63" t="str">
        <f>+'1.modelos'!F10</f>
        <v>ene-ago 2017</v>
      </c>
      <c r="D62" s="76"/>
      <c r="E62" s="87"/>
      <c r="F62" s="88"/>
      <c r="G62" s="88"/>
      <c r="H62" s="88"/>
      <c r="I62" s="64"/>
      <c r="J62" s="64"/>
      <c r="K62" s="64"/>
      <c r="L62" s="89"/>
      <c r="M62" s="90"/>
    </row>
    <row r="63" spans="3:16" ht="13.5" thickBot="1" x14ac:dyDescent="0.25">
      <c r="C63" s="386" t="str">
        <f>+'1.modelos'!G10</f>
        <v>ene-ago 2018</v>
      </c>
      <c r="D63" s="73"/>
      <c r="E63" s="91"/>
      <c r="F63" s="92"/>
      <c r="G63" s="92"/>
      <c r="H63" s="93"/>
      <c r="I63" s="65"/>
      <c r="J63" s="65"/>
      <c r="K63" s="65"/>
      <c r="L63" s="65"/>
      <c r="M63" s="94"/>
    </row>
    <row r="64" spans="3:16" x14ac:dyDescent="0.2">
      <c r="N64" s="49"/>
    </row>
    <row r="65" spans="3:17" s="49" customFormat="1" x14ac:dyDescent="0.2">
      <c r="C65" s="389"/>
      <c r="D65" s="390"/>
      <c r="O65" s="201"/>
      <c r="P65" s="201"/>
      <c r="Q65" s="201"/>
    </row>
    <row r="66" spans="3:17" s="49" customFormat="1" x14ac:dyDescent="0.2">
      <c r="O66" s="201"/>
      <c r="P66" s="201"/>
      <c r="Q66" s="201"/>
    </row>
    <row r="67" spans="3:17" s="49" customFormat="1" x14ac:dyDescent="0.2">
      <c r="C67" s="391"/>
      <c r="D67" s="392"/>
      <c r="E67" s="387"/>
      <c r="F67" s="387"/>
      <c r="G67" s="387"/>
      <c r="H67" s="387"/>
      <c r="I67" s="387"/>
      <c r="J67" s="387"/>
      <c r="K67" s="387"/>
      <c r="L67" s="387"/>
      <c r="N67" s="97"/>
      <c r="O67" s="201"/>
      <c r="P67" s="201"/>
      <c r="Q67" s="201"/>
    </row>
    <row r="68" spans="3:17" s="49" customFormat="1" x14ac:dyDescent="0.2">
      <c r="C68" s="388"/>
      <c r="D68" s="393"/>
      <c r="E68" s="394"/>
      <c r="F68" s="394"/>
      <c r="G68" s="394"/>
      <c r="H68" s="394"/>
      <c r="I68" s="394"/>
      <c r="J68" s="394"/>
      <c r="K68" s="394"/>
      <c r="L68" s="394"/>
      <c r="N68" s="98"/>
      <c r="O68" s="201"/>
      <c r="P68" s="201"/>
      <c r="Q68" s="201"/>
    </row>
    <row r="69" spans="3:17" s="49" customFormat="1" x14ac:dyDescent="0.2">
      <c r="C69" s="388"/>
      <c r="D69" s="393"/>
      <c r="E69" s="394"/>
      <c r="F69" s="394"/>
      <c r="G69" s="394"/>
      <c r="H69" s="394"/>
      <c r="I69" s="394"/>
      <c r="J69" s="394"/>
      <c r="K69" s="394"/>
      <c r="L69" s="394"/>
      <c r="N69" s="98"/>
      <c r="O69" s="201"/>
      <c r="P69" s="201"/>
      <c r="Q69" s="201"/>
    </row>
    <row r="70" spans="3:17" s="49" customFormat="1" x14ac:dyDescent="0.2">
      <c r="C70" s="388"/>
      <c r="D70" s="393"/>
      <c r="E70" s="394"/>
      <c r="F70" s="394"/>
      <c r="G70" s="394"/>
      <c r="H70" s="394"/>
      <c r="I70" s="394"/>
      <c r="J70" s="394"/>
      <c r="K70" s="394"/>
      <c r="L70" s="394"/>
      <c r="N70" s="98"/>
      <c r="O70" s="201"/>
      <c r="P70" s="201"/>
      <c r="Q70" s="201"/>
    </row>
    <row r="71" spans="3:17" s="49" customFormat="1" x14ac:dyDescent="0.2">
      <c r="C71" s="388"/>
      <c r="D71" s="393"/>
      <c r="E71" s="394"/>
      <c r="F71" s="394"/>
      <c r="G71" s="394"/>
      <c r="H71" s="394"/>
      <c r="I71" s="394"/>
      <c r="J71" s="394"/>
      <c r="K71" s="394"/>
      <c r="L71" s="394"/>
      <c r="N71" s="98"/>
      <c r="O71" s="201"/>
      <c r="P71" s="201"/>
      <c r="Q71" s="201"/>
    </row>
    <row r="72" spans="3:17" s="49" customFormat="1" x14ac:dyDescent="0.2">
      <c r="C72" s="388"/>
      <c r="D72" s="393"/>
      <c r="E72" s="394"/>
      <c r="F72" s="395"/>
      <c r="G72" s="395"/>
      <c r="H72" s="395"/>
      <c r="I72" s="395"/>
      <c r="J72" s="395"/>
      <c r="K72" s="395"/>
      <c r="L72" s="395"/>
      <c r="N72" s="98"/>
      <c r="O72" s="201"/>
      <c r="P72" s="201"/>
      <c r="Q72" s="201"/>
    </row>
    <row r="73" spans="3:17" x14ac:dyDescent="0.2">
      <c r="L73" s="49"/>
      <c r="N73" s="49"/>
    </row>
    <row r="74" spans="3:17" x14ac:dyDescent="0.2">
      <c r="L74" s="49"/>
      <c r="N74" s="49"/>
    </row>
    <row r="75" spans="3:17" x14ac:dyDescent="0.2">
      <c r="K75" s="99"/>
      <c r="L75" s="52"/>
      <c r="N75" s="49"/>
    </row>
    <row r="76" spans="3:17" x14ac:dyDescent="0.2">
      <c r="K76" s="99"/>
      <c r="N76" s="49"/>
    </row>
    <row r="77" spans="3:17" x14ac:dyDescent="0.2">
      <c r="K77" s="99"/>
      <c r="N77" s="49"/>
    </row>
    <row r="78" spans="3:17" x14ac:dyDescent="0.2">
      <c r="K78" s="99"/>
      <c r="N78" s="49"/>
    </row>
    <row r="79" spans="3:17" x14ac:dyDescent="0.2">
      <c r="K79" s="99"/>
      <c r="N79" s="49"/>
    </row>
    <row r="80" spans="3:17" x14ac:dyDescent="0.2">
      <c r="K80" s="99"/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  <row r="94" spans="14:14" x14ac:dyDescent="0.2">
      <c r="N94" s="49"/>
    </row>
    <row r="95" spans="14:14" x14ac:dyDescent="0.2">
      <c r="N95" s="49"/>
    </row>
    <row r="96" spans="14:14" x14ac:dyDescent="0.2">
      <c r="N96" s="49"/>
    </row>
    <row r="97" spans="14:14" x14ac:dyDescent="0.2">
      <c r="N97" s="49"/>
    </row>
    <row r="98" spans="14:14" x14ac:dyDescent="0.2">
      <c r="N98" s="49"/>
    </row>
    <row r="99" spans="14:14" x14ac:dyDescent="0.2">
      <c r="N99" s="49"/>
    </row>
    <row r="100" spans="14:14" x14ac:dyDescent="0.2">
      <c r="N100" s="49"/>
    </row>
    <row r="101" spans="14:14" x14ac:dyDescent="0.2">
      <c r="N101" s="49"/>
    </row>
    <row r="102" spans="14:14" x14ac:dyDescent="0.2">
      <c r="N102" s="49"/>
    </row>
    <row r="103" spans="14:14" x14ac:dyDescent="0.2">
      <c r="N103" s="49"/>
    </row>
    <row r="104" spans="14:14" x14ac:dyDescent="0.2">
      <c r="N104" s="49"/>
    </row>
    <row r="105" spans="14:14" x14ac:dyDescent="0.2">
      <c r="N105" s="49"/>
    </row>
    <row r="106" spans="14:14" x14ac:dyDescent="0.2">
      <c r="N106" s="49"/>
    </row>
    <row r="107" spans="14:14" x14ac:dyDescent="0.2">
      <c r="N107" s="49"/>
    </row>
    <row r="108" spans="14:14" x14ac:dyDescent="0.2">
      <c r="N108" s="49"/>
    </row>
    <row r="109" spans="14:14" x14ac:dyDescent="0.2">
      <c r="N109" s="49"/>
    </row>
    <row r="110" spans="14:14" x14ac:dyDescent="0.2">
      <c r="N110" s="49"/>
    </row>
    <row r="111" spans="14:14" x14ac:dyDescent="0.2">
      <c r="N111" s="49"/>
    </row>
    <row r="112" spans="14:14" x14ac:dyDescent="0.2">
      <c r="N112" s="49"/>
    </row>
    <row r="113" spans="14:14" x14ac:dyDescent="0.2">
      <c r="N113" s="49"/>
    </row>
    <row r="114" spans="14:14" x14ac:dyDescent="0.2">
      <c r="N114" s="49"/>
    </row>
    <row r="115" spans="14:14" x14ac:dyDescent="0.2">
      <c r="N115" s="49"/>
    </row>
    <row r="116" spans="14:14" x14ac:dyDescent="0.2">
      <c r="N116" s="49"/>
    </row>
    <row r="117" spans="14:14" x14ac:dyDescent="0.2">
      <c r="N117" s="49"/>
    </row>
    <row r="118" spans="14:14" x14ac:dyDescent="0.2">
      <c r="N118" s="49"/>
    </row>
    <row r="119" spans="14:14" x14ac:dyDescent="0.2">
      <c r="N119" s="49"/>
    </row>
    <row r="120" spans="14:14" x14ac:dyDescent="0.2">
      <c r="N120" s="49"/>
    </row>
    <row r="121" spans="14:14" x14ac:dyDescent="0.2">
      <c r="N121" s="49"/>
    </row>
    <row r="122" spans="14:14" x14ac:dyDescent="0.2">
      <c r="N122" s="49"/>
    </row>
    <row r="123" spans="14:14" x14ac:dyDescent="0.2">
      <c r="N123" s="49"/>
    </row>
    <row r="124" spans="14:14" x14ac:dyDescent="0.2">
      <c r="N124" s="49"/>
    </row>
    <row r="125" spans="14:14" x14ac:dyDescent="0.2">
      <c r="N125" s="49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51181102362204722" right="0.27559055118110237" top="0.19685039370078741" bottom="0.23622047244094491" header="0" footer="0"/>
  <pageSetup paperSize="9" scale="70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workbookViewId="0">
      <selection activeCell="E37" sqref="E37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554" t="s">
        <v>204</v>
      </c>
      <c r="B1" s="554"/>
      <c r="C1" s="554"/>
      <c r="D1" s="554"/>
      <c r="E1" s="554"/>
      <c r="F1" s="50"/>
    </row>
    <row r="2" spans="1:6" x14ac:dyDescent="0.2">
      <c r="A2" s="554" t="s">
        <v>197</v>
      </c>
      <c r="B2" s="554"/>
      <c r="C2" s="554"/>
      <c r="D2" s="554"/>
      <c r="E2" s="554"/>
      <c r="F2" s="50"/>
    </row>
    <row r="3" spans="1:6" s="518" customFormat="1" x14ac:dyDescent="0.2">
      <c r="A3" s="553" t="str">
        <f>+'1.modelos'!A3</f>
        <v>CALDERAS</v>
      </c>
      <c r="B3" s="553"/>
      <c r="C3" s="553"/>
      <c r="D3" s="553"/>
      <c r="E3" s="553"/>
    </row>
    <row r="4" spans="1:6" x14ac:dyDescent="0.2">
      <c r="A4" s="554" t="s">
        <v>119</v>
      </c>
      <c r="B4" s="554"/>
      <c r="C4" s="554"/>
      <c r="D4" s="554"/>
      <c r="E4" s="554"/>
      <c r="F4" s="50"/>
    </row>
    <row r="5" spans="1:6" ht="60" customHeight="1" thickBot="1" x14ac:dyDescent="0.25">
      <c r="A5" s="51"/>
      <c r="C5" s="52"/>
      <c r="D5" s="52"/>
      <c r="E5" s="52"/>
      <c r="F5" s="52"/>
    </row>
    <row r="6" spans="1:6" ht="39" thickBot="1" x14ac:dyDescent="0.25">
      <c r="A6" s="359" t="s">
        <v>120</v>
      </c>
      <c r="C6" s="24" t="s">
        <v>159</v>
      </c>
      <c r="D6" s="28"/>
      <c r="E6" s="24" t="s">
        <v>160</v>
      </c>
    </row>
    <row r="7" spans="1:6" x14ac:dyDescent="0.2">
      <c r="A7" s="108">
        <f>'3.vol.'!C8</f>
        <v>42005</v>
      </c>
      <c r="C7" s="32"/>
      <c r="D7" s="33"/>
      <c r="E7" s="32"/>
    </row>
    <row r="8" spans="1:6" x14ac:dyDescent="0.2">
      <c r="A8" s="109">
        <f>'3.vol.'!C9</f>
        <v>42036</v>
      </c>
      <c r="C8" s="36"/>
      <c r="D8" s="33"/>
      <c r="E8" s="36"/>
    </row>
    <row r="9" spans="1:6" x14ac:dyDescent="0.2">
      <c r="A9" s="109">
        <f>'3.vol.'!C10</f>
        <v>42064</v>
      </c>
      <c r="C9" s="36"/>
      <c r="D9" s="33"/>
      <c r="E9" s="36"/>
    </row>
    <row r="10" spans="1:6" x14ac:dyDescent="0.2">
      <c r="A10" s="109">
        <f>'3.vol.'!C11</f>
        <v>42095</v>
      </c>
      <c r="C10" s="36"/>
      <c r="D10" s="33"/>
      <c r="E10" s="36"/>
    </row>
    <row r="11" spans="1:6" x14ac:dyDescent="0.2">
      <c r="A11" s="109">
        <f>'3.vol.'!C12</f>
        <v>42125</v>
      </c>
      <c r="C11" s="36"/>
      <c r="D11" s="33"/>
      <c r="E11" s="36"/>
    </row>
    <row r="12" spans="1:6" x14ac:dyDescent="0.2">
      <c r="A12" s="109">
        <f>'3.vol.'!C13</f>
        <v>42156</v>
      </c>
      <c r="C12" s="36"/>
      <c r="D12" s="33"/>
      <c r="E12" s="36"/>
    </row>
    <row r="13" spans="1:6" x14ac:dyDescent="0.2">
      <c r="A13" s="109">
        <f>'3.vol.'!C14</f>
        <v>42186</v>
      </c>
      <c r="C13" s="36"/>
      <c r="D13" s="33"/>
      <c r="E13" s="36"/>
    </row>
    <row r="14" spans="1:6" x14ac:dyDescent="0.2">
      <c r="A14" s="109">
        <f>'3.vol.'!C15</f>
        <v>42217</v>
      </c>
      <c r="C14" s="36"/>
      <c r="D14" s="33"/>
      <c r="E14" s="36"/>
    </row>
    <row r="15" spans="1:6" x14ac:dyDescent="0.2">
      <c r="A15" s="109">
        <f>'3.vol.'!C16</f>
        <v>42248</v>
      </c>
      <c r="C15" s="36"/>
      <c r="D15" s="33"/>
      <c r="E15" s="36"/>
    </row>
    <row r="16" spans="1:6" x14ac:dyDescent="0.2">
      <c r="A16" s="109">
        <f>'3.vol.'!C17</f>
        <v>42278</v>
      </c>
      <c r="C16" s="36"/>
      <c r="D16" s="33"/>
      <c r="E16" s="36"/>
    </row>
    <row r="17" spans="1:5" x14ac:dyDescent="0.2">
      <c r="A17" s="109">
        <f>'3.vol.'!C18</f>
        <v>42309</v>
      </c>
      <c r="C17" s="36"/>
      <c r="D17" s="33"/>
      <c r="E17" s="36"/>
    </row>
    <row r="18" spans="1:5" ht="13.5" thickBot="1" x14ac:dyDescent="0.25">
      <c r="A18" s="110">
        <f>'3.vol.'!C19</f>
        <v>42339</v>
      </c>
      <c r="C18" s="39"/>
      <c r="D18" s="33"/>
      <c r="E18" s="39"/>
    </row>
    <row r="19" spans="1:5" x14ac:dyDescent="0.2">
      <c r="A19" s="108">
        <f>'3.vol.'!C20</f>
        <v>42370</v>
      </c>
      <c r="C19" s="42"/>
      <c r="D19" s="33"/>
      <c r="E19" s="42"/>
    </row>
    <row r="20" spans="1:5" x14ac:dyDescent="0.2">
      <c r="A20" s="109">
        <f>'3.vol.'!C21</f>
        <v>42401</v>
      </c>
      <c r="C20" s="36"/>
      <c r="D20" s="33"/>
      <c r="E20" s="36"/>
    </row>
    <row r="21" spans="1:5" x14ac:dyDescent="0.2">
      <c r="A21" s="109">
        <f>'3.vol.'!C22</f>
        <v>42430</v>
      </c>
      <c r="C21" s="36"/>
      <c r="D21" s="33"/>
      <c r="E21" s="36"/>
    </row>
    <row r="22" spans="1:5" x14ac:dyDescent="0.2">
      <c r="A22" s="109">
        <f>'3.vol.'!C23</f>
        <v>42461</v>
      </c>
      <c r="C22" s="36"/>
      <c r="D22" s="33"/>
      <c r="E22" s="36"/>
    </row>
    <row r="23" spans="1:5" x14ac:dyDescent="0.2">
      <c r="A23" s="109">
        <f>'3.vol.'!C24</f>
        <v>42491</v>
      </c>
      <c r="C23" s="36"/>
      <c r="D23" s="33"/>
      <c r="E23" s="36"/>
    </row>
    <row r="24" spans="1:5" x14ac:dyDescent="0.2">
      <c r="A24" s="109">
        <f>'3.vol.'!C25</f>
        <v>42522</v>
      </c>
      <c r="C24" s="36"/>
      <c r="D24" s="33"/>
      <c r="E24" s="36"/>
    </row>
    <row r="25" spans="1:5" x14ac:dyDescent="0.2">
      <c r="A25" s="109">
        <f>'3.vol.'!C26</f>
        <v>42552</v>
      </c>
      <c r="C25" s="36"/>
      <c r="D25" s="33"/>
      <c r="E25" s="36"/>
    </row>
    <row r="26" spans="1:5" x14ac:dyDescent="0.2">
      <c r="A26" s="109">
        <f>'3.vol.'!C27</f>
        <v>42583</v>
      </c>
      <c r="C26" s="36"/>
      <c r="D26" s="33"/>
      <c r="E26" s="36"/>
    </row>
    <row r="27" spans="1:5" x14ac:dyDescent="0.2">
      <c r="A27" s="109">
        <f>'3.vol.'!C28</f>
        <v>42614</v>
      </c>
      <c r="C27" s="306"/>
      <c r="D27" s="322"/>
      <c r="E27" s="306"/>
    </row>
    <row r="28" spans="1:5" x14ac:dyDescent="0.2">
      <c r="A28" s="109">
        <f>'3.vol.'!C29</f>
        <v>42644</v>
      </c>
      <c r="C28" s="36"/>
      <c r="D28" s="33"/>
      <c r="E28" s="36"/>
    </row>
    <row r="29" spans="1:5" x14ac:dyDescent="0.2">
      <c r="A29" s="109">
        <f>'3.vol.'!C30</f>
        <v>42675</v>
      </c>
      <c r="C29" s="36"/>
      <c r="D29" s="33"/>
      <c r="E29" s="36"/>
    </row>
    <row r="30" spans="1:5" ht="13.5" thickBot="1" x14ac:dyDescent="0.25">
      <c r="A30" s="110">
        <f>'3.vol.'!C31</f>
        <v>42705</v>
      </c>
      <c r="C30" s="43"/>
      <c r="D30" s="33"/>
      <c r="E30" s="43"/>
    </row>
    <row r="31" spans="1:5" x14ac:dyDescent="0.2">
      <c r="A31" s="108">
        <f>'3.vol.'!C32</f>
        <v>42736</v>
      </c>
      <c r="C31" s="32"/>
      <c r="D31" s="33"/>
      <c r="E31" s="32"/>
    </row>
    <row r="32" spans="1:5" x14ac:dyDescent="0.2">
      <c r="A32" s="109">
        <f>'3.vol.'!C33</f>
        <v>42767</v>
      </c>
      <c r="C32" s="36"/>
      <c r="D32" s="33"/>
      <c r="E32" s="36"/>
    </row>
    <row r="33" spans="1:5" x14ac:dyDescent="0.2">
      <c r="A33" s="109">
        <f>'3.vol.'!C34</f>
        <v>42795</v>
      </c>
      <c r="C33" s="36"/>
      <c r="D33" s="33"/>
      <c r="E33" s="36"/>
    </row>
    <row r="34" spans="1:5" x14ac:dyDescent="0.2">
      <c r="A34" s="109">
        <f>'3.vol.'!C35</f>
        <v>42826</v>
      </c>
      <c r="C34" s="36"/>
      <c r="D34" s="33"/>
      <c r="E34" s="36"/>
    </row>
    <row r="35" spans="1:5" x14ac:dyDescent="0.2">
      <c r="A35" s="109">
        <f>'3.vol.'!C36</f>
        <v>42856</v>
      </c>
      <c r="C35" s="36"/>
      <c r="D35" s="33"/>
      <c r="E35" s="36"/>
    </row>
    <row r="36" spans="1:5" x14ac:dyDescent="0.2">
      <c r="A36" s="109">
        <f>'3.vol.'!C37</f>
        <v>42887</v>
      </c>
      <c r="C36" s="36"/>
      <c r="D36" s="33"/>
      <c r="E36" s="36"/>
    </row>
    <row r="37" spans="1:5" x14ac:dyDescent="0.2">
      <c r="A37" s="109">
        <f>'3.vol.'!C38</f>
        <v>42917</v>
      </c>
      <c r="C37" s="36"/>
      <c r="D37" s="33"/>
      <c r="E37" s="36"/>
    </row>
    <row r="38" spans="1:5" x14ac:dyDescent="0.2">
      <c r="A38" s="109">
        <f>'3.vol.'!C39</f>
        <v>42948</v>
      </c>
      <c r="C38" s="36"/>
      <c r="D38" s="33"/>
      <c r="E38" s="36"/>
    </row>
    <row r="39" spans="1:5" x14ac:dyDescent="0.2">
      <c r="A39" s="109">
        <f>'3.vol.'!C40</f>
        <v>42979</v>
      </c>
      <c r="C39" s="36"/>
      <c r="D39" s="33"/>
      <c r="E39" s="36"/>
    </row>
    <row r="40" spans="1:5" x14ac:dyDescent="0.2">
      <c r="A40" s="109">
        <f>'3.vol.'!C41</f>
        <v>43009</v>
      </c>
      <c r="C40" s="36"/>
      <c r="D40" s="33"/>
      <c r="E40" s="36"/>
    </row>
    <row r="41" spans="1:5" x14ac:dyDescent="0.2">
      <c r="A41" s="109">
        <f>'3.vol.'!C42</f>
        <v>43040</v>
      </c>
      <c r="C41" s="36"/>
      <c r="D41" s="33"/>
      <c r="E41" s="36"/>
    </row>
    <row r="42" spans="1:5" ht="13.5" thickBot="1" x14ac:dyDescent="0.25">
      <c r="A42" s="370">
        <f>'3.vol.'!C43</f>
        <v>43070</v>
      </c>
      <c r="C42" s="43"/>
      <c r="D42" s="33"/>
      <c r="E42" s="43"/>
    </row>
    <row r="43" spans="1:5" x14ac:dyDescent="0.2">
      <c r="A43" s="108">
        <f>'3.vol.'!C44</f>
        <v>43101</v>
      </c>
      <c r="C43" s="32"/>
      <c r="D43" s="33"/>
      <c r="E43" s="32"/>
    </row>
    <row r="44" spans="1:5" x14ac:dyDescent="0.2">
      <c r="A44" s="109">
        <f>'3.vol.'!C45</f>
        <v>43132</v>
      </c>
      <c r="C44" s="36"/>
      <c r="D44" s="33"/>
      <c r="E44" s="36"/>
    </row>
    <row r="45" spans="1:5" x14ac:dyDescent="0.2">
      <c r="A45" s="109">
        <f>'3.vol.'!C46</f>
        <v>43160</v>
      </c>
      <c r="C45" s="36"/>
      <c r="D45" s="33"/>
      <c r="E45" s="36"/>
    </row>
    <row r="46" spans="1:5" x14ac:dyDescent="0.2">
      <c r="A46" s="109">
        <f>'3.vol.'!C47</f>
        <v>43191</v>
      </c>
      <c r="C46" s="36"/>
      <c r="D46" s="33"/>
      <c r="E46" s="36"/>
    </row>
    <row r="47" spans="1:5" x14ac:dyDescent="0.2">
      <c r="A47" s="109">
        <f>'3.vol.'!C48</f>
        <v>43221</v>
      </c>
      <c r="C47" s="36"/>
      <c r="D47" s="33"/>
      <c r="E47" s="36"/>
    </row>
    <row r="48" spans="1:5" x14ac:dyDescent="0.2">
      <c r="A48" s="109">
        <f>'3.vol.'!C49</f>
        <v>43252</v>
      </c>
      <c r="C48" s="36"/>
      <c r="D48" s="33"/>
      <c r="E48" s="36"/>
    </row>
    <row r="49" spans="1:6" x14ac:dyDescent="0.2">
      <c r="A49" s="109">
        <f>'3.vol.'!C50</f>
        <v>43282</v>
      </c>
      <c r="C49" s="36"/>
      <c r="D49" s="33"/>
      <c r="E49" s="36"/>
    </row>
    <row r="50" spans="1:6" ht="13.5" thickBot="1" x14ac:dyDescent="0.25">
      <c r="A50" s="110">
        <f>'3.vol.'!C51</f>
        <v>43313</v>
      </c>
      <c r="C50" s="39"/>
      <c r="D50" s="33"/>
      <c r="E50" s="39"/>
    </row>
    <row r="51" spans="1:6" hidden="1" x14ac:dyDescent="0.2">
      <c r="A51" s="369">
        <f>'3.vol.'!C52</f>
        <v>0</v>
      </c>
      <c r="C51" s="42"/>
      <c r="D51" s="33"/>
      <c r="E51" s="42"/>
    </row>
    <row r="52" spans="1:6" hidden="1" x14ac:dyDescent="0.2">
      <c r="A52" s="109">
        <f>'3.vol.'!C53</f>
        <v>0</v>
      </c>
      <c r="C52" s="36"/>
      <c r="D52" s="33"/>
      <c r="E52" s="36"/>
    </row>
    <row r="53" spans="1:6" hidden="1" x14ac:dyDescent="0.2">
      <c r="A53" s="109">
        <f>'3.vol.'!C54</f>
        <v>0</v>
      </c>
      <c r="C53" s="36"/>
      <c r="D53" s="33"/>
      <c r="E53" s="36"/>
    </row>
    <row r="54" spans="1:6" ht="13.5" hidden="1" thickBot="1" x14ac:dyDescent="0.25">
      <c r="A54" s="110">
        <f>'3.vol.'!C55</f>
        <v>0</v>
      </c>
      <c r="C54" s="39"/>
      <c r="D54" s="33"/>
      <c r="E54" s="39"/>
    </row>
    <row r="55" spans="1:6" ht="57.75" customHeight="1" thickBot="1" x14ac:dyDescent="0.25">
      <c r="A55" s="44"/>
      <c r="C55" s="33"/>
      <c r="D55" s="33"/>
      <c r="E55" s="33"/>
    </row>
    <row r="56" spans="1:6" ht="39" thickBot="1" x14ac:dyDescent="0.25">
      <c r="A56" s="67" t="s">
        <v>9</v>
      </c>
      <c r="C56" s="56" t="str">
        <f>+C6</f>
        <v>Ventas de Producción Propia
En pesos</v>
      </c>
      <c r="D56" s="323"/>
      <c r="E56" s="56" t="str">
        <f>+E6</f>
        <v>Ventas de Producción Encargada o Contratada a Terceros
En pesos</v>
      </c>
      <c r="F56" s="57"/>
    </row>
    <row r="57" spans="1:6" x14ac:dyDescent="0.2">
      <c r="A57" s="63">
        <f>'3.vol.'!C59</f>
        <v>2015</v>
      </c>
      <c r="C57" s="58"/>
      <c r="D57" s="324"/>
      <c r="E57" s="58"/>
    </row>
    <row r="58" spans="1:6" x14ac:dyDescent="0.2">
      <c r="A58" s="59">
        <f>'3.vol.'!C60</f>
        <v>2016</v>
      </c>
      <c r="C58" s="60"/>
      <c r="D58" s="324"/>
      <c r="E58" s="60"/>
    </row>
    <row r="59" spans="1:6" ht="13.5" thickBot="1" x14ac:dyDescent="0.25">
      <c r="A59" s="386">
        <f>'3.vol.'!C61</f>
        <v>2017</v>
      </c>
      <c r="C59" s="62"/>
      <c r="D59" s="324"/>
      <c r="E59" s="62"/>
    </row>
    <row r="60" spans="1:6" x14ac:dyDescent="0.2">
      <c r="A60" s="63" t="str">
        <f>'3.vol.'!C62</f>
        <v>ene-ago 2017</v>
      </c>
      <c r="C60" s="64"/>
      <c r="D60" s="324"/>
      <c r="E60" s="64"/>
    </row>
    <row r="61" spans="1:6" ht="13.5" thickBot="1" x14ac:dyDescent="0.25">
      <c r="A61" s="386" t="str">
        <f>'3.vol.'!C63</f>
        <v>ene-ago 2018</v>
      </c>
      <c r="C61" s="65"/>
      <c r="D61" s="325"/>
      <c r="E61" s="65"/>
    </row>
    <row r="62" spans="1:6" ht="13.5" thickBot="1" x14ac:dyDescent="0.25"/>
    <row r="63" spans="1:6" ht="13.5" thickBot="1" x14ac:dyDescent="0.25">
      <c r="A63" s="363" t="s">
        <v>201</v>
      </c>
      <c r="E63" s="148" t="s">
        <v>170</v>
      </c>
    </row>
    <row r="64" spans="1:6" s="201" customFormat="1" x14ac:dyDescent="0.2">
      <c r="A64" s="389"/>
      <c r="C64" s="49"/>
      <c r="D64" s="49"/>
      <c r="E64" s="49"/>
      <c r="F64" s="49"/>
    </row>
    <row r="65" spans="1:6" s="201" customFormat="1" x14ac:dyDescent="0.2">
      <c r="A65" s="49"/>
      <c r="C65" s="49"/>
      <c r="D65" s="49"/>
      <c r="E65" s="49"/>
      <c r="F65" s="49"/>
    </row>
    <row r="66" spans="1:6" s="201" customFormat="1" ht="38.25" customHeight="1" x14ac:dyDescent="0.2">
      <c r="A66" s="49"/>
      <c r="C66" s="49"/>
      <c r="D66" s="49"/>
      <c r="E66" s="49"/>
      <c r="F66" s="49"/>
    </row>
    <row r="67" spans="1:6" s="201" customFormat="1" x14ac:dyDescent="0.2">
      <c r="A67" s="391"/>
      <c r="B67" s="393"/>
      <c r="C67" s="387"/>
      <c r="D67" s="387"/>
      <c r="E67" s="387"/>
      <c r="F67" s="392"/>
    </row>
    <row r="68" spans="1:6" s="201" customFormat="1" x14ac:dyDescent="0.2">
      <c r="A68" s="388"/>
      <c r="B68" s="393"/>
      <c r="C68" s="394"/>
      <c r="D68" s="394"/>
      <c r="E68" s="394"/>
      <c r="F68" s="393"/>
    </row>
    <row r="69" spans="1:6" s="201" customFormat="1" x14ac:dyDescent="0.2">
      <c r="A69" s="388"/>
      <c r="B69" s="393"/>
      <c r="C69" s="394"/>
      <c r="D69" s="394"/>
      <c r="E69" s="394"/>
      <c r="F69" s="393"/>
    </row>
    <row r="70" spans="1:6" s="201" customFormat="1" x14ac:dyDescent="0.2">
      <c r="A70" s="388"/>
      <c r="B70" s="393"/>
      <c r="C70" s="394"/>
      <c r="D70" s="394"/>
      <c r="E70" s="394"/>
      <c r="F70" s="393"/>
    </row>
    <row r="71" spans="1:6" s="201" customFormat="1" x14ac:dyDescent="0.2">
      <c r="A71" s="388"/>
      <c r="B71" s="393"/>
      <c r="C71" s="394"/>
      <c r="D71" s="394"/>
      <c r="E71" s="394"/>
      <c r="F71" s="393"/>
    </row>
    <row r="72" spans="1:6" s="201" customFormat="1" x14ac:dyDescent="0.2">
      <c r="A72" s="388"/>
      <c r="B72" s="393"/>
      <c r="C72" s="395"/>
      <c r="D72" s="395"/>
      <c r="E72" s="395"/>
      <c r="F72" s="393"/>
    </row>
    <row r="73" spans="1:6" s="201" customFormat="1" x14ac:dyDescent="0.2">
      <c r="A73" s="49"/>
      <c r="C73" s="49"/>
      <c r="D73" s="49"/>
      <c r="E73" s="49"/>
      <c r="F73" s="49"/>
    </row>
    <row r="74" spans="1:6" s="201" customFormat="1" x14ac:dyDescent="0.2">
      <c r="A74" s="49"/>
      <c r="C74" s="49"/>
      <c r="D74" s="49"/>
      <c r="E74" s="49"/>
      <c r="F74" s="49"/>
    </row>
    <row r="75" spans="1:6" s="201" customFormat="1" x14ac:dyDescent="0.2">
      <c r="A75" s="49"/>
      <c r="C75" s="49"/>
      <c r="D75" s="49"/>
      <c r="E75" s="49"/>
      <c r="F75" s="49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3"/>
  <sheetViews>
    <sheetView workbookViewId="0">
      <selection activeCell="I42" sqref="I42"/>
    </sheetView>
  </sheetViews>
  <sheetFormatPr baseColWidth="10" defaultRowHeight="12.75" x14ac:dyDescent="0.2"/>
  <cols>
    <col min="1" max="1" width="26.42578125" style="55" customWidth="1"/>
    <col min="2" max="2" width="1.85546875" style="50" customWidth="1"/>
    <col min="3" max="3" width="28.42578125" style="55" customWidth="1"/>
    <col min="4" max="16384" width="11.42578125" style="50"/>
  </cols>
  <sheetData>
    <row r="1" spans="1:6" x14ac:dyDescent="0.2">
      <c r="A1" s="554" t="s">
        <v>202</v>
      </c>
      <c r="B1" s="554"/>
      <c r="C1" s="554"/>
    </row>
    <row r="2" spans="1:6" x14ac:dyDescent="0.2">
      <c r="A2" s="554" t="s">
        <v>125</v>
      </c>
      <c r="B2" s="554"/>
      <c r="C2" s="554"/>
      <c r="F2" s="101" t="s">
        <v>133</v>
      </c>
    </row>
    <row r="3" spans="1:6" x14ac:dyDescent="0.2">
      <c r="A3" s="555" t="str">
        <f>+'1.modelos'!A3</f>
        <v>CALDERAS</v>
      </c>
      <c r="B3" s="555"/>
      <c r="C3" s="555"/>
    </row>
    <row r="4" spans="1:6" x14ac:dyDescent="0.2">
      <c r="A4" s="555" t="s">
        <v>119</v>
      </c>
      <c r="B4" s="555"/>
      <c r="C4" s="555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359" t="s">
        <v>120</v>
      </c>
      <c r="C7" s="24" t="s">
        <v>126</v>
      </c>
      <c r="F7" s="101" t="s">
        <v>131</v>
      </c>
    </row>
    <row r="8" spans="1:6" ht="13.5" thickBot="1" x14ac:dyDescent="0.25">
      <c r="A8" s="108">
        <f>'3.vol.'!C8</f>
        <v>42005</v>
      </c>
      <c r="C8" s="32"/>
      <c r="F8" s="171"/>
    </row>
    <row r="9" spans="1:6" x14ac:dyDescent="0.2">
      <c r="A9" s="109">
        <f>'3.vol.'!C9</f>
        <v>42036</v>
      </c>
      <c r="C9" s="36"/>
      <c r="F9" s="101"/>
    </row>
    <row r="10" spans="1:6" ht="13.5" thickBot="1" x14ac:dyDescent="0.25">
      <c r="A10" s="109">
        <f>'3.vol.'!C10</f>
        <v>42064</v>
      </c>
      <c r="C10" s="36"/>
      <c r="F10" s="101" t="s">
        <v>132</v>
      </c>
    </row>
    <row r="11" spans="1:6" ht="13.5" thickBot="1" x14ac:dyDescent="0.25">
      <c r="A11" s="109">
        <f>'3.vol.'!C11</f>
        <v>42095</v>
      </c>
      <c r="C11" s="36"/>
      <c r="F11" s="172"/>
    </row>
    <row r="12" spans="1:6" x14ac:dyDescent="0.2">
      <c r="A12" s="109">
        <f>'3.vol.'!C12</f>
        <v>42125</v>
      </c>
      <c r="C12" s="36"/>
    </row>
    <row r="13" spans="1:6" x14ac:dyDescent="0.2">
      <c r="A13" s="109">
        <f>'3.vol.'!C13</f>
        <v>42156</v>
      </c>
      <c r="C13" s="36"/>
    </row>
    <row r="14" spans="1:6" x14ac:dyDescent="0.2">
      <c r="A14" s="109">
        <f>'3.vol.'!C14</f>
        <v>42186</v>
      </c>
      <c r="C14" s="36"/>
    </row>
    <row r="15" spans="1:6" x14ac:dyDescent="0.2">
      <c r="A15" s="109">
        <f>'3.vol.'!C15</f>
        <v>42217</v>
      </c>
      <c r="C15" s="36"/>
    </row>
    <row r="16" spans="1:6" x14ac:dyDescent="0.2">
      <c r="A16" s="109">
        <f>'3.vol.'!C16</f>
        <v>42248</v>
      </c>
      <c r="C16" s="36"/>
    </row>
    <row r="17" spans="1:3" x14ac:dyDescent="0.2">
      <c r="A17" s="109">
        <f>'3.vol.'!C17</f>
        <v>42278</v>
      </c>
      <c r="C17" s="36"/>
    </row>
    <row r="18" spans="1:3" x14ac:dyDescent="0.2">
      <c r="A18" s="109">
        <f>'3.vol.'!C18</f>
        <v>42309</v>
      </c>
      <c r="C18" s="36"/>
    </row>
    <row r="19" spans="1:3" ht="13.5" thickBot="1" x14ac:dyDescent="0.25">
      <c r="A19" s="110">
        <f>'3.vol.'!C19</f>
        <v>42339</v>
      </c>
      <c r="C19" s="39"/>
    </row>
    <row r="20" spans="1:3" x14ac:dyDescent="0.2">
      <c r="A20" s="108">
        <f>'3.vol.'!C20</f>
        <v>42370</v>
      </c>
      <c r="C20" s="42"/>
    </row>
    <row r="21" spans="1:3" x14ac:dyDescent="0.2">
      <c r="A21" s="109">
        <f>'3.vol.'!C21</f>
        <v>42401</v>
      </c>
      <c r="C21" s="36"/>
    </row>
    <row r="22" spans="1:3" x14ac:dyDescent="0.2">
      <c r="A22" s="109">
        <f>'3.vol.'!C22</f>
        <v>42430</v>
      </c>
      <c r="C22" s="36"/>
    </row>
    <row r="23" spans="1:3" x14ac:dyDescent="0.2">
      <c r="A23" s="109">
        <f>'3.vol.'!C23</f>
        <v>42461</v>
      </c>
      <c r="C23" s="36"/>
    </row>
    <row r="24" spans="1:3" x14ac:dyDescent="0.2">
      <c r="A24" s="109">
        <f>'3.vol.'!C24</f>
        <v>42491</v>
      </c>
      <c r="C24" s="36"/>
    </row>
    <row r="25" spans="1:3" x14ac:dyDescent="0.2">
      <c r="A25" s="109">
        <f>'3.vol.'!C25</f>
        <v>42522</v>
      </c>
      <c r="C25" s="36"/>
    </row>
    <row r="26" spans="1:3" x14ac:dyDescent="0.2">
      <c r="A26" s="109">
        <f>'3.vol.'!C26</f>
        <v>42552</v>
      </c>
      <c r="C26" s="36"/>
    </row>
    <row r="27" spans="1:3" x14ac:dyDescent="0.2">
      <c r="A27" s="109">
        <f>'3.vol.'!C27</f>
        <v>42583</v>
      </c>
      <c r="C27" s="36"/>
    </row>
    <row r="28" spans="1:3" x14ac:dyDescent="0.2">
      <c r="A28" s="109">
        <f>'3.vol.'!C28</f>
        <v>42614</v>
      </c>
      <c r="C28" s="36"/>
    </row>
    <row r="29" spans="1:3" x14ac:dyDescent="0.2">
      <c r="A29" s="109">
        <f>'3.vol.'!C29</f>
        <v>42644</v>
      </c>
      <c r="C29" s="36"/>
    </row>
    <row r="30" spans="1:3" x14ac:dyDescent="0.2">
      <c r="A30" s="109">
        <f>'3.vol.'!C30</f>
        <v>42675</v>
      </c>
      <c r="C30" s="36"/>
    </row>
    <row r="31" spans="1:3" ht="13.5" thickBot="1" x14ac:dyDescent="0.25">
      <c r="A31" s="110">
        <f>'3.vol.'!C31</f>
        <v>42705</v>
      </c>
      <c r="C31" s="43"/>
    </row>
    <row r="32" spans="1:3" x14ac:dyDescent="0.2">
      <c r="A32" s="108">
        <f>'3.vol.'!C32</f>
        <v>42736</v>
      </c>
      <c r="C32" s="32"/>
    </row>
    <row r="33" spans="1:3" x14ac:dyDescent="0.2">
      <c r="A33" s="109">
        <f>'3.vol.'!C33</f>
        <v>42767</v>
      </c>
      <c r="C33" s="36"/>
    </row>
    <row r="34" spans="1:3" x14ac:dyDescent="0.2">
      <c r="A34" s="109">
        <f>'3.vol.'!C34</f>
        <v>42795</v>
      </c>
      <c r="C34" s="36"/>
    </row>
    <row r="35" spans="1:3" x14ac:dyDescent="0.2">
      <c r="A35" s="109">
        <f>'3.vol.'!C35</f>
        <v>42826</v>
      </c>
      <c r="C35" s="36"/>
    </row>
    <row r="36" spans="1:3" x14ac:dyDescent="0.2">
      <c r="A36" s="109">
        <f>'3.vol.'!C36</f>
        <v>42856</v>
      </c>
      <c r="C36" s="36"/>
    </row>
    <row r="37" spans="1:3" x14ac:dyDescent="0.2">
      <c r="A37" s="109">
        <f>'3.vol.'!C37</f>
        <v>42887</v>
      </c>
      <c r="C37" s="36"/>
    </row>
    <row r="38" spans="1:3" x14ac:dyDescent="0.2">
      <c r="A38" s="109">
        <f>'3.vol.'!C38</f>
        <v>42917</v>
      </c>
      <c r="C38" s="36"/>
    </row>
    <row r="39" spans="1:3" x14ac:dyDescent="0.2">
      <c r="A39" s="109">
        <f>'3.vol.'!C39</f>
        <v>42948</v>
      </c>
      <c r="C39" s="36"/>
    </row>
    <row r="40" spans="1:3" x14ac:dyDescent="0.2">
      <c r="A40" s="109">
        <f>'3.vol.'!C40</f>
        <v>42979</v>
      </c>
      <c r="C40" s="36"/>
    </row>
    <row r="41" spans="1:3" x14ac:dyDescent="0.2">
      <c r="A41" s="109">
        <f>'3.vol.'!C41</f>
        <v>43009</v>
      </c>
      <c r="C41" s="36"/>
    </row>
    <row r="42" spans="1:3" x14ac:dyDescent="0.2">
      <c r="A42" s="109">
        <f>'3.vol.'!C42</f>
        <v>43040</v>
      </c>
      <c r="C42" s="36"/>
    </row>
    <row r="43" spans="1:3" ht="13.5" thickBot="1" x14ac:dyDescent="0.25">
      <c r="A43" s="370">
        <f>'3.vol.'!C43</f>
        <v>43070</v>
      </c>
      <c r="C43" s="43"/>
    </row>
    <row r="44" spans="1:3" x14ac:dyDescent="0.2">
      <c r="A44" s="108">
        <f>'3.vol.'!C44</f>
        <v>43101</v>
      </c>
      <c r="C44" s="32"/>
    </row>
    <row r="45" spans="1:3" x14ac:dyDescent="0.2">
      <c r="A45" s="109">
        <f>'3.vol.'!C45</f>
        <v>43132</v>
      </c>
      <c r="C45" s="36"/>
    </row>
    <row r="46" spans="1:3" x14ac:dyDescent="0.2">
      <c r="A46" s="109">
        <f>'3.vol.'!C46</f>
        <v>43160</v>
      </c>
      <c r="C46" s="36"/>
    </row>
    <row r="47" spans="1:3" x14ac:dyDescent="0.2">
      <c r="A47" s="109">
        <f>'3.vol.'!C47</f>
        <v>43191</v>
      </c>
      <c r="C47" s="36"/>
    </row>
    <row r="48" spans="1:3" x14ac:dyDescent="0.2">
      <c r="A48" s="109">
        <f>'3.vol.'!C48</f>
        <v>43221</v>
      </c>
      <c r="C48" s="36"/>
    </row>
    <row r="49" spans="1:3" x14ac:dyDescent="0.2">
      <c r="A49" s="109">
        <f>'3.vol.'!C49</f>
        <v>43252</v>
      </c>
      <c r="C49" s="36"/>
    </row>
    <row r="50" spans="1:3" x14ac:dyDescent="0.2">
      <c r="A50" s="109">
        <f>'3.vol.'!C50</f>
        <v>43282</v>
      </c>
      <c r="C50" s="36"/>
    </row>
    <row r="51" spans="1:3" ht="13.5" thickBot="1" x14ac:dyDescent="0.25">
      <c r="A51" s="110">
        <f>'3.vol.'!C51</f>
        <v>43313</v>
      </c>
      <c r="C51" s="39"/>
    </row>
    <row r="52" spans="1:3" hidden="1" x14ac:dyDescent="0.2">
      <c r="A52" s="369">
        <f>'3.vol.'!C52</f>
        <v>0</v>
      </c>
      <c r="C52" s="42"/>
    </row>
    <row r="53" spans="1:3" hidden="1" x14ac:dyDescent="0.2">
      <c r="A53" s="109">
        <f>'3.vol.'!C53</f>
        <v>0</v>
      </c>
      <c r="C53" s="36"/>
    </row>
    <row r="54" spans="1:3" hidden="1" x14ac:dyDescent="0.2">
      <c r="A54" s="109">
        <f>'3.vol.'!C54</f>
        <v>0</v>
      </c>
      <c r="C54" s="36"/>
    </row>
    <row r="55" spans="1:3" ht="13.5" hidden="1" thickBot="1" x14ac:dyDescent="0.25">
      <c r="A55" s="110">
        <f>'3.vol.'!C55</f>
        <v>0</v>
      </c>
      <c r="C55" s="39"/>
    </row>
    <row r="56" spans="1:3" ht="13.5" thickBot="1" x14ac:dyDescent="0.25">
      <c r="A56" s="44"/>
      <c r="C56" s="33"/>
    </row>
    <row r="57" spans="1:3" ht="13.5" thickBot="1" x14ac:dyDescent="0.25">
      <c r="A57" s="362" t="s">
        <v>9</v>
      </c>
      <c r="C57" s="24" t="s">
        <v>126</v>
      </c>
    </row>
    <row r="58" spans="1:3" x14ac:dyDescent="0.2">
      <c r="A58" s="361">
        <f>'3.vol.'!C59</f>
        <v>2015</v>
      </c>
      <c r="C58" s="58"/>
    </row>
    <row r="59" spans="1:3" x14ac:dyDescent="0.2">
      <c r="A59" s="59">
        <f>'3.vol.'!C60</f>
        <v>2016</v>
      </c>
      <c r="C59" s="60"/>
    </row>
    <row r="60" spans="1:3" ht="13.5" thickBot="1" x14ac:dyDescent="0.25">
      <c r="A60" s="61">
        <f>'3.vol.'!C61</f>
        <v>2017</v>
      </c>
      <c r="C60" s="62"/>
    </row>
    <row r="61" spans="1:3" x14ac:dyDescent="0.2">
      <c r="A61" s="63" t="str">
        <f>'3.vol.'!C62</f>
        <v>ene-ago 2017</v>
      </c>
      <c r="C61" s="64"/>
    </row>
    <row r="62" spans="1:3" ht="13.5" thickBot="1" x14ac:dyDescent="0.25">
      <c r="A62" s="386" t="str">
        <f>'3.vol.'!C63</f>
        <v>ene-ago 2018</v>
      </c>
      <c r="C62" s="65"/>
    </row>
    <row r="65" spans="1:3" s="201" customFormat="1" x14ac:dyDescent="0.2">
      <c r="A65" s="389"/>
      <c r="C65" s="49"/>
    </row>
    <row r="66" spans="1:3" s="201" customFormat="1" x14ac:dyDescent="0.2">
      <c r="A66" s="391"/>
      <c r="B66" s="393"/>
      <c r="C66" s="387"/>
    </row>
    <row r="67" spans="1:3" s="201" customFormat="1" x14ac:dyDescent="0.2">
      <c r="A67" s="388"/>
      <c r="B67" s="393"/>
      <c r="C67" s="394"/>
    </row>
    <row r="68" spans="1:3" s="201" customFormat="1" x14ac:dyDescent="0.2">
      <c r="A68" s="388"/>
      <c r="B68" s="393"/>
      <c r="C68" s="394"/>
    </row>
    <row r="69" spans="1:3" s="201" customFormat="1" x14ac:dyDescent="0.2">
      <c r="A69" s="388"/>
      <c r="B69" s="393"/>
      <c r="C69" s="394"/>
    </row>
    <row r="70" spans="1:3" s="201" customFormat="1" x14ac:dyDescent="0.2">
      <c r="A70" s="388"/>
      <c r="B70" s="393"/>
      <c r="C70" s="394"/>
    </row>
    <row r="71" spans="1:3" s="201" customFormat="1" x14ac:dyDescent="0.2">
      <c r="A71" s="388"/>
      <c r="B71" s="393"/>
      <c r="C71" s="395"/>
    </row>
    <row r="72" spans="1:3" s="201" customFormat="1" x14ac:dyDescent="0.2">
      <c r="A72" s="49"/>
      <c r="C72" s="49"/>
    </row>
    <row r="73" spans="1:3" s="201" customFormat="1" x14ac:dyDescent="0.2">
      <c r="A73" s="49"/>
      <c r="C73" s="49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3" orientation="portrait" horizontalDpi="300" verticalDpi="300" r:id="rId1"/>
  <headerFooter alignWithMargins="0">
    <oddHeader>&amp;C&amp;"Arial,Negrita"&amp;20CONFIDENCIAL&amp;R2018 -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8"/>
  <sheetViews>
    <sheetView workbookViewId="0">
      <selection activeCell="H37" sqref="H37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55" hidden="1" customWidth="1"/>
    <col min="4" max="4" width="31.7109375" style="66" customWidth="1"/>
    <col min="5" max="8" width="11.42578125" style="50"/>
    <col min="9" max="9" width="18.5703125" style="50" customWidth="1"/>
    <col min="10" max="16384" width="11.42578125" style="50"/>
  </cols>
  <sheetData>
    <row r="1" spans="1:9" x14ac:dyDescent="0.2">
      <c r="A1" s="554" t="s">
        <v>200</v>
      </c>
      <c r="B1" s="554"/>
      <c r="C1" s="554"/>
      <c r="D1" s="554"/>
    </row>
    <row r="2" spans="1:9" x14ac:dyDescent="0.2">
      <c r="A2" s="554" t="s">
        <v>203</v>
      </c>
      <c r="B2" s="554"/>
      <c r="C2" s="554"/>
      <c r="D2" s="554"/>
    </row>
    <row r="3" spans="1:9" x14ac:dyDescent="0.2">
      <c r="A3" s="554" t="s">
        <v>198</v>
      </c>
      <c r="B3" s="554"/>
      <c r="C3" s="554"/>
      <c r="D3" s="554"/>
    </row>
    <row r="4" spans="1:9" s="518" customFormat="1" ht="13.5" thickBot="1" x14ac:dyDescent="0.25">
      <c r="A4" s="553" t="str">
        <f>+'1.modelos'!A3</f>
        <v>CALDERAS</v>
      </c>
      <c r="B4" s="553"/>
      <c r="C4" s="553"/>
      <c r="D4" s="553"/>
      <c r="F4" s="523"/>
      <c r="G4" s="523"/>
      <c r="I4" s="522" t="s">
        <v>128</v>
      </c>
    </row>
    <row r="5" spans="1:9" ht="13.5" thickBot="1" x14ac:dyDescent="0.25">
      <c r="A5" s="554" t="s">
        <v>119</v>
      </c>
      <c r="B5" s="554"/>
      <c r="C5" s="554"/>
      <c r="D5" s="554"/>
      <c r="F5" s="556" t="s">
        <v>138</v>
      </c>
      <c r="G5" s="557"/>
      <c r="I5" s="95" t="s">
        <v>158</v>
      </c>
    </row>
    <row r="6" spans="1:9" x14ac:dyDescent="0.2">
      <c r="A6" s="326"/>
      <c r="B6" s="326"/>
      <c r="C6" s="326"/>
      <c r="D6" s="326"/>
      <c r="F6" s="365"/>
      <c r="G6" s="365"/>
      <c r="I6" s="95"/>
    </row>
    <row r="7" spans="1:9" ht="13.5" thickBot="1" x14ac:dyDescent="0.25">
      <c r="A7" s="51"/>
      <c r="C7" s="52"/>
      <c r="D7" s="54"/>
    </row>
    <row r="8" spans="1:9" ht="60" customHeight="1" thickBot="1" x14ac:dyDescent="0.25">
      <c r="A8" s="359" t="s">
        <v>120</v>
      </c>
      <c r="D8" s="24" t="s">
        <v>199</v>
      </c>
      <c r="G8" s="101"/>
      <c r="I8" s="24" t="s">
        <v>150</v>
      </c>
    </row>
    <row r="9" spans="1:9" x14ac:dyDescent="0.2">
      <c r="A9" s="108">
        <f>'4.2a. conf'!A8</f>
        <v>42005</v>
      </c>
      <c r="D9" s="309" t="str">
        <f>+I9</f>
        <v/>
      </c>
      <c r="F9" s="101" t="s">
        <v>134</v>
      </c>
      <c r="I9" s="304" t="str">
        <f>IF('4.2a. conf'!C8&gt;0,('4.2a. conf'!C8/'4.2a. conf'!$F$11)*100,"")</f>
        <v/>
      </c>
    </row>
    <row r="10" spans="1:9" x14ac:dyDescent="0.2">
      <c r="A10" s="109">
        <f>'4.2a. conf'!A9</f>
        <v>42036</v>
      </c>
      <c r="D10" s="307" t="str">
        <f t="shared" ref="D10:D56" si="0">+I10</f>
        <v/>
      </c>
      <c r="F10" s="101" t="s">
        <v>135</v>
      </c>
      <c r="I10" s="302" t="str">
        <f>IF('4.2a. conf'!C9&gt;0,('4.2a. conf'!C9/'4.2a. conf'!$F$11)*100,"")</f>
        <v/>
      </c>
    </row>
    <row r="11" spans="1:9" x14ac:dyDescent="0.2">
      <c r="A11" s="109">
        <f>'4.2a. conf'!A10</f>
        <v>42064</v>
      </c>
      <c r="D11" s="307" t="str">
        <f t="shared" si="0"/>
        <v/>
      </c>
      <c r="F11" s="101" t="s">
        <v>136</v>
      </c>
      <c r="I11" s="302" t="str">
        <f>IF('4.2a. conf'!C10&gt;0,('4.2a. conf'!C10/'4.2a. conf'!$F$11)*100,"")</f>
        <v/>
      </c>
    </row>
    <row r="12" spans="1:9" x14ac:dyDescent="0.2">
      <c r="A12" s="109">
        <f>'4.2a. conf'!A11</f>
        <v>42095</v>
      </c>
      <c r="D12" s="307" t="str">
        <f t="shared" si="0"/>
        <v/>
      </c>
      <c r="F12" s="101" t="s">
        <v>137</v>
      </c>
      <c r="I12" s="302" t="str">
        <f>IF('4.2a. conf'!C11&gt;0,('4.2a. conf'!C11/'4.2a. conf'!$F$11)*100,"")</f>
        <v/>
      </c>
    </row>
    <row r="13" spans="1:9" x14ac:dyDescent="0.2">
      <c r="A13" s="109">
        <f>'4.2a. conf'!A12</f>
        <v>42125</v>
      </c>
      <c r="D13" s="307" t="str">
        <f t="shared" si="0"/>
        <v/>
      </c>
      <c r="I13" s="302" t="str">
        <f>IF('4.2a. conf'!C12&gt;0,('4.2a. conf'!C12/'4.2a. conf'!$F$11)*100,"")</f>
        <v/>
      </c>
    </row>
    <row r="14" spans="1:9" x14ac:dyDescent="0.2">
      <c r="A14" s="109">
        <f>'4.2a. conf'!A13</f>
        <v>42156</v>
      </c>
      <c r="D14" s="307" t="str">
        <f t="shared" si="0"/>
        <v/>
      </c>
      <c r="I14" s="302" t="str">
        <f>IF('4.2a. conf'!C13&gt;0,('4.2a. conf'!C13/'4.2a. conf'!$F$11)*100,"")</f>
        <v/>
      </c>
    </row>
    <row r="15" spans="1:9" x14ac:dyDescent="0.2">
      <c r="A15" s="109">
        <f>'4.2a. conf'!A14</f>
        <v>42186</v>
      </c>
      <c r="D15" s="307" t="str">
        <f t="shared" si="0"/>
        <v/>
      </c>
      <c r="I15" s="302" t="str">
        <f>IF('4.2a. conf'!C14&gt;0,('4.2a. conf'!C14/'4.2a. conf'!$F$11)*100,"")</f>
        <v/>
      </c>
    </row>
    <row r="16" spans="1:9" x14ac:dyDescent="0.2">
      <c r="A16" s="109">
        <f>'4.2a. conf'!A15</f>
        <v>42217</v>
      </c>
      <c r="D16" s="307" t="str">
        <f t="shared" si="0"/>
        <v/>
      </c>
      <c r="I16" s="302" t="str">
        <f>IF('4.2a. conf'!C15&gt;0,('4.2a. conf'!C15/'4.2a. conf'!$F$11)*100,"")</f>
        <v/>
      </c>
    </row>
    <row r="17" spans="1:9" x14ac:dyDescent="0.2">
      <c r="A17" s="109">
        <f>'4.2a. conf'!A16</f>
        <v>42248</v>
      </c>
      <c r="D17" s="307" t="str">
        <f t="shared" si="0"/>
        <v/>
      </c>
      <c r="I17" s="302" t="str">
        <f>IF('4.2a. conf'!C16&gt;0,('4.2a. conf'!C16/'4.2a. conf'!$F$11)*100,"")</f>
        <v/>
      </c>
    </row>
    <row r="18" spans="1:9" x14ac:dyDescent="0.2">
      <c r="A18" s="109">
        <f>'4.2a. conf'!A17</f>
        <v>42278</v>
      </c>
      <c r="D18" s="307" t="str">
        <f t="shared" si="0"/>
        <v/>
      </c>
      <c r="I18" s="302" t="str">
        <f>IF('4.2a. conf'!C17&gt;0,('4.2a. conf'!C17/'4.2a. conf'!$F$11)*100,"")</f>
        <v/>
      </c>
    </row>
    <row r="19" spans="1:9" x14ac:dyDescent="0.2">
      <c r="A19" s="109">
        <f>'4.2a. conf'!A18</f>
        <v>42309</v>
      </c>
      <c r="D19" s="307" t="str">
        <f t="shared" si="0"/>
        <v/>
      </c>
      <c r="I19" s="302" t="str">
        <f>IF('4.2a. conf'!C18&gt;0,('4.2a. conf'!C18/'4.2a. conf'!$F$11)*100,"")</f>
        <v/>
      </c>
    </row>
    <row r="20" spans="1:9" ht="13.5" thickBot="1" x14ac:dyDescent="0.25">
      <c r="A20" s="110">
        <f>'4.2a. conf'!A19</f>
        <v>42339</v>
      </c>
      <c r="D20" s="308" t="str">
        <f t="shared" si="0"/>
        <v/>
      </c>
      <c r="I20" s="303" t="str">
        <f>IF('4.2a. conf'!C19&gt;0,('4.2a. conf'!C19/'4.2a. conf'!$F$11)*100,"")</f>
        <v/>
      </c>
    </row>
    <row r="21" spans="1:9" x14ac:dyDescent="0.2">
      <c r="A21" s="108">
        <f>'4.2a. conf'!A20</f>
        <v>42370</v>
      </c>
      <c r="D21" s="309" t="str">
        <f t="shared" si="0"/>
        <v/>
      </c>
      <c r="I21" s="304" t="str">
        <f>IF('4.2a. conf'!C20&gt;0,('4.2a. conf'!C20/'4.2a. conf'!$F$11)*100,"")</f>
        <v/>
      </c>
    </row>
    <row r="22" spans="1:9" x14ac:dyDescent="0.2">
      <c r="A22" s="109">
        <f>'4.2a. conf'!A21</f>
        <v>42401</v>
      </c>
      <c r="D22" s="307" t="str">
        <f t="shared" si="0"/>
        <v/>
      </c>
      <c r="I22" s="302" t="str">
        <f>IF('4.2a. conf'!C21&gt;0,('4.2a. conf'!C21/'4.2a. conf'!$F$11)*100,"")</f>
        <v/>
      </c>
    </row>
    <row r="23" spans="1:9" x14ac:dyDescent="0.2">
      <c r="A23" s="109">
        <f>'4.2a. conf'!A22</f>
        <v>42430</v>
      </c>
      <c r="D23" s="307" t="str">
        <f t="shared" si="0"/>
        <v/>
      </c>
      <c r="I23" s="302" t="str">
        <f>IF('4.2a. conf'!C22&gt;0,('4.2a. conf'!C22/'4.2a. conf'!$F$11)*100,"")</f>
        <v/>
      </c>
    </row>
    <row r="24" spans="1:9" x14ac:dyDescent="0.2">
      <c r="A24" s="109">
        <f>'4.2a. conf'!A23</f>
        <v>42461</v>
      </c>
      <c r="D24" s="307" t="str">
        <f t="shared" si="0"/>
        <v/>
      </c>
      <c r="I24" s="302" t="str">
        <f>IF('4.2a. conf'!C23&gt;0,('4.2a. conf'!C23/'4.2a. conf'!$F$11)*100,"")</f>
        <v/>
      </c>
    </row>
    <row r="25" spans="1:9" x14ac:dyDescent="0.2">
      <c r="A25" s="109">
        <f>'4.2a. conf'!A24</f>
        <v>42491</v>
      </c>
      <c r="D25" s="307" t="str">
        <f t="shared" si="0"/>
        <v/>
      </c>
      <c r="I25" s="302" t="str">
        <f>IF('4.2a. conf'!C24&gt;0,('4.2a. conf'!C24/'4.2a. conf'!$F$11)*100,"")</f>
        <v/>
      </c>
    </row>
    <row r="26" spans="1:9" x14ac:dyDescent="0.2">
      <c r="A26" s="109">
        <f>'4.2a. conf'!A25</f>
        <v>42522</v>
      </c>
      <c r="D26" s="307" t="str">
        <f t="shared" si="0"/>
        <v/>
      </c>
      <c r="I26" s="302" t="str">
        <f>IF('4.2a. conf'!C25&gt;0,('4.2a. conf'!C25/'4.2a. conf'!$F$11)*100,"")</f>
        <v/>
      </c>
    </row>
    <row r="27" spans="1:9" x14ac:dyDescent="0.2">
      <c r="A27" s="109">
        <f>'4.2a. conf'!A26</f>
        <v>42552</v>
      </c>
      <c r="D27" s="307" t="str">
        <f t="shared" si="0"/>
        <v/>
      </c>
      <c r="I27" s="302" t="str">
        <f>IF('4.2a. conf'!C26&gt;0,('4.2a. conf'!C26/'4.2a. conf'!$F$11)*100,"")</f>
        <v/>
      </c>
    </row>
    <row r="28" spans="1:9" x14ac:dyDescent="0.2">
      <c r="A28" s="109">
        <f>'4.2a. conf'!A27</f>
        <v>42583</v>
      </c>
      <c r="D28" s="307" t="str">
        <f t="shared" si="0"/>
        <v/>
      </c>
      <c r="I28" s="302" t="str">
        <f>IF('4.2a. conf'!C27&gt;0,('4.2a. conf'!C27/'4.2a. conf'!$F$11)*100,"")</f>
        <v/>
      </c>
    </row>
    <row r="29" spans="1:9" x14ac:dyDescent="0.2">
      <c r="A29" s="109">
        <f>'4.2a. conf'!A28</f>
        <v>42614</v>
      </c>
      <c r="D29" s="307" t="str">
        <f t="shared" si="0"/>
        <v/>
      </c>
      <c r="I29" s="302" t="str">
        <f>IF('4.2a. conf'!C28&gt;0,('4.2a. conf'!C28/'4.2a. conf'!$F$11)*100,"")</f>
        <v/>
      </c>
    </row>
    <row r="30" spans="1:9" x14ac:dyDescent="0.2">
      <c r="A30" s="109">
        <f>'4.2a. conf'!A29</f>
        <v>42644</v>
      </c>
      <c r="D30" s="307" t="str">
        <f t="shared" si="0"/>
        <v/>
      </c>
      <c r="I30" s="302" t="str">
        <f>IF('4.2a. conf'!C29&gt;0,('4.2a. conf'!C29/'4.2a. conf'!$F$11)*100,"")</f>
        <v/>
      </c>
    </row>
    <row r="31" spans="1:9" x14ac:dyDescent="0.2">
      <c r="A31" s="109">
        <f>'4.2a. conf'!A30</f>
        <v>42675</v>
      </c>
      <c r="D31" s="307" t="str">
        <f t="shared" si="0"/>
        <v/>
      </c>
      <c r="I31" s="302" t="str">
        <f>IF('4.2a. conf'!C30&gt;0,('4.2a. conf'!C30/'4.2a. conf'!$F$11)*100,"")</f>
        <v/>
      </c>
    </row>
    <row r="32" spans="1:9" ht="13.5" thickBot="1" x14ac:dyDescent="0.25">
      <c r="A32" s="110">
        <f>'4.2a. conf'!A31</f>
        <v>42705</v>
      </c>
      <c r="D32" s="310" t="str">
        <f t="shared" si="0"/>
        <v/>
      </c>
      <c r="I32" s="305" t="str">
        <f>IF('4.2a. conf'!C31&gt;0,('4.2a. conf'!C31/'4.2a. conf'!$F$11)*100,"")</f>
        <v/>
      </c>
    </row>
    <row r="33" spans="1:9" x14ac:dyDescent="0.2">
      <c r="A33" s="108">
        <f>'4.2a. conf'!A32</f>
        <v>42736</v>
      </c>
      <c r="D33" s="311" t="str">
        <f t="shared" si="0"/>
        <v/>
      </c>
      <c r="I33" s="301" t="str">
        <f>IF('4.2a. conf'!C32&gt;0,('4.2a. conf'!C32/'4.2a. conf'!$F$11)*100,"")</f>
        <v/>
      </c>
    </row>
    <row r="34" spans="1:9" x14ac:dyDescent="0.2">
      <c r="A34" s="109">
        <f>'4.2a. conf'!A33</f>
        <v>42767</v>
      </c>
      <c r="D34" s="307" t="str">
        <f t="shared" si="0"/>
        <v/>
      </c>
      <c r="I34" s="302" t="str">
        <f>IF('4.2a. conf'!C33&gt;0,('4.2a. conf'!C33/'4.2a. conf'!$F$11)*100,"")</f>
        <v/>
      </c>
    </row>
    <row r="35" spans="1:9" x14ac:dyDescent="0.2">
      <c r="A35" s="109">
        <f>'4.2a. conf'!A34</f>
        <v>42795</v>
      </c>
      <c r="D35" s="307" t="str">
        <f t="shared" si="0"/>
        <v/>
      </c>
      <c r="I35" s="302" t="str">
        <f>IF('4.2a. conf'!C34&gt;0,('4.2a. conf'!C34/'4.2a. conf'!$F$11)*100,"")</f>
        <v/>
      </c>
    </row>
    <row r="36" spans="1:9" x14ac:dyDescent="0.2">
      <c r="A36" s="109">
        <f>'4.2a. conf'!A35</f>
        <v>42826</v>
      </c>
      <c r="D36" s="307" t="str">
        <f t="shared" si="0"/>
        <v/>
      </c>
      <c r="I36" s="302" t="str">
        <f>IF('4.2a. conf'!C35&gt;0,('4.2a. conf'!C35/'4.2a. conf'!$F$11)*100,"")</f>
        <v/>
      </c>
    </row>
    <row r="37" spans="1:9" x14ac:dyDescent="0.2">
      <c r="A37" s="109">
        <f>'4.2a. conf'!A36</f>
        <v>42856</v>
      </c>
      <c r="D37" s="307" t="str">
        <f t="shared" si="0"/>
        <v/>
      </c>
      <c r="I37" s="302" t="str">
        <f>IF('4.2a. conf'!C36&gt;0,('4.2a. conf'!C36/'4.2a. conf'!$F$11)*100,"")</f>
        <v/>
      </c>
    </row>
    <row r="38" spans="1:9" x14ac:dyDescent="0.2">
      <c r="A38" s="109">
        <f>'4.2a. conf'!A37</f>
        <v>42887</v>
      </c>
      <c r="D38" s="307" t="str">
        <f t="shared" si="0"/>
        <v/>
      </c>
      <c r="I38" s="302" t="str">
        <f>IF('4.2a. conf'!C37&gt;0,('4.2a. conf'!C37/'4.2a. conf'!$F$11)*100,"")</f>
        <v/>
      </c>
    </row>
    <row r="39" spans="1:9" x14ac:dyDescent="0.2">
      <c r="A39" s="109">
        <f>'4.2a. conf'!A38</f>
        <v>42917</v>
      </c>
      <c r="D39" s="307" t="str">
        <f t="shared" si="0"/>
        <v/>
      </c>
      <c r="I39" s="302" t="str">
        <f>IF('4.2a. conf'!C38&gt;0,('4.2a. conf'!C38/'4.2a. conf'!$F$11)*100,"")</f>
        <v/>
      </c>
    </row>
    <row r="40" spans="1:9" x14ac:dyDescent="0.2">
      <c r="A40" s="109">
        <f>'4.2a. conf'!A39</f>
        <v>42948</v>
      </c>
      <c r="D40" s="307" t="str">
        <f t="shared" si="0"/>
        <v/>
      </c>
      <c r="I40" s="302" t="str">
        <f>IF('4.2a. conf'!C39&gt;0,('4.2a. conf'!C39/'4.2a. conf'!$F$11)*100,"")</f>
        <v/>
      </c>
    </row>
    <row r="41" spans="1:9" x14ac:dyDescent="0.2">
      <c r="A41" s="109">
        <f>'4.2a. conf'!A40</f>
        <v>42979</v>
      </c>
      <c r="D41" s="307" t="str">
        <f t="shared" si="0"/>
        <v/>
      </c>
      <c r="I41" s="302" t="str">
        <f>IF('4.2a. conf'!C40&gt;0,('4.2a. conf'!C40/'4.2a. conf'!$F$11)*100,"")</f>
        <v/>
      </c>
    </row>
    <row r="42" spans="1:9" x14ac:dyDescent="0.2">
      <c r="A42" s="109">
        <f>'4.2a. conf'!A41</f>
        <v>43009</v>
      </c>
      <c r="D42" s="307" t="str">
        <f t="shared" si="0"/>
        <v/>
      </c>
      <c r="I42" s="302" t="str">
        <f>IF('4.2a. conf'!C41&gt;0,('4.2a. conf'!C41/'4.2a. conf'!$F$11)*100,"")</f>
        <v/>
      </c>
    </row>
    <row r="43" spans="1:9" x14ac:dyDescent="0.2">
      <c r="A43" s="109">
        <f>'4.2a. conf'!A42</f>
        <v>43040</v>
      </c>
      <c r="D43" s="307" t="str">
        <f t="shared" si="0"/>
        <v/>
      </c>
      <c r="I43" s="302" t="str">
        <f>IF('4.2a. conf'!C42&gt;0,('4.2a. conf'!C42/'4.2a. conf'!$F$11)*100,"")</f>
        <v/>
      </c>
    </row>
    <row r="44" spans="1:9" ht="13.5" thickBot="1" x14ac:dyDescent="0.25">
      <c r="A44" s="110">
        <f>'4.2a. conf'!A43</f>
        <v>43070</v>
      </c>
      <c r="D44" s="310" t="str">
        <f t="shared" si="0"/>
        <v/>
      </c>
      <c r="I44" s="305" t="str">
        <f>IF('4.2a. conf'!C43&gt;0,('4.2a. conf'!C43/'4.2a. conf'!$F$11)*100,"")</f>
        <v/>
      </c>
    </row>
    <row r="45" spans="1:9" x14ac:dyDescent="0.2">
      <c r="A45" s="108">
        <f>'4.2a. conf'!A44</f>
        <v>43101</v>
      </c>
      <c r="D45" s="311" t="str">
        <f t="shared" si="0"/>
        <v/>
      </c>
      <c r="I45" s="301" t="str">
        <f>IF('4.2a. conf'!C44&gt;0,('4.2a. conf'!C44/'4.2a. conf'!$F$11)*100,"")</f>
        <v/>
      </c>
    </row>
    <row r="46" spans="1:9" x14ac:dyDescent="0.2">
      <c r="A46" s="109">
        <f>'4.2a. conf'!A45</f>
        <v>43132</v>
      </c>
      <c r="D46" s="307" t="str">
        <f t="shared" si="0"/>
        <v/>
      </c>
      <c r="I46" s="302" t="str">
        <f>IF('4.2a. conf'!C45&gt;0,('4.2a. conf'!C45/'4.2a. conf'!$F$11)*100,"")</f>
        <v/>
      </c>
    </row>
    <row r="47" spans="1:9" x14ac:dyDescent="0.2">
      <c r="A47" s="109">
        <f>'4.2a. conf'!A46</f>
        <v>43160</v>
      </c>
      <c r="D47" s="307" t="str">
        <f t="shared" si="0"/>
        <v/>
      </c>
      <c r="I47" s="302" t="str">
        <f>IF('4.2a. conf'!C46&gt;0,('4.2a. conf'!C46/'4.2a. conf'!$F$11)*100,"")</f>
        <v/>
      </c>
    </row>
    <row r="48" spans="1:9" x14ac:dyDescent="0.2">
      <c r="A48" s="109">
        <f>'4.2a. conf'!A47</f>
        <v>43191</v>
      </c>
      <c r="D48" s="307" t="str">
        <f t="shared" si="0"/>
        <v/>
      </c>
      <c r="I48" s="302" t="str">
        <f>IF('4.2a. conf'!C47&gt;0,('4.2a. conf'!C47/'4.2a. conf'!$F$11)*100,"")</f>
        <v/>
      </c>
    </row>
    <row r="49" spans="1:9" x14ac:dyDescent="0.2">
      <c r="A49" s="109">
        <f>'4.2a. conf'!A48</f>
        <v>43221</v>
      </c>
      <c r="D49" s="307" t="str">
        <f t="shared" si="0"/>
        <v/>
      </c>
      <c r="I49" s="302" t="str">
        <f>IF('4.2a. conf'!C48&gt;0,('4.2a. conf'!C48/'4.2a. conf'!$F$11)*100,"")</f>
        <v/>
      </c>
    </row>
    <row r="50" spans="1:9" x14ac:dyDescent="0.2">
      <c r="A50" s="109">
        <f>'4.2a. conf'!A49</f>
        <v>43252</v>
      </c>
      <c r="D50" s="307" t="str">
        <f t="shared" si="0"/>
        <v/>
      </c>
      <c r="I50" s="302" t="str">
        <f>IF('4.2a. conf'!C49&gt;0,('4.2a. conf'!C49/'4.2a. conf'!$F$11)*100,"")</f>
        <v/>
      </c>
    </row>
    <row r="51" spans="1:9" x14ac:dyDescent="0.2">
      <c r="A51" s="109">
        <f>'4.2a. conf'!A50</f>
        <v>43282</v>
      </c>
      <c r="D51" s="307" t="str">
        <f t="shared" si="0"/>
        <v/>
      </c>
      <c r="I51" s="302" t="str">
        <f>IF('4.2a. conf'!C50&gt;0,('4.2a. conf'!C50/'4.2a. conf'!$F$11)*100,"")</f>
        <v/>
      </c>
    </row>
    <row r="52" spans="1:9" ht="13.5" thickBot="1" x14ac:dyDescent="0.25">
      <c r="A52" s="110">
        <f>'4.2a. conf'!A51</f>
        <v>43313</v>
      </c>
      <c r="D52" s="308" t="str">
        <f t="shared" si="0"/>
        <v/>
      </c>
      <c r="I52" s="302" t="str">
        <f>IF('4.2a. conf'!C51&gt;0,('4.2a. conf'!C51/'4.2a. conf'!$F$11)*100,"")</f>
        <v/>
      </c>
    </row>
    <row r="53" spans="1:9" hidden="1" x14ac:dyDescent="0.2">
      <c r="A53" s="369">
        <f>'4.2a. conf'!A52</f>
        <v>0</v>
      </c>
      <c r="D53" s="309" t="str">
        <f t="shared" si="0"/>
        <v/>
      </c>
      <c r="I53" s="302" t="str">
        <f>IF('4.2a. conf'!C52&gt;0,('4.2a. conf'!C52/'4.2a. conf'!$F$11)*100,"")</f>
        <v/>
      </c>
    </row>
    <row r="54" spans="1:9" hidden="1" x14ac:dyDescent="0.2">
      <c r="A54" s="109">
        <f>'4.2a. conf'!A53</f>
        <v>0</v>
      </c>
      <c r="D54" s="307" t="str">
        <f t="shared" si="0"/>
        <v/>
      </c>
      <c r="I54" s="302" t="str">
        <f>IF('4.2a. conf'!C53&gt;0,('4.2a. conf'!C53/'4.2a. conf'!$F$11)*100,"")</f>
        <v/>
      </c>
    </row>
    <row r="55" spans="1:9" hidden="1" x14ac:dyDescent="0.2">
      <c r="A55" s="109">
        <f>'4.2a. conf'!A54</f>
        <v>0</v>
      </c>
      <c r="D55" s="307" t="str">
        <f t="shared" si="0"/>
        <v/>
      </c>
      <c r="I55" s="302" t="str">
        <f>IF('4.2a. conf'!C54&gt;0,('4.2a. conf'!C54/'4.2a. conf'!$F$11)*100,"")</f>
        <v/>
      </c>
    </row>
    <row r="56" spans="1:9" ht="13.5" hidden="1" thickBot="1" x14ac:dyDescent="0.25">
      <c r="A56" s="110">
        <f>'4.2a. conf'!A55</f>
        <v>0</v>
      </c>
      <c r="D56" s="308" t="str">
        <f t="shared" si="0"/>
        <v/>
      </c>
      <c r="I56" s="303" t="str">
        <f>IF('4.2a. conf'!C55&gt;0,('4.2a. conf'!C55/'4.2a. conf'!$F$11)*100,"")</f>
        <v/>
      </c>
    </row>
    <row r="57" spans="1:9" ht="13.5" thickBot="1" x14ac:dyDescent="0.25">
      <c r="A57" s="44"/>
      <c r="D57" s="47"/>
    </row>
    <row r="58" spans="1:9" ht="57.75" customHeight="1" thickBot="1" x14ac:dyDescent="0.25">
      <c r="A58" s="362" t="s">
        <v>9</v>
      </c>
      <c r="C58" s="57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61">
        <f>'4.2a. conf'!A58</f>
        <v>2015</v>
      </c>
      <c r="D59" s="312" t="str">
        <f>+I59</f>
        <v/>
      </c>
      <c r="I59" s="317" t="str">
        <f>IF('4.2a. conf'!C58&gt;0,('4.2a. conf'!C58/'4.2a. conf'!$F$11)*100,"")</f>
        <v/>
      </c>
    </row>
    <row r="60" spans="1:9" x14ac:dyDescent="0.2">
      <c r="A60" s="59">
        <f>'4.2a. conf'!A59</f>
        <v>2016</v>
      </c>
      <c r="D60" s="313" t="str">
        <f>+I60</f>
        <v/>
      </c>
      <c r="I60" s="318" t="str">
        <f>IF('4.2a. conf'!C59&gt;0,('4.2a. conf'!C59/'4.2a. conf'!$F$11)*100,"")</f>
        <v/>
      </c>
    </row>
    <row r="61" spans="1:9" ht="13.5" thickBot="1" x14ac:dyDescent="0.25">
      <c r="A61" s="61">
        <f>'4.2a. conf'!A60</f>
        <v>2017</v>
      </c>
      <c r="D61" s="314" t="str">
        <f>+I61</f>
        <v/>
      </c>
      <c r="I61" s="319" t="str">
        <f>IF('4.2a. conf'!C60&gt;0,('4.2a. conf'!C60/'4.2a. conf'!$F$11)*100,"")</f>
        <v/>
      </c>
    </row>
    <row r="62" spans="1:9" x14ac:dyDescent="0.2">
      <c r="A62" s="63" t="str">
        <f>'4.2a. conf'!A61</f>
        <v>ene-ago 2017</v>
      </c>
      <c r="D62" s="315" t="str">
        <f>+I62</f>
        <v/>
      </c>
      <c r="I62" s="320" t="str">
        <f>IF('4.2a. conf'!C61&gt;0,('4.2a. conf'!C61/'4.2a. conf'!$F$11)*100,"")</f>
        <v/>
      </c>
    </row>
    <row r="63" spans="1:9" ht="13.5" thickBot="1" x14ac:dyDescent="0.25">
      <c r="A63" s="386" t="str">
        <f>'4.2a. conf'!A62</f>
        <v>ene-ago 2018</v>
      </c>
      <c r="D63" s="316" t="str">
        <f>+I63</f>
        <v/>
      </c>
      <c r="I63" s="321" t="str">
        <f>IF('4.2a. conf'!C62&gt;0,('4.2a. conf'!C62/'4.2a. conf'!$F$11)*100,"")</f>
        <v/>
      </c>
    </row>
    <row r="66" spans="1:4" s="201" customFormat="1" x14ac:dyDescent="0.2">
      <c r="A66" s="389"/>
      <c r="C66" s="49"/>
      <c r="D66" s="458"/>
    </row>
    <row r="67" spans="1:4" s="201" customFormat="1" x14ac:dyDescent="0.2">
      <c r="A67" s="49"/>
      <c r="C67" s="49"/>
      <c r="D67" s="458"/>
    </row>
    <row r="68" spans="1:4" s="201" customFormat="1" x14ac:dyDescent="0.2">
      <c r="A68" s="49"/>
      <c r="C68" s="49"/>
      <c r="D68" s="458"/>
    </row>
    <row r="69" spans="1:4" s="201" customFormat="1" ht="38.25" customHeight="1" x14ac:dyDescent="0.2">
      <c r="A69" s="391"/>
      <c r="B69" s="393"/>
      <c r="C69" s="392"/>
      <c r="D69" s="387"/>
    </row>
    <row r="70" spans="1:4" s="201" customFormat="1" x14ac:dyDescent="0.2">
      <c r="A70" s="388"/>
      <c r="B70" s="393"/>
      <c r="C70" s="393"/>
      <c r="D70" s="394"/>
    </row>
    <row r="71" spans="1:4" s="201" customFormat="1" x14ac:dyDescent="0.2">
      <c r="A71" s="388"/>
      <c r="B71" s="393"/>
      <c r="C71" s="393"/>
      <c r="D71" s="394"/>
    </row>
    <row r="72" spans="1:4" s="201" customFormat="1" x14ac:dyDescent="0.2">
      <c r="A72" s="388"/>
      <c r="B72" s="393"/>
      <c r="C72" s="393"/>
      <c r="D72" s="394"/>
    </row>
    <row r="73" spans="1:4" s="201" customFormat="1" x14ac:dyDescent="0.2">
      <c r="A73" s="388"/>
      <c r="B73" s="393"/>
      <c r="C73" s="393"/>
      <c r="D73" s="394"/>
    </row>
    <row r="74" spans="1:4" s="201" customFormat="1" x14ac:dyDescent="0.2">
      <c r="A74" s="388"/>
      <c r="B74" s="393"/>
      <c r="C74" s="393"/>
      <c r="D74" s="395"/>
    </row>
    <row r="75" spans="1:4" s="201" customFormat="1" x14ac:dyDescent="0.2">
      <c r="A75" s="49"/>
      <c r="C75" s="49"/>
      <c r="D75" s="458"/>
    </row>
    <row r="76" spans="1:4" s="201" customFormat="1" x14ac:dyDescent="0.2">
      <c r="A76" s="49"/>
      <c r="C76" s="49"/>
      <c r="D76" s="458"/>
    </row>
    <row r="77" spans="1:4" s="201" customFormat="1" x14ac:dyDescent="0.2">
      <c r="A77" s="49"/>
      <c r="C77" s="49"/>
      <c r="D77" s="458"/>
    </row>
    <row r="78" spans="1:4" s="201" customFormat="1" x14ac:dyDescent="0.2">
      <c r="A78" s="49"/>
      <c r="C78" s="49"/>
      <c r="D78" s="458"/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23622047244094491" right="0.23622047244094491" top="0.19685039370078741" bottom="0.19685039370078741" header="0" footer="0"/>
  <pageSetup paperSize="9" scale="98" orientation="portrait" horizontalDpi="300" verticalDpi="300" r:id="rId1"/>
  <headerFooter alignWithMargins="0">
    <oddHeader>&amp;R2018 - Año del Centenario de la Reforma Universitaria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25</vt:i4>
      </vt:variant>
    </vt:vector>
  </HeadingPairs>
  <TitlesOfParts>
    <vt:vector size="53" baseType="lpstr">
      <vt:lpstr>parámetros e instrucciones</vt:lpstr>
      <vt:lpstr>anexo</vt:lpstr>
      <vt:lpstr>1.modelos</vt:lpstr>
      <vt:lpstr>1. modelos bis</vt:lpstr>
      <vt:lpstr>2. prod.  nac.</vt:lpstr>
      <vt:lpstr>3.vol.</vt:lpstr>
      <vt:lpstr>4.1 $</vt:lpstr>
      <vt:lpstr>4.2a. conf</vt:lpstr>
      <vt:lpstr>4.2b res pub</vt:lpstr>
      <vt:lpstr>5capprod</vt:lpstr>
      <vt:lpstr>Ejemplo</vt:lpstr>
      <vt:lpstr>6-empleo </vt:lpstr>
      <vt:lpstr>7.costos totales </vt:lpstr>
      <vt:lpstr>8.a Costos</vt:lpstr>
      <vt:lpstr>8.b Costos</vt:lpstr>
      <vt:lpstr>8.c Costos</vt:lpstr>
      <vt:lpstr>9.a adicionalcostos</vt:lpstr>
      <vt:lpstr>9.b adicionalcostos</vt:lpstr>
      <vt:lpstr>9.c adicionalcostos</vt:lpstr>
      <vt:lpstr>10.a Precios</vt:lpstr>
      <vt:lpstr>10.b Precios</vt:lpstr>
      <vt:lpstr>10.c 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'10.a Precios'!Área_de_impresión</vt:lpstr>
      <vt:lpstr>'10.b Precios'!Área_de_impresión</vt:lpstr>
      <vt:lpstr>'10.c 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'4.1 $'!Área_de_impresión</vt:lpstr>
      <vt:lpstr>'4.2b res pub'!Área_de_impresión</vt:lpstr>
      <vt:lpstr>'5capprod'!Área_de_impresión</vt:lpstr>
      <vt:lpstr>'6-empleo '!Área_de_impresión</vt:lpstr>
      <vt:lpstr>'7.costos totales '!Área_de_impresión</vt:lpstr>
      <vt:lpstr>'8.a Costos'!Área_de_impresión</vt:lpstr>
      <vt:lpstr>'8.b Costos'!Área_de_impresión</vt:lpstr>
      <vt:lpstr>'8.c Costos'!Área_de_impresión</vt:lpstr>
      <vt:lpstr>'9.a adicionalcostos'!Área_de_impresión</vt:lpstr>
      <vt:lpstr>'9.b adicionalcostos'!Área_de_impresión</vt:lpstr>
      <vt:lpstr>'9.c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2018-09-28T17:29:40Z</cp:lastPrinted>
  <dcterms:created xsi:type="dcterms:W3CDTF">1996-10-10T17:31:07Z</dcterms:created>
  <dcterms:modified xsi:type="dcterms:W3CDTF">2018-10-01T20:36:59Z</dcterms:modified>
</cp:coreProperties>
</file>