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2\040 Cuestionarios\10 Modelo Enviado\Productores\"/>
    </mc:Choice>
  </mc:AlternateContent>
  <bookViews>
    <workbookView xWindow="240" yWindow="45" windowWidth="9135" windowHeight="4965" tabRatio="934" firstSheet="2" activeTab="7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4.conf (2)" sheetId="62" r:id="rId9"/>
    <sheet name="4.Pub (3)" sheetId="63" r:id="rId10"/>
    <sheet name="4.conf (4)" sheetId="68" r:id="rId11"/>
    <sheet name="4.Pub (5)" sheetId="69" r:id="rId12"/>
    <sheet name="4.conf (3)" sheetId="66" r:id="rId13"/>
    <sheet name="4.Pub (4)" sheetId="67" r:id="rId14"/>
    <sheet name="5capprod" sheetId="32" r:id="rId15"/>
    <sheet name="Ejemplo" sheetId="33" r:id="rId16"/>
    <sheet name="6-empleo " sheetId="34" r:id="rId17"/>
    <sheet name="7.costos totales " sheetId="49" r:id="rId18"/>
    <sheet name="8.a Costos" sheetId="36" r:id="rId19"/>
    <sheet name="8.b Costos" sheetId="53" r:id="rId20"/>
    <sheet name="8.c Costos" sheetId="70" r:id="rId21"/>
    <sheet name="9.a Adicional costos" sheetId="51" r:id="rId22"/>
    <sheet name="9.b Adicional costos" sheetId="57" r:id="rId23"/>
    <sheet name="9.c Adicional costos" sheetId="71" r:id="rId24"/>
    <sheet name="10.a precios" sheetId="38" r:id="rId25"/>
    <sheet name="10.b precios" sheetId="61" r:id="rId26"/>
    <sheet name="10.c precios" sheetId="72" r:id="rId27"/>
    <sheet name="11- impo " sheetId="40" r:id="rId28"/>
    <sheet name="12Reventa" sheetId="41" r:id="rId29"/>
    <sheet name="13 existencias" sheetId="42" r:id="rId30"/>
    <sheet name="14 semiterminados" sheetId="65" r:id="rId31"/>
    <sheet name="14impo semi " sheetId="43" state="hidden" r:id="rId32"/>
    <sheet name="7.costos totales coproductos" sheetId="50" state="hidden" r:id="rId33"/>
    <sheet name="11-Máx. Prod." sheetId="14" state="hidden" r:id="rId34"/>
    <sheet name="14-horas trabajadas" sheetId="23" state="hidden" r:id="rId35"/>
    <sheet name="Hoja1" sheetId="73" r:id="rId36"/>
  </sheets>
  <externalReferences>
    <externalReference r:id="rId37"/>
    <externalReference r:id="rId38"/>
    <externalReference r:id="rId39"/>
    <externalReference r:id="rId40"/>
  </externalReferences>
  <definedNames>
    <definedName name="al">[1]PARAMETROS!$C$5</definedName>
    <definedName name="año1">'[2]0a_Parámetros'!$H$7</definedName>
    <definedName name="_xlnm.Print_Area" localSheetId="2">'1.modelos'!$A$1:$G$42</definedName>
    <definedName name="_xlnm.Print_Area" localSheetId="24">'10.a precios'!$B$1:$F$57</definedName>
    <definedName name="_xlnm.Print_Area" localSheetId="25">'10.b precios'!$B$1:$F$57</definedName>
    <definedName name="_xlnm.Print_Area" localSheetId="26">'10.c precios'!$B$1:$F$57</definedName>
    <definedName name="_xlnm.Print_Area" localSheetId="27">'11- impo '!$A$1:$F$57</definedName>
    <definedName name="_xlnm.Print_Area" localSheetId="33">'11-Máx. Prod.'!$A$1:$B$5</definedName>
    <definedName name="_xlnm.Print_Area" localSheetId="28">'12Reventa'!$A$1:$I$54</definedName>
    <definedName name="_xlnm.Print_Area" localSheetId="29">'13 existencias'!$A$1:$G$13</definedName>
    <definedName name="_xlnm.Print_Area" localSheetId="34">'14-horas trabajadas'!$A$1:$D$10</definedName>
    <definedName name="_xlnm.Print_Area" localSheetId="31">'14impo semi '!$A$1:$F$71</definedName>
    <definedName name="_xlnm.Print_Area" localSheetId="3">'2. prod.  nac.'!$A$1:$C$15</definedName>
    <definedName name="_xlnm.Print_Area" localSheetId="4">'3.vol.'!$C$1:$M$56</definedName>
    <definedName name="_xlnm.Print_Area" localSheetId="5">'4.$'!$A$1:$E$57</definedName>
    <definedName name="_xlnm.Print_Area" localSheetId="6">'4.conf'!$A$1:$D$57</definedName>
    <definedName name="_xlnm.Print_Area" localSheetId="8">'4.conf (2)'!$A$1:$D$58</definedName>
    <definedName name="_xlnm.Print_Area" localSheetId="12">'4.conf (3)'!$A$1:$D$58</definedName>
    <definedName name="_xlnm.Print_Area" localSheetId="10">'4.conf (4)'!$A$1:$D$58</definedName>
    <definedName name="_xlnm.Print_Area" localSheetId="9">'4.Pub (3)'!$A$1:$D$58</definedName>
    <definedName name="_xlnm.Print_Area" localSheetId="13">'4.Pub (4)'!$A$1:$D$58</definedName>
    <definedName name="_xlnm.Print_Area" localSheetId="11">'4.Pub (5)'!$A$1:$D$58</definedName>
    <definedName name="_xlnm.Print_Area" localSheetId="7">'4.RES PUB'!$A$1:$C$55</definedName>
    <definedName name="_xlnm.Print_Area" localSheetId="14">'5capprod'!$A$1:$B$10</definedName>
    <definedName name="_xlnm.Print_Area" localSheetId="16">'6-empleo '!$B$1:$H$11</definedName>
    <definedName name="_xlnm.Print_Area" localSheetId="17">'7.costos totales '!$A$1:$M$45</definedName>
    <definedName name="_xlnm.Print_Area" localSheetId="32">'7.costos totales coproductos'!$A$1:$H$23</definedName>
    <definedName name="_xlnm.Print_Area" localSheetId="18">'8.a Costos'!$A$1:$I$70</definedName>
    <definedName name="_xlnm.Print_Area" localSheetId="19">'8.b Costos'!$A$1:$I$70</definedName>
    <definedName name="_xlnm.Print_Area" localSheetId="20">'8.c Costos'!$A$1:$I$70</definedName>
    <definedName name="_xlnm.Print_Area" localSheetId="21">'9.a Adicional costos'!$A$1:$G$45</definedName>
    <definedName name="_xlnm.Print_Area" localSheetId="22">'9.b Adicional costos'!$A$1:$G$45</definedName>
    <definedName name="_xlnm.Print_Area" localSheetId="23">'9.c Adicional costos'!$A$1:$G$45</definedName>
    <definedName name="_xlnm.Print_Area" localSheetId="1">anexo!$C$10</definedName>
    <definedName name="_xlnm.Print_Area" localSheetId="15">Ejemplo!$A$1:$G$43</definedName>
  </definedNames>
  <calcPr calcId="162913" calcMode="manual"/>
</workbook>
</file>

<file path=xl/calcChain.xml><?xml version="1.0" encoding="utf-8"?>
<calcChain xmlns="http://schemas.openxmlformats.org/spreadsheetml/2006/main">
  <c r="I58" i="67" l="1"/>
  <c r="I57" i="67"/>
  <c r="I56" i="67"/>
  <c r="I55" i="67"/>
  <c r="D55" i="67"/>
  <c r="D66" i="67"/>
  <c r="I54" i="67"/>
  <c r="I48" i="67"/>
  <c r="I47" i="67"/>
  <c r="I46" i="67"/>
  <c r="I45" i="67"/>
  <c r="I44" i="67"/>
  <c r="I43" i="67"/>
  <c r="I42" i="67"/>
  <c r="D42" i="67"/>
  <c r="I41" i="67"/>
  <c r="I40" i="67"/>
  <c r="I39" i="67"/>
  <c r="I38" i="67"/>
  <c r="I37" i="67"/>
  <c r="I36" i="67"/>
  <c r="I35" i="67"/>
  <c r="I34" i="67"/>
  <c r="I33" i="67"/>
  <c r="I32" i="67"/>
  <c r="I31" i="67"/>
  <c r="I30" i="67"/>
  <c r="I29" i="67"/>
  <c r="I28" i="67"/>
  <c r="I27" i="67"/>
  <c r="I26" i="67"/>
  <c r="I25" i="67"/>
  <c r="I24" i="67"/>
  <c r="I23" i="67"/>
  <c r="I22" i="67"/>
  <c r="I21" i="67"/>
  <c r="I20" i="67"/>
  <c r="I19" i="67"/>
  <c r="I18" i="67"/>
  <c r="I17" i="67"/>
  <c r="I16" i="67"/>
  <c r="I15" i="67"/>
  <c r="I14" i="67"/>
  <c r="I13" i="67"/>
  <c r="I12" i="67"/>
  <c r="I11" i="67"/>
  <c r="I58" i="66"/>
  <c r="I57" i="66"/>
  <c r="I56" i="66"/>
  <c r="I55" i="66"/>
  <c r="I54" i="66"/>
  <c r="I48" i="66"/>
  <c r="I47" i="66"/>
  <c r="I46" i="66"/>
  <c r="I45" i="66"/>
  <c r="I44" i="66"/>
  <c r="I43" i="66"/>
  <c r="I42" i="66"/>
  <c r="I41" i="66"/>
  <c r="I40" i="66"/>
  <c r="I39" i="66"/>
  <c r="I38" i="66"/>
  <c r="I37" i="66"/>
  <c r="I36" i="66"/>
  <c r="I35" i="66"/>
  <c r="I34" i="66"/>
  <c r="I33" i="66"/>
  <c r="I32" i="66"/>
  <c r="I31" i="66"/>
  <c r="I30" i="66"/>
  <c r="I29" i="66"/>
  <c r="I28" i="66"/>
  <c r="I27" i="66"/>
  <c r="I26" i="66"/>
  <c r="I25" i="66"/>
  <c r="I24" i="66"/>
  <c r="I23" i="66"/>
  <c r="I22" i="66"/>
  <c r="I21" i="66"/>
  <c r="I20" i="66"/>
  <c r="I19" i="66"/>
  <c r="I18" i="66"/>
  <c r="I17" i="66"/>
  <c r="I16" i="66"/>
  <c r="I15" i="66"/>
  <c r="I14" i="66"/>
  <c r="I13" i="66"/>
  <c r="I12" i="66"/>
  <c r="I11" i="66"/>
  <c r="I10" i="66"/>
  <c r="I58" i="68"/>
  <c r="I57" i="68"/>
  <c r="I56" i="68"/>
  <c r="I55" i="68"/>
  <c r="I54" i="68"/>
  <c r="I48" i="68"/>
  <c r="I47" i="68"/>
  <c r="I46" i="68"/>
  <c r="I45" i="68"/>
  <c r="I44" i="68"/>
  <c r="I43" i="68"/>
  <c r="I42" i="68"/>
  <c r="I41" i="68"/>
  <c r="I40" i="68"/>
  <c r="I39" i="68"/>
  <c r="I38" i="68"/>
  <c r="I37" i="68"/>
  <c r="I36" i="68"/>
  <c r="I35" i="68"/>
  <c r="I34" i="68"/>
  <c r="I33" i="68"/>
  <c r="I32" i="68"/>
  <c r="I31" i="68"/>
  <c r="I30" i="68"/>
  <c r="I29" i="68"/>
  <c r="I28" i="68"/>
  <c r="I27" i="68"/>
  <c r="I26" i="68"/>
  <c r="I25" i="68"/>
  <c r="I24" i="68"/>
  <c r="I23" i="68"/>
  <c r="I22" i="68"/>
  <c r="I21" i="68"/>
  <c r="I20" i="68"/>
  <c r="I19" i="68"/>
  <c r="I18" i="68"/>
  <c r="I17" i="68"/>
  <c r="I16" i="68"/>
  <c r="I15" i="68"/>
  <c r="I14" i="68"/>
  <c r="I13" i="68"/>
  <c r="I12" i="68"/>
  <c r="I11" i="68"/>
  <c r="I10" i="68"/>
  <c r="I58" i="62"/>
  <c r="I57" i="62"/>
  <c r="I56" i="62"/>
  <c r="I55" i="62"/>
  <c r="I54" i="62"/>
  <c r="I48" i="62"/>
  <c r="I47" i="62"/>
  <c r="I46" i="62"/>
  <c r="I45" i="62"/>
  <c r="I44" i="62"/>
  <c r="I43" i="62"/>
  <c r="I41" i="62"/>
  <c r="I40" i="62"/>
  <c r="I39" i="62"/>
  <c r="I38" i="62"/>
  <c r="I37" i="62"/>
  <c r="I36" i="62"/>
  <c r="I35" i="62"/>
  <c r="I34" i="62"/>
  <c r="I33" i="62"/>
  <c r="I32" i="62"/>
  <c r="I31" i="62"/>
  <c r="I30" i="62"/>
  <c r="I29" i="62"/>
  <c r="I28" i="62"/>
  <c r="I27" i="62"/>
  <c r="I26" i="62"/>
  <c r="I25" i="62"/>
  <c r="I24" i="62"/>
  <c r="I23" i="62"/>
  <c r="I22" i="62"/>
  <c r="I21" i="62"/>
  <c r="I20" i="62"/>
  <c r="I19" i="62"/>
  <c r="I18" i="62"/>
  <c r="I17" i="62"/>
  <c r="I16" i="62"/>
  <c r="I15" i="62"/>
  <c r="I14" i="62"/>
  <c r="I13" i="62"/>
  <c r="I12" i="62"/>
  <c r="I11" i="62"/>
  <c r="I10" i="62"/>
  <c r="I42" i="62"/>
  <c r="I58" i="63"/>
  <c r="I57" i="63"/>
  <c r="I56" i="63"/>
  <c r="I55" i="63"/>
  <c r="I54" i="63"/>
  <c r="I48" i="63"/>
  <c r="I47" i="63"/>
  <c r="B3" i="72"/>
  <c r="B50" i="72"/>
  <c r="B49" i="72"/>
  <c r="B48" i="72"/>
  <c r="B47" i="72"/>
  <c r="B46" i="72"/>
  <c r="B45" i="72"/>
  <c r="B44" i="72"/>
  <c r="B43" i="72"/>
  <c r="B42" i="72"/>
  <c r="B41" i="72"/>
  <c r="B40" i="72"/>
  <c r="B39" i="72"/>
  <c r="B38" i="72"/>
  <c r="B37" i="72"/>
  <c r="B36" i="72"/>
  <c r="B35" i="72"/>
  <c r="B34" i="72"/>
  <c r="B33" i="72"/>
  <c r="B32" i="72"/>
  <c r="B31" i="72"/>
  <c r="B30" i="72"/>
  <c r="B29" i="72"/>
  <c r="B28" i="72"/>
  <c r="B27" i="72"/>
  <c r="B26" i="72"/>
  <c r="B25" i="72"/>
  <c r="B24" i="72"/>
  <c r="B23" i="72"/>
  <c r="B22" i="72"/>
  <c r="B21" i="72"/>
  <c r="B20" i="72"/>
  <c r="B19" i="72"/>
  <c r="B18" i="72"/>
  <c r="B17" i="72"/>
  <c r="B16" i="72"/>
  <c r="B15" i="72"/>
  <c r="B14" i="72"/>
  <c r="B13" i="72"/>
  <c r="B12" i="72"/>
  <c r="B11" i="72"/>
  <c r="B10" i="72"/>
  <c r="B9" i="72"/>
  <c r="B3" i="61"/>
  <c r="B3" i="38"/>
  <c r="A4" i="71"/>
  <c r="F25" i="71"/>
  <c r="E25" i="71"/>
  <c r="D25" i="71"/>
  <c r="C7" i="71"/>
  <c r="C25" i="71"/>
  <c r="A3" i="71"/>
  <c r="A4" i="57"/>
  <c r="A4" i="51"/>
  <c r="H14" i="70"/>
  <c r="F14" i="70"/>
  <c r="D14" i="70"/>
  <c r="A4" i="70"/>
  <c r="C69" i="69"/>
  <c r="C68" i="69"/>
  <c r="C67" i="69"/>
  <c r="C66" i="69"/>
  <c r="C65" i="69"/>
  <c r="D64" i="69"/>
  <c r="C64" i="69"/>
  <c r="A57" i="69"/>
  <c r="A68" i="69"/>
  <c r="D53" i="69"/>
  <c r="A53" i="69"/>
  <c r="I51" i="69"/>
  <c r="D51" i="69"/>
  <c r="C51" i="69"/>
  <c r="A51" i="69"/>
  <c r="I50" i="69"/>
  <c r="D50" i="69"/>
  <c r="C50" i="69"/>
  <c r="A50" i="69"/>
  <c r="I49" i="69"/>
  <c r="D49" i="69"/>
  <c r="C49" i="69"/>
  <c r="A49" i="69"/>
  <c r="I48" i="69"/>
  <c r="D48" i="69"/>
  <c r="A48" i="69"/>
  <c r="I47" i="69"/>
  <c r="D47" i="69"/>
  <c r="A47" i="69"/>
  <c r="I46" i="69"/>
  <c r="D46" i="69"/>
  <c r="A46" i="69"/>
  <c r="I45" i="69"/>
  <c r="D45" i="69"/>
  <c r="A45" i="69"/>
  <c r="I44" i="69"/>
  <c r="D44" i="69"/>
  <c r="A44" i="69"/>
  <c r="I43" i="69"/>
  <c r="D43" i="69"/>
  <c r="A43" i="69"/>
  <c r="I42" i="69"/>
  <c r="D42" i="69"/>
  <c r="A42" i="69"/>
  <c r="I41" i="69"/>
  <c r="D41" i="69"/>
  <c r="A41" i="69"/>
  <c r="I40" i="69"/>
  <c r="D40" i="69"/>
  <c r="A40" i="69"/>
  <c r="I39" i="69"/>
  <c r="D39" i="69"/>
  <c r="A39" i="69"/>
  <c r="I38" i="69"/>
  <c r="D38" i="69"/>
  <c r="A38" i="69"/>
  <c r="I37" i="69"/>
  <c r="D37" i="69"/>
  <c r="A37" i="69"/>
  <c r="I36" i="69"/>
  <c r="D36" i="69"/>
  <c r="A36" i="69"/>
  <c r="I35" i="69"/>
  <c r="D35" i="69"/>
  <c r="A35" i="69"/>
  <c r="I34" i="69"/>
  <c r="D34" i="69"/>
  <c r="A34" i="69"/>
  <c r="I33" i="69"/>
  <c r="D33" i="69"/>
  <c r="A33" i="69"/>
  <c r="I32" i="69"/>
  <c r="D32" i="69"/>
  <c r="A32" i="69"/>
  <c r="I31" i="69"/>
  <c r="D31" i="69"/>
  <c r="A31" i="69"/>
  <c r="I30" i="69"/>
  <c r="D30" i="69"/>
  <c r="A30" i="69"/>
  <c r="I29" i="69"/>
  <c r="D29" i="69"/>
  <c r="A29" i="69"/>
  <c r="I28" i="69"/>
  <c r="D28" i="69"/>
  <c r="A28" i="69"/>
  <c r="I27" i="69"/>
  <c r="D27" i="69"/>
  <c r="A27" i="69"/>
  <c r="I26" i="69"/>
  <c r="D26" i="69"/>
  <c r="A26" i="69"/>
  <c r="I25" i="69"/>
  <c r="D25" i="69"/>
  <c r="A25" i="69"/>
  <c r="I24" i="69"/>
  <c r="D24" i="69"/>
  <c r="A24" i="69"/>
  <c r="I23" i="69"/>
  <c r="D23" i="69"/>
  <c r="A23" i="69"/>
  <c r="I22" i="69"/>
  <c r="D22" i="69"/>
  <c r="D66" i="69"/>
  <c r="A22" i="69"/>
  <c r="I21" i="69"/>
  <c r="D21" i="69"/>
  <c r="A21" i="69"/>
  <c r="I20" i="69"/>
  <c r="D20" i="69"/>
  <c r="A20" i="69"/>
  <c r="I19" i="69"/>
  <c r="D19" i="69"/>
  <c r="A19" i="69"/>
  <c r="I18" i="69"/>
  <c r="D18" i="69"/>
  <c r="A18" i="69"/>
  <c r="I17" i="69"/>
  <c r="D17" i="69"/>
  <c r="A17" i="69"/>
  <c r="I16" i="69"/>
  <c r="D16" i="69"/>
  <c r="A16" i="69"/>
  <c r="I15" i="69"/>
  <c r="D15" i="69"/>
  <c r="A15" i="69"/>
  <c r="I14" i="69"/>
  <c r="D14" i="69"/>
  <c r="A14" i="69"/>
  <c r="I13" i="69"/>
  <c r="D13" i="69"/>
  <c r="A13" i="69"/>
  <c r="I12" i="69"/>
  <c r="D12" i="69"/>
  <c r="A12" i="69"/>
  <c r="I11" i="69"/>
  <c r="D11" i="69"/>
  <c r="A11" i="69"/>
  <c r="I10" i="69"/>
  <c r="D10" i="69"/>
  <c r="A10" i="69"/>
  <c r="I9" i="69"/>
  <c r="I53" i="69"/>
  <c r="A3" i="69"/>
  <c r="C69" i="68"/>
  <c r="C68" i="68"/>
  <c r="C67" i="68"/>
  <c r="C66" i="68"/>
  <c r="C65" i="68"/>
  <c r="D64" i="68"/>
  <c r="C64" i="68"/>
  <c r="A57" i="68"/>
  <c r="A68" i="68"/>
  <c r="D67" i="68"/>
  <c r="A56" i="68"/>
  <c r="I55" i="69"/>
  <c r="D55" i="69"/>
  <c r="I53" i="68"/>
  <c r="A53" i="68"/>
  <c r="I51" i="68"/>
  <c r="D51" i="68"/>
  <c r="C51" i="68"/>
  <c r="A51" i="68"/>
  <c r="I50" i="68"/>
  <c r="D50" i="68"/>
  <c r="C50" i="68"/>
  <c r="A50" i="68"/>
  <c r="I49" i="68"/>
  <c r="D49" i="68"/>
  <c r="C49" i="68"/>
  <c r="A49" i="68"/>
  <c r="A48" i="68"/>
  <c r="A47" i="68"/>
  <c r="A46" i="68"/>
  <c r="A45" i="68"/>
  <c r="A44" i="68"/>
  <c r="A43" i="68"/>
  <c r="A42" i="68"/>
  <c r="A41" i="68"/>
  <c r="A40" i="68"/>
  <c r="A39" i="68"/>
  <c r="A38" i="68"/>
  <c r="A37" i="68"/>
  <c r="A36" i="68"/>
  <c r="A35" i="68"/>
  <c r="A34" i="68"/>
  <c r="A33" i="68"/>
  <c r="A32" i="68"/>
  <c r="A31" i="68"/>
  <c r="A30" i="68"/>
  <c r="A29" i="68"/>
  <c r="A28" i="68"/>
  <c r="A27" i="68"/>
  <c r="A26" i="68"/>
  <c r="A25" i="68"/>
  <c r="A24" i="68"/>
  <c r="A23" i="68"/>
  <c r="A22" i="68"/>
  <c r="A21" i="68"/>
  <c r="A20" i="68"/>
  <c r="A19" i="68"/>
  <c r="A18" i="68"/>
  <c r="A17" i="68"/>
  <c r="A16" i="68"/>
  <c r="A15" i="68"/>
  <c r="A14" i="68"/>
  <c r="A13" i="68"/>
  <c r="A12" i="68"/>
  <c r="A11" i="68"/>
  <c r="A10" i="68"/>
  <c r="A3" i="68"/>
  <c r="C69" i="67"/>
  <c r="C68" i="67"/>
  <c r="C67" i="67"/>
  <c r="C66" i="67"/>
  <c r="C65" i="67"/>
  <c r="C64" i="67"/>
  <c r="D53" i="67"/>
  <c r="D64" i="67"/>
  <c r="A53" i="67"/>
  <c r="I51" i="67"/>
  <c r="D51" i="67"/>
  <c r="C51" i="67"/>
  <c r="A51" i="67"/>
  <c r="I50" i="67"/>
  <c r="D50" i="67"/>
  <c r="C50" i="67"/>
  <c r="A50" i="67"/>
  <c r="I49" i="67"/>
  <c r="D49" i="67"/>
  <c r="C49" i="67"/>
  <c r="A49" i="67"/>
  <c r="D48" i="67"/>
  <c r="A48" i="67"/>
  <c r="D47" i="67"/>
  <c r="A47" i="67"/>
  <c r="D46" i="67"/>
  <c r="A46" i="67"/>
  <c r="D45" i="67"/>
  <c r="A45" i="67"/>
  <c r="D44" i="67"/>
  <c r="A44" i="67"/>
  <c r="D43" i="67"/>
  <c r="A43" i="67"/>
  <c r="A42" i="67"/>
  <c r="D41" i="67"/>
  <c r="A41" i="67"/>
  <c r="D40" i="67"/>
  <c r="A40" i="67"/>
  <c r="D39" i="67"/>
  <c r="A39" i="67"/>
  <c r="D38" i="67"/>
  <c r="A38" i="67"/>
  <c r="D37" i="67"/>
  <c r="A37" i="67"/>
  <c r="D36" i="67"/>
  <c r="A36" i="67"/>
  <c r="D35" i="67"/>
  <c r="A35" i="67"/>
  <c r="D34" i="67"/>
  <c r="A34" i="67"/>
  <c r="D33" i="67"/>
  <c r="A33" i="67"/>
  <c r="D32" i="67"/>
  <c r="A32" i="67"/>
  <c r="D31" i="67"/>
  <c r="A31" i="67"/>
  <c r="D30" i="67"/>
  <c r="A30" i="67"/>
  <c r="D29" i="67"/>
  <c r="A29" i="67"/>
  <c r="D28" i="67"/>
  <c r="A28" i="67"/>
  <c r="D27" i="67"/>
  <c r="A27" i="67"/>
  <c r="D26" i="67"/>
  <c r="A26" i="67"/>
  <c r="D25" i="67"/>
  <c r="A25" i="67"/>
  <c r="D24" i="67"/>
  <c r="A24" i="67"/>
  <c r="D23" i="67"/>
  <c r="A23" i="67"/>
  <c r="D22" i="67"/>
  <c r="A22" i="67"/>
  <c r="D21" i="67"/>
  <c r="A21" i="67"/>
  <c r="D20" i="67"/>
  <c r="A20" i="67"/>
  <c r="D19" i="67"/>
  <c r="A19" i="67"/>
  <c r="D18" i="67"/>
  <c r="A18" i="67"/>
  <c r="D17" i="67"/>
  <c r="A17" i="67"/>
  <c r="D16" i="67"/>
  <c r="A16" i="67"/>
  <c r="D15" i="67"/>
  <c r="A15" i="67"/>
  <c r="D14" i="67"/>
  <c r="A14" i="67"/>
  <c r="D13" i="67"/>
  <c r="A13" i="67"/>
  <c r="D12" i="67"/>
  <c r="A12" i="67"/>
  <c r="D11" i="67"/>
  <c r="A11" i="67"/>
  <c r="I10" i="67"/>
  <c r="D10" i="67"/>
  <c r="A10" i="67"/>
  <c r="I9" i="67"/>
  <c r="I53" i="67"/>
  <c r="A3" i="67"/>
  <c r="C69" i="66"/>
  <c r="D68" i="66"/>
  <c r="C68" i="66"/>
  <c r="C67" i="66"/>
  <c r="C66" i="66"/>
  <c r="C65" i="66"/>
  <c r="D64" i="66"/>
  <c r="C64" i="66"/>
  <c r="D69" i="66"/>
  <c r="D57" i="67"/>
  <c r="A55" i="66"/>
  <c r="D65" i="66"/>
  <c r="A54" i="66"/>
  <c r="I53" i="66"/>
  <c r="A53" i="66"/>
  <c r="I51" i="66"/>
  <c r="D51" i="66"/>
  <c r="C51" i="66"/>
  <c r="A51" i="66"/>
  <c r="I50" i="66"/>
  <c r="D50" i="66"/>
  <c r="C50" i="66"/>
  <c r="A50" i="66"/>
  <c r="I49" i="66"/>
  <c r="D49" i="66"/>
  <c r="C49" i="66"/>
  <c r="A49" i="66"/>
  <c r="A48" i="66"/>
  <c r="A47" i="66"/>
  <c r="A46" i="66"/>
  <c r="A45" i="66"/>
  <c r="A44" i="66"/>
  <c r="A43" i="66"/>
  <c r="A42" i="66"/>
  <c r="A41" i="66"/>
  <c r="A40" i="66"/>
  <c r="A39" i="66"/>
  <c r="A38" i="66"/>
  <c r="A37" i="66"/>
  <c r="A36" i="66"/>
  <c r="A35" i="66"/>
  <c r="A34" i="66"/>
  <c r="A33" i="66"/>
  <c r="A32" i="66"/>
  <c r="A31" i="66"/>
  <c r="A30" i="66"/>
  <c r="A29" i="66"/>
  <c r="A28" i="66"/>
  <c r="A27" i="66"/>
  <c r="A26" i="66"/>
  <c r="A25" i="66"/>
  <c r="A24" i="66"/>
  <c r="A23" i="66"/>
  <c r="A22" i="66"/>
  <c r="A21" i="66"/>
  <c r="A20" i="66"/>
  <c r="A19" i="66"/>
  <c r="A18" i="66"/>
  <c r="A17" i="66"/>
  <c r="A16" i="66"/>
  <c r="A15" i="66"/>
  <c r="A14" i="66"/>
  <c r="A13" i="66"/>
  <c r="A12" i="66"/>
  <c r="A11" i="66"/>
  <c r="A10" i="66"/>
  <c r="A3" i="66"/>
  <c r="C69" i="63"/>
  <c r="C68" i="63"/>
  <c r="C67" i="63"/>
  <c r="C66" i="63"/>
  <c r="C65" i="63"/>
  <c r="C64" i="63"/>
  <c r="C51" i="63"/>
  <c r="C50" i="63"/>
  <c r="C49" i="63"/>
  <c r="A54" i="65"/>
  <c r="I45" i="63"/>
  <c r="D45" i="63"/>
  <c r="I33" i="63"/>
  <c r="D33" i="63"/>
  <c r="I29" i="63"/>
  <c r="D29" i="63"/>
  <c r="I17" i="63"/>
  <c r="D17" i="63"/>
  <c r="I13" i="63"/>
  <c r="D13" i="63"/>
  <c r="I9" i="63"/>
  <c r="D53" i="63"/>
  <c r="D51" i="63"/>
  <c r="D50" i="63"/>
  <c r="D49" i="63"/>
  <c r="D64" i="63"/>
  <c r="I53" i="63"/>
  <c r="A53" i="63"/>
  <c r="I51" i="63"/>
  <c r="A51" i="63"/>
  <c r="I50" i="63"/>
  <c r="A50" i="63"/>
  <c r="I49" i="63"/>
  <c r="A49" i="63"/>
  <c r="D48" i="63"/>
  <c r="A48" i="63"/>
  <c r="A47" i="63"/>
  <c r="A46" i="63"/>
  <c r="A45" i="63"/>
  <c r="A44" i="63"/>
  <c r="A43" i="63"/>
  <c r="A42" i="63"/>
  <c r="A41" i="63"/>
  <c r="A40" i="63"/>
  <c r="A39" i="63"/>
  <c r="A38" i="63"/>
  <c r="A37" i="63"/>
  <c r="A36" i="63"/>
  <c r="A35" i="63"/>
  <c r="A34" i="63"/>
  <c r="A33" i="63"/>
  <c r="A32" i="63"/>
  <c r="A31" i="63"/>
  <c r="A30" i="63"/>
  <c r="A29" i="63"/>
  <c r="A28" i="63"/>
  <c r="A27" i="63"/>
  <c r="A26" i="63"/>
  <c r="A25" i="63"/>
  <c r="A24" i="63"/>
  <c r="A23" i="63"/>
  <c r="A22" i="63"/>
  <c r="A21" i="63"/>
  <c r="A20" i="63"/>
  <c r="A19" i="63"/>
  <c r="A18" i="63"/>
  <c r="A17" i="63"/>
  <c r="A16" i="63"/>
  <c r="A15" i="63"/>
  <c r="A14" i="63"/>
  <c r="A13" i="63"/>
  <c r="A12" i="63"/>
  <c r="A11" i="63"/>
  <c r="A10" i="63"/>
  <c r="A3" i="63"/>
  <c r="C69" i="62"/>
  <c r="C64" i="62"/>
  <c r="C68" i="62"/>
  <c r="C51" i="62"/>
  <c r="C50" i="62"/>
  <c r="C49" i="62"/>
  <c r="C66" i="62"/>
  <c r="C65" i="62"/>
  <c r="D64" i="62"/>
  <c r="D69" i="62"/>
  <c r="D58" i="63"/>
  <c r="D69" i="63"/>
  <c r="D57" i="63"/>
  <c r="A56" i="62"/>
  <c r="I53" i="62"/>
  <c r="A53" i="62"/>
  <c r="I51" i="62"/>
  <c r="D51" i="62"/>
  <c r="A51" i="62"/>
  <c r="I50" i="62"/>
  <c r="D50" i="62"/>
  <c r="A50" i="62"/>
  <c r="I49" i="62"/>
  <c r="D49" i="62"/>
  <c r="A49" i="62"/>
  <c r="A48" i="62"/>
  <c r="D47" i="63"/>
  <c r="A47" i="62"/>
  <c r="I46" i="63"/>
  <c r="D46" i="63"/>
  <c r="A46" i="62"/>
  <c r="A45" i="62"/>
  <c r="I44" i="63"/>
  <c r="D44" i="63"/>
  <c r="A44" i="62"/>
  <c r="I43" i="63"/>
  <c r="D43" i="63"/>
  <c r="A43" i="62"/>
  <c r="I42" i="63"/>
  <c r="D42" i="63"/>
  <c r="A42" i="62"/>
  <c r="I41" i="63"/>
  <c r="D41" i="63"/>
  <c r="A41" i="62"/>
  <c r="I40" i="63"/>
  <c r="D40" i="63"/>
  <c r="A40" i="62"/>
  <c r="I39" i="63"/>
  <c r="D39" i="63"/>
  <c r="A39" i="62"/>
  <c r="I38" i="63"/>
  <c r="D38" i="63"/>
  <c r="A38" i="62"/>
  <c r="I37" i="63"/>
  <c r="D37" i="63"/>
  <c r="A37" i="62"/>
  <c r="I36" i="63"/>
  <c r="D36" i="63"/>
  <c r="A36" i="62"/>
  <c r="I35" i="63"/>
  <c r="D35" i="63"/>
  <c r="A35" i="62"/>
  <c r="I34" i="63"/>
  <c r="D34" i="63"/>
  <c r="A34" i="62"/>
  <c r="A33" i="62"/>
  <c r="I32" i="63"/>
  <c r="D32" i="63"/>
  <c r="A32" i="62"/>
  <c r="I31" i="63"/>
  <c r="D31" i="63"/>
  <c r="A31" i="62"/>
  <c r="I30" i="63"/>
  <c r="D30" i="63"/>
  <c r="A30" i="62"/>
  <c r="A29" i="62"/>
  <c r="I28" i="63"/>
  <c r="D28" i="63"/>
  <c r="A28" i="62"/>
  <c r="I27" i="63"/>
  <c r="D27" i="63"/>
  <c r="A27" i="62"/>
  <c r="I26" i="63"/>
  <c r="D26" i="63"/>
  <c r="A26" i="62"/>
  <c r="I25" i="63"/>
  <c r="D25" i="63"/>
  <c r="A25" i="62"/>
  <c r="I24" i="63"/>
  <c r="D24" i="63"/>
  <c r="A24" i="62"/>
  <c r="I23" i="63"/>
  <c r="D23" i="63"/>
  <c r="A23" i="62"/>
  <c r="I22" i="63"/>
  <c r="D22" i="63"/>
  <c r="A22" i="62"/>
  <c r="I21" i="63"/>
  <c r="D21" i="63"/>
  <c r="A21" i="62"/>
  <c r="I20" i="63"/>
  <c r="D20" i="63"/>
  <c r="A20" i="62"/>
  <c r="I19" i="63"/>
  <c r="D19" i="63"/>
  <c r="A19" i="62"/>
  <c r="I18" i="63"/>
  <c r="D18" i="63"/>
  <c r="A18" i="62"/>
  <c r="A17" i="62"/>
  <c r="I16" i="63"/>
  <c r="D16" i="63"/>
  <c r="A16" i="62"/>
  <c r="I15" i="63"/>
  <c r="D15" i="63"/>
  <c r="A15" i="62"/>
  <c r="I14" i="63"/>
  <c r="D14" i="63"/>
  <c r="A14" i="62"/>
  <c r="A13" i="62"/>
  <c r="I12" i="63"/>
  <c r="D12" i="63"/>
  <c r="A12" i="62"/>
  <c r="I11" i="63"/>
  <c r="D11" i="63"/>
  <c r="A11" i="62"/>
  <c r="I10" i="63"/>
  <c r="D10" i="63"/>
  <c r="A10" i="62"/>
  <c r="A3" i="62"/>
  <c r="A3" i="42"/>
  <c r="C7" i="57"/>
  <c r="C25" i="57"/>
  <c r="A7" i="52"/>
  <c r="A8" i="52"/>
  <c r="A9" i="52"/>
  <c r="A10" i="52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37" i="52"/>
  <c r="A38" i="52"/>
  <c r="A39" i="52"/>
  <c r="A40" i="52"/>
  <c r="A41" i="52"/>
  <c r="A42" i="52"/>
  <c r="A43" i="52"/>
  <c r="A44" i="52"/>
  <c r="B50" i="61"/>
  <c r="B49" i="61"/>
  <c r="B48" i="61"/>
  <c r="B47" i="61"/>
  <c r="B46" i="61"/>
  <c r="B45" i="61"/>
  <c r="B44" i="61"/>
  <c r="B43" i="61"/>
  <c r="B42" i="61"/>
  <c r="B41" i="61"/>
  <c r="B40" i="61"/>
  <c r="B39" i="61"/>
  <c r="B38" i="61"/>
  <c r="B37" i="61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B9" i="61"/>
  <c r="F25" i="57"/>
  <c r="E25" i="57"/>
  <c r="D25" i="57"/>
  <c r="A3" i="57"/>
  <c r="H14" i="53"/>
  <c r="F14" i="53"/>
  <c r="D14" i="53"/>
  <c r="A4" i="53"/>
  <c r="C7" i="51"/>
  <c r="C25" i="51"/>
  <c r="H14" i="36"/>
  <c r="F14" i="36"/>
  <c r="D14" i="36"/>
  <c r="B7" i="50"/>
  <c r="C7" i="50"/>
  <c r="D7" i="50"/>
  <c r="E7" i="50"/>
  <c r="B25" i="50"/>
  <c r="F7" i="50"/>
  <c r="G7" i="50"/>
  <c r="A4" i="28"/>
  <c r="C56" i="45"/>
  <c r="A58" i="68"/>
  <c r="A69" i="68"/>
  <c r="A58" i="63"/>
  <c r="A69" i="63"/>
  <c r="C55" i="45"/>
  <c r="A57" i="66"/>
  <c r="A68" i="66"/>
  <c r="A55" i="47"/>
  <c r="B10" i="34"/>
  <c r="C53" i="45"/>
  <c r="A55" i="68"/>
  <c r="A52" i="52"/>
  <c r="A53" i="47"/>
  <c r="C52" i="45"/>
  <c r="A52" i="47"/>
  <c r="C54" i="45"/>
  <c r="A56" i="69"/>
  <c r="B9" i="34"/>
  <c r="C25" i="50"/>
  <c r="B8" i="34"/>
  <c r="A9" i="32"/>
  <c r="A20" i="32"/>
  <c r="A48" i="52"/>
  <c r="A47" i="52"/>
  <c r="A46" i="52"/>
  <c r="A45" i="52"/>
  <c r="E66" i="52"/>
  <c r="C66" i="52"/>
  <c r="E65" i="52"/>
  <c r="C65" i="52"/>
  <c r="E64" i="52"/>
  <c r="C64" i="52"/>
  <c r="E63" i="52"/>
  <c r="C63" i="52"/>
  <c r="E62" i="52"/>
  <c r="C62" i="52"/>
  <c r="E50" i="52"/>
  <c r="E61" i="52"/>
  <c r="C50" i="52"/>
  <c r="C61" i="52"/>
  <c r="F16" i="33"/>
  <c r="A53" i="46"/>
  <c r="A52" i="46"/>
  <c r="B53" i="72"/>
  <c r="A51" i="46"/>
  <c r="B52" i="38"/>
  <c r="A51" i="40"/>
  <c r="A54" i="47"/>
  <c r="A48" i="46"/>
  <c r="A49" i="47"/>
  <c r="A47" i="46"/>
  <c r="A48" i="47"/>
  <c r="A46" i="46"/>
  <c r="A47" i="47"/>
  <c r="A45" i="46"/>
  <c r="A46" i="47"/>
  <c r="A44" i="46"/>
  <c r="A45" i="47"/>
  <c r="A43" i="46"/>
  <c r="A44" i="47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50" i="46"/>
  <c r="A3" i="51"/>
  <c r="F25" i="51"/>
  <c r="E25" i="51"/>
  <c r="D25" i="51"/>
  <c r="A4" i="36"/>
  <c r="E27" i="50"/>
  <c r="D27" i="50"/>
  <c r="C27" i="50"/>
  <c r="B27" i="50"/>
  <c r="D25" i="50"/>
  <c r="F6" i="34"/>
  <c r="C6" i="34"/>
  <c r="A3" i="32"/>
  <c r="A3" i="47"/>
  <c r="A3" i="46"/>
  <c r="C3" i="45"/>
  <c r="A3" i="28"/>
  <c r="A3" i="49"/>
  <c r="A3" i="52"/>
  <c r="A3" i="65"/>
  <c r="H55" i="46"/>
  <c r="C55" i="46"/>
  <c r="H54" i="46"/>
  <c r="C54" i="46"/>
  <c r="H53" i="46"/>
  <c r="H52" i="46"/>
  <c r="C52" i="46"/>
  <c r="H51" i="46"/>
  <c r="C51" i="46"/>
  <c r="H48" i="46"/>
  <c r="C48" i="46"/>
  <c r="H47" i="46"/>
  <c r="H46" i="46"/>
  <c r="C46" i="46"/>
  <c r="H45" i="46"/>
  <c r="C45" i="46"/>
  <c r="H44" i="46"/>
  <c r="C44" i="46"/>
  <c r="C66" i="46"/>
  <c r="H43" i="46"/>
  <c r="C43" i="46"/>
  <c r="H42" i="46"/>
  <c r="C42" i="46"/>
  <c r="H41" i="46"/>
  <c r="H40" i="46"/>
  <c r="C40" i="46"/>
  <c r="H39" i="46"/>
  <c r="C39" i="46"/>
  <c r="H38" i="46"/>
  <c r="H37" i="46"/>
  <c r="C37" i="46"/>
  <c r="H36" i="46"/>
  <c r="H35" i="46"/>
  <c r="C35" i="46"/>
  <c r="H34" i="46"/>
  <c r="C34" i="46"/>
  <c r="H33" i="46"/>
  <c r="C33" i="46"/>
  <c r="C64" i="46"/>
  <c r="H32" i="46"/>
  <c r="H31" i="46"/>
  <c r="C31" i="46"/>
  <c r="H30" i="46"/>
  <c r="H29" i="46"/>
  <c r="C29" i="46"/>
  <c r="H28" i="46"/>
  <c r="C28" i="46"/>
  <c r="H27" i="46"/>
  <c r="H26" i="46"/>
  <c r="C26" i="46"/>
  <c r="H25" i="46"/>
  <c r="C25" i="46"/>
  <c r="H24" i="46"/>
  <c r="C24" i="46"/>
  <c r="C63" i="46"/>
  <c r="H23" i="46"/>
  <c r="H22" i="46"/>
  <c r="C22" i="46"/>
  <c r="H21" i="46"/>
  <c r="C21" i="46"/>
  <c r="H20" i="46"/>
  <c r="C20" i="46"/>
  <c r="H19" i="46"/>
  <c r="C19" i="46"/>
  <c r="H18" i="46"/>
  <c r="C18" i="46"/>
  <c r="H17" i="46"/>
  <c r="C17" i="46"/>
  <c r="H16" i="46"/>
  <c r="C16" i="46"/>
  <c r="H15" i="46"/>
  <c r="H14" i="46"/>
  <c r="C14" i="46"/>
  <c r="H13" i="46"/>
  <c r="C13" i="46"/>
  <c r="H12" i="46"/>
  <c r="H11" i="46"/>
  <c r="C11" i="46"/>
  <c r="H10" i="46"/>
  <c r="C10" i="46"/>
  <c r="H9" i="46"/>
  <c r="C9" i="46"/>
  <c r="H8" i="46"/>
  <c r="H7" i="46"/>
  <c r="C7" i="46"/>
  <c r="K50" i="45"/>
  <c r="J50" i="45"/>
  <c r="I50" i="45"/>
  <c r="H50" i="45"/>
  <c r="G50" i="45"/>
  <c r="F50" i="45"/>
  <c r="E50" i="45"/>
  <c r="C47" i="46"/>
  <c r="C32" i="46"/>
  <c r="C36" i="46"/>
  <c r="C38" i="46"/>
  <c r="C41" i="46"/>
  <c r="C53" i="46"/>
  <c r="C23" i="46"/>
  <c r="C27" i="46"/>
  <c r="C30" i="46"/>
  <c r="C8" i="46"/>
  <c r="C12" i="46"/>
  <c r="C15" i="46"/>
  <c r="C50" i="46"/>
  <c r="C61" i="46"/>
  <c r="H50" i="46"/>
  <c r="B18" i="32"/>
  <c r="D77" i="43"/>
  <c r="C77" i="43"/>
  <c r="D76" i="43"/>
  <c r="C76" i="43"/>
  <c r="D75" i="43"/>
  <c r="C75" i="43"/>
  <c r="D74" i="43"/>
  <c r="C74" i="43"/>
  <c r="D73" i="43"/>
  <c r="C73" i="43"/>
  <c r="A49" i="43"/>
  <c r="A50" i="43"/>
  <c r="A51" i="43"/>
  <c r="B47" i="38"/>
  <c r="A46" i="40"/>
  <c r="A47" i="41"/>
  <c r="A52" i="43"/>
  <c r="B48" i="38"/>
  <c r="A47" i="40"/>
  <c r="A53" i="43"/>
  <c r="B49" i="38"/>
  <c r="A48" i="40"/>
  <c r="A54" i="43"/>
  <c r="B50" i="38"/>
  <c r="A49" i="40"/>
  <c r="A55" i="43"/>
  <c r="B19" i="32"/>
  <c r="B20" i="32"/>
  <c r="B21" i="32"/>
  <c r="B17" i="32"/>
  <c r="A48" i="43"/>
  <c r="A47" i="43"/>
  <c r="B46" i="38"/>
  <c r="A45" i="40"/>
  <c r="A46" i="41"/>
  <c r="A46" i="43"/>
  <c r="B45" i="38"/>
  <c r="A44" i="40"/>
  <c r="A45" i="41"/>
  <c r="A45" i="43"/>
  <c r="B44" i="38"/>
  <c r="A43" i="40"/>
  <c r="A44" i="41"/>
  <c r="A44" i="43"/>
  <c r="B43" i="38"/>
  <c r="A42" i="40"/>
  <c r="A43" i="41"/>
  <c r="A43" i="43"/>
  <c r="B42" i="38"/>
  <c r="A41" i="40"/>
  <c r="A42" i="41"/>
  <c r="A42" i="43"/>
  <c r="B41" i="38"/>
  <c r="A40" i="40"/>
  <c r="A41" i="41"/>
  <c r="A41" i="43"/>
  <c r="B40" i="38"/>
  <c r="A39" i="40"/>
  <c r="A40" i="41"/>
  <c r="A40" i="43"/>
  <c r="B39" i="38"/>
  <c r="A38" i="40"/>
  <c r="A39" i="41"/>
  <c r="A39" i="43"/>
  <c r="B38" i="38"/>
  <c r="A37" i="40"/>
  <c r="A38" i="41"/>
  <c r="A38" i="43"/>
  <c r="B37" i="38"/>
  <c r="A36" i="40"/>
  <c r="A37" i="41"/>
  <c r="A37" i="43"/>
  <c r="B36" i="38"/>
  <c r="A35" i="40"/>
  <c r="A36" i="41"/>
  <c r="A36" i="43"/>
  <c r="B35" i="38"/>
  <c r="A34" i="40"/>
  <c r="A35" i="41"/>
  <c r="A35" i="43"/>
  <c r="B34" i="38"/>
  <c r="A33" i="40"/>
  <c r="A34" i="41"/>
  <c r="A34" i="43"/>
  <c r="B33" i="38"/>
  <c r="A32" i="40"/>
  <c r="A33" i="41"/>
  <c r="A33" i="43"/>
  <c r="B32" i="38"/>
  <c r="A31" i="40"/>
  <c r="A32" i="41"/>
  <c r="A32" i="43"/>
  <c r="B31" i="38"/>
  <c r="A30" i="40"/>
  <c r="A31" i="41"/>
  <c r="A31" i="43"/>
  <c r="B30" i="38"/>
  <c r="A29" i="40"/>
  <c r="A30" i="41"/>
  <c r="A30" i="43"/>
  <c r="B29" i="38"/>
  <c r="A28" i="40"/>
  <c r="A29" i="41"/>
  <c r="A29" i="43"/>
  <c r="B28" i="38"/>
  <c r="A27" i="40"/>
  <c r="A28" i="41"/>
  <c r="A28" i="43"/>
  <c r="B27" i="38"/>
  <c r="A26" i="40"/>
  <c r="A27" i="41"/>
  <c r="A27" i="43"/>
  <c r="B26" i="38"/>
  <c r="A25" i="40"/>
  <c r="A26" i="41"/>
  <c r="A26" i="43"/>
  <c r="B25" i="38"/>
  <c r="A24" i="40"/>
  <c r="A25" i="41"/>
  <c r="A25" i="43"/>
  <c r="B24" i="38"/>
  <c r="A23" i="40"/>
  <c r="A24" i="41"/>
  <c r="A24" i="43"/>
  <c r="B23" i="38"/>
  <c r="A22" i="40"/>
  <c r="A23" i="41"/>
  <c r="A23" i="43"/>
  <c r="B22" i="38"/>
  <c r="A21" i="40"/>
  <c r="A22" i="41"/>
  <c r="A22" i="43"/>
  <c r="B21" i="38"/>
  <c r="A20" i="40"/>
  <c r="A21" i="41"/>
  <c r="A21" i="43"/>
  <c r="B20" i="38"/>
  <c r="A19" i="40"/>
  <c r="A20" i="41"/>
  <c r="A20" i="43"/>
  <c r="B19" i="38"/>
  <c r="A18" i="40"/>
  <c r="A19" i="41"/>
  <c r="A19" i="43"/>
  <c r="B18" i="38"/>
  <c r="A17" i="40"/>
  <c r="A18" i="41"/>
  <c r="A18" i="43"/>
  <c r="B17" i="38"/>
  <c r="A16" i="40"/>
  <c r="A17" i="41"/>
  <c r="A17" i="43"/>
  <c r="B16" i="38"/>
  <c r="A15" i="40"/>
  <c r="A16" i="41"/>
  <c r="A16" i="43"/>
  <c r="B15" i="38"/>
  <c r="A14" i="40"/>
  <c r="A15" i="41"/>
  <c r="A15" i="43"/>
  <c r="B14" i="38"/>
  <c r="A13" i="40"/>
  <c r="A14" i="41"/>
  <c r="A14" i="43"/>
  <c r="B13" i="38"/>
  <c r="A12" i="40"/>
  <c r="A13" i="41"/>
  <c r="A13" i="43"/>
  <c r="B12" i="38"/>
  <c r="A11" i="40"/>
  <c r="A12" i="41"/>
  <c r="A12" i="43"/>
  <c r="B11" i="38"/>
  <c r="A10" i="40"/>
  <c r="A11" i="41"/>
  <c r="A11" i="43"/>
  <c r="B10" i="38"/>
  <c r="A9" i="40"/>
  <c r="A10" i="41"/>
  <c r="A10" i="43"/>
  <c r="B9" i="38"/>
  <c r="A8" i="40"/>
  <c r="A9" i="41"/>
  <c r="A9" i="43"/>
  <c r="A3" i="40"/>
  <c r="A3" i="41"/>
  <c r="A3" i="43"/>
  <c r="A54" i="46"/>
  <c r="B56" i="72"/>
  <c r="A7" i="32"/>
  <c r="B22" i="33"/>
  <c r="C65" i="46"/>
  <c r="A49" i="41"/>
  <c r="A60" i="43"/>
  <c r="A73" i="43"/>
  <c r="A8" i="32"/>
  <c r="A53" i="52"/>
  <c r="B52" i="61"/>
  <c r="B53" i="61"/>
  <c r="B53" i="38"/>
  <c r="C62" i="46"/>
  <c r="B11" i="34"/>
  <c r="E7" i="49"/>
  <c r="H7" i="50"/>
  <c r="E25" i="50"/>
  <c r="A10" i="32"/>
  <c r="A21" i="32"/>
  <c r="A55" i="46"/>
  <c r="B57" i="72"/>
  <c r="B57" i="61"/>
  <c r="A56" i="47"/>
  <c r="B57" i="38"/>
  <c r="A56" i="40"/>
  <c r="A54" i="41"/>
  <c r="A66" i="46"/>
  <c r="A52" i="40"/>
  <c r="A50" i="41"/>
  <c r="C67" i="62"/>
  <c r="A65" i="43"/>
  <c r="A77" i="43"/>
  <c r="B56" i="61"/>
  <c r="A54" i="52"/>
  <c r="A57" i="62"/>
  <c r="A68" i="62"/>
  <c r="A57" i="63"/>
  <c r="A68" i="63"/>
  <c r="A55" i="52"/>
  <c r="D67" i="62"/>
  <c r="D56" i="63"/>
  <c r="D66" i="66"/>
  <c r="D65" i="68"/>
  <c r="I54" i="69"/>
  <c r="D54" i="69"/>
  <c r="D65" i="69"/>
  <c r="I57" i="69"/>
  <c r="D57" i="69"/>
  <c r="D68" i="69"/>
  <c r="D68" i="68"/>
  <c r="D66" i="62"/>
  <c r="D56" i="67"/>
  <c r="D67" i="66"/>
  <c r="I58" i="69"/>
  <c r="D58" i="69"/>
  <c r="D69" i="69"/>
  <c r="D69" i="68"/>
  <c r="D54" i="67"/>
  <c r="D58" i="67"/>
  <c r="D69" i="67"/>
  <c r="I56" i="69"/>
  <c r="D56" i="69"/>
  <c r="D67" i="69"/>
  <c r="D54" i="63"/>
  <c r="D66" i="68"/>
  <c r="D68" i="62"/>
  <c r="D67" i="67"/>
  <c r="D68" i="67"/>
  <c r="D65" i="67"/>
  <c r="D67" i="63"/>
  <c r="D65" i="63"/>
  <c r="D68" i="63"/>
  <c r="B54" i="61"/>
  <c r="B54" i="72"/>
  <c r="B54" i="38"/>
  <c r="A53" i="40"/>
  <c r="D65" i="62"/>
  <c r="D55" i="63"/>
  <c r="D66" i="63"/>
  <c r="B52" i="72"/>
  <c r="E22" i="33"/>
  <c r="D22" i="33"/>
  <c r="C22" i="33"/>
  <c r="A51" i="52"/>
  <c r="A6" i="32"/>
  <c r="B7" i="34"/>
  <c r="A54" i="69"/>
  <c r="A54" i="67"/>
  <c r="A54" i="63"/>
  <c r="A54" i="62"/>
  <c r="B56" i="38"/>
  <c r="A55" i="40"/>
  <c r="A61" i="43"/>
  <c r="A74" i="43"/>
  <c r="A65" i="46"/>
  <c r="A54" i="68"/>
  <c r="A55" i="62"/>
  <c r="A57" i="67"/>
  <c r="A68" i="67"/>
  <c r="A55" i="63"/>
  <c r="A58" i="66"/>
  <c r="A69" i="66"/>
  <c r="A55" i="67"/>
  <c r="A58" i="67"/>
  <c r="A69" i="67"/>
  <c r="A55" i="69"/>
  <c r="A58" i="69"/>
  <c r="A69" i="69"/>
  <c r="A58" i="62"/>
  <c r="A69" i="62"/>
  <c r="A56" i="63"/>
  <c r="A56" i="66"/>
  <c r="A56" i="67"/>
  <c r="A53" i="65"/>
  <c r="A64" i="43"/>
  <c r="A76" i="43"/>
  <c r="A53" i="41"/>
  <c r="A51" i="41"/>
  <c r="A62" i="43"/>
  <c r="A75" i="43"/>
</calcChain>
</file>

<file path=xl/sharedStrings.xml><?xml version="1.0" encoding="utf-8"?>
<sst xmlns="http://schemas.openxmlformats.org/spreadsheetml/2006/main" count="832" uniqueCount="275">
  <si>
    <t>ANEXO ESTADÍSTICO</t>
  </si>
  <si>
    <t>Cuadro N° 1</t>
  </si>
  <si>
    <t>Producto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</si>
  <si>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</si>
  <si>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</si>
  <si>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</si>
  <si>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</si>
  <si>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</si>
  <si>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</si>
  <si>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</si>
  <si>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</si>
  <si>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</si>
  <si>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</si>
  <si>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</si>
  <si>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</si>
  <si>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</si>
  <si>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</si>
  <si>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</si>
  <si>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</si>
  <si>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</si>
  <si>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</si>
  <si>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</si>
  <si>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</si>
  <si>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</si>
  <si>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</si>
  <si>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</si>
  <si>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</si>
  <si>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</si>
  <si>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</si>
  <si>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</si>
  <si>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</si>
  <si>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</si>
  <si>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</si>
  <si>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</si>
  <si>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</si>
  <si>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</si>
  <si>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</si>
  <si>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</si>
  <si>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</si>
  <si>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</si>
  <si>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</si>
  <si>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</si>
  <si>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</si>
  <si>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</si>
  <si>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</si>
  <si>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</si>
  <si>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</si>
  <si>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</si>
  <si>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</si>
  <si>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</si>
  <si>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</si>
  <si>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</si>
  <si>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</si>
  <si>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</si>
  <si>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</si>
  <si>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</si>
  <si>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</si>
  <si>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</si>
  <si>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</si>
  <si>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</si>
  <si>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</si>
  <si>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</si>
  <si>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</si>
  <si>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</si>
  <si>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</si>
  <si>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</si>
  <si>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</si>
  <si>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</si>
  <si>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</si>
  <si>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</si>
  <si>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</si>
  <si>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</si>
  <si>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</si>
  <si>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</si>
  <si>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</si>
  <si>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</si>
  <si>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</si>
  <si>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</si>
  <si>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</si>
  <si>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</si>
  <si>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</si>
  <si>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</si>
  <si>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</si>
  <si>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</si>
  <si>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</si>
  <si>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</si>
  <si>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</si>
  <si>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</si>
  <si>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</si>
  <si>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</si>
  <si>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</si>
  <si>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</si>
  <si>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</si>
  <si>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</si>
  <si>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</si>
  <si>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</si>
  <si>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</si>
  <si>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</si>
  <si>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</si>
  <si>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</si>
  <si>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</si>
  <si>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</si>
  <si>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</si>
  <si>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</si>
  <si>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</si>
  <si>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</si>
  <si>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</si>
  <si>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</si>
  <si>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</si>
  <si>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</si>
  <si>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</si>
  <si>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</si>
  <si>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</si>
  <si>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</si>
  <si>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</si>
  <si>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</si>
  <si>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</si>
  <si>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</si>
  <si>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</si>
  <si>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</si>
  <si>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</si>
  <si>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</si>
  <si>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</si>
  <si>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</si>
  <si>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</si>
  <si>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</si>
  <si>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</si>
  <si>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</si>
  <si>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</si>
  <si>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</si>
  <si>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</si>
  <si>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</si>
  <si>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</si>
  <si>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</si>
  <si>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</si>
  <si>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</si>
  <si>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</si>
  <si>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</si>
  <si>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</si>
  <si>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</si>
  <si>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</si>
  <si>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</si>
  <si>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</si>
  <si>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</si>
  <si>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</si>
  <si>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</si>
  <si>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</si>
  <si>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</si>
  <si>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mensuales y diferencia existencias informadas con teóricas)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</si>
  <si>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</si>
  <si>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</si>
  <si>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</si>
  <si>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</si>
  <si>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</si>
  <si>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</si>
  <si>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</si>
  <si>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</si>
  <si>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</si>
  <si>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</si>
  <si>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</si>
  <si>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</si>
  <si>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</si>
  <si>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</si>
  <si>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</si>
  <si>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</si>
  <si>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</si>
  <si>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</si>
  <si>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</si>
  <si>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</si>
  <si>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</si>
  <si>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</si>
  <si>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</si>
  <si>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</si>
  <si>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</si>
  <si>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</si>
  <si>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</si>
  <si>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</si>
  <si>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</si>
  <si>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</si>
  <si>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</si>
  <si>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</si>
  <si>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</si>
  <si>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</si>
  <si>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</si>
  <si>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</si>
  <si>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</si>
  <si>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</si>
  <si>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Nº 10.a</t>
  </si>
  <si>
    <t>Existencias al cierre de cada período</t>
  </si>
  <si>
    <t>ene-xxx 06</t>
  </si>
  <si>
    <t>Beneficio Fiscal</t>
  </si>
  <si>
    <t>Exportaciones de</t>
  </si>
  <si>
    <t>Ventas de</t>
  </si>
  <si>
    <t>ene-xxx05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</si>
  <si>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</si>
  <si>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</si>
  <si>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</si>
  <si>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</si>
  <si>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</si>
  <si>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</si>
  <si>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</si>
  <si>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</si>
  <si>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</si>
  <si>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</si>
  <si>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</si>
  <si>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LA HOJA ANTERIOR</t>
  </si>
  <si>
    <t>(vendidos al mercado interno)</t>
  </si>
  <si>
    <r>
      <t xml:space="preserve">Modelos de </t>
    </r>
    <r>
      <rPr>
        <b/>
        <i/>
        <u/>
        <sz val="10"/>
        <rFont val="Arial"/>
        <family val="2"/>
      </rPr>
      <t/>
    </r>
  </si>
  <si>
    <t>en unidades</t>
  </si>
  <si>
    <t>unidades</t>
  </si>
  <si>
    <t>Electrobombas</t>
  </si>
  <si>
    <t>vendidas al mercado interno</t>
  </si>
  <si>
    <t xml:space="preserve">en pesos por unidad </t>
  </si>
  <si>
    <t>por unidad</t>
  </si>
  <si>
    <t>promedio 2015</t>
  </si>
  <si>
    <t>promedio 2016</t>
  </si>
  <si>
    <t>CHINA</t>
  </si>
  <si>
    <t>(en unidades y valores de primera venta)</t>
  </si>
  <si>
    <t>Origen: China</t>
  </si>
  <si>
    <t>En unidades</t>
  </si>
  <si>
    <t>SEMITERMINADOS</t>
  </si>
  <si>
    <t>Cuadro N° 7.1</t>
  </si>
  <si>
    <t>Cuadro N° 7.2</t>
  </si>
  <si>
    <t>originarias de China)</t>
  </si>
  <si>
    <t>Origen..................</t>
  </si>
  <si>
    <t>Origen...............</t>
  </si>
  <si>
    <t>Producción propia</t>
  </si>
  <si>
    <t>Producción nacional</t>
  </si>
  <si>
    <r>
      <t xml:space="preserve">cantidad por </t>
    </r>
    <r>
      <rPr>
        <i/>
        <sz val="10"/>
        <color indexed="30"/>
        <rFont val="Arial"/>
        <family val="2"/>
      </rPr>
      <t xml:space="preserve">unidad </t>
    </r>
    <r>
      <rPr>
        <sz val="10"/>
        <color indexed="30"/>
        <rFont val="Arial"/>
        <family val="2"/>
      </rPr>
      <t xml:space="preserve">de </t>
    </r>
    <r>
      <rPr>
        <i/>
        <sz val="10"/>
        <color indexed="30"/>
        <rFont val="Arial"/>
        <family val="2"/>
      </rPr>
      <t>producto</t>
    </r>
  </si>
  <si>
    <t xml:space="preserve"> </t>
  </si>
  <si>
    <t>Cuadro N° 8.a</t>
  </si>
  <si>
    <t>Cuadro N° 8.b</t>
  </si>
  <si>
    <t>Cuadro N° 9.a</t>
  </si>
  <si>
    <t>Cuadro N° 9.b</t>
  </si>
  <si>
    <t>Cuadro Nº 10.b</t>
  </si>
  <si>
    <t>2</t>
  </si>
  <si>
    <t>Amortiguadores para motos</t>
  </si>
  <si>
    <t>promedio 2017</t>
  </si>
  <si>
    <t>UNIDADES</t>
  </si>
  <si>
    <t>U$ FOB</t>
  </si>
  <si>
    <t>Cuadro Nº 4.3.a</t>
  </si>
  <si>
    <t>originarios de (1)</t>
  </si>
  <si>
    <t>ene-mar 2018</t>
  </si>
  <si>
    <t>ene-mar 2017</t>
  </si>
  <si>
    <t>promedio ene-mar 2018</t>
  </si>
  <si>
    <t>Características técnicas, físicas, diámetro de cárter, largo, alto, dureza y tipo de ojal.</t>
  </si>
  <si>
    <t>1° tipo</t>
  </si>
  <si>
    <t>2° tipo</t>
  </si>
  <si>
    <t>3° tipo</t>
  </si>
  <si>
    <t>….° tipo</t>
  </si>
  <si>
    <t>Otros (Resto)</t>
  </si>
  <si>
    <t>TIPO DE AMORTIGUADOR</t>
  </si>
  <si>
    <t>Cuadro Nº 4.1.a</t>
  </si>
  <si>
    <t>Modelo de moto:……………………………………………………………………..</t>
  </si>
  <si>
    <t>Código del amortiguador:………………………………………………………………..</t>
  </si>
  <si>
    <t>Producto representativo: Honda BIZ 100 o equivalente (Smash Gilera, Bit Motomel, Trip Guerrero)</t>
  </si>
  <si>
    <t>Cuadro Nº 4.3.b</t>
  </si>
  <si>
    <t xml:space="preserve">Producto representativo: HONDA TITAN (150) o equivalente </t>
  </si>
  <si>
    <t>Cuadro Nº 4.3.c</t>
  </si>
  <si>
    <t>Producto representativo: monoshock para MOTOMEL SKUA (250/200/150)</t>
  </si>
  <si>
    <t>diámetro de cárter</t>
  </si>
  <si>
    <t>largo</t>
  </si>
  <si>
    <t>alto</t>
  </si>
  <si>
    <t>dureza</t>
  </si>
  <si>
    <t>tipo de ojal</t>
  </si>
  <si>
    <t>Principales características</t>
  </si>
  <si>
    <t>Otras (1)……………</t>
  </si>
  <si>
    <t>(1) Agregue las características que considere relevantes</t>
  </si>
  <si>
    <t>Participación en las ventas al mercado interno de amortiguadores:…………. (total facturado)</t>
  </si>
  <si>
    <t>Cuadro N° 8.c</t>
  </si>
  <si>
    <t>Participación en las ventas al mercado interno de amortiguadores:…………. (% total facturado)</t>
  </si>
  <si>
    <t>en pesos por unidad</t>
  </si>
  <si>
    <t>En valores y unidades</t>
  </si>
  <si>
    <t>Participación aproximada en el costo total de la moto:……………………………..</t>
  </si>
  <si>
    <t>Producto representativo: monoshock para MOTOMEL SKUA (250/200/150)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</si>
</sst>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82" formatCode="#,##0_ \ \ ;______@_ \ \ \ "/>
    <numFmt numFmtId="183" formatCode="_-* #,##0.00\ [$€]_-;\-* #,##0.00\ [$€]_-;_-* &quot;-&quot;??\ [$€]_-;_-@_-"/>
  </numFmts>
  <fonts count="3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indexed="30"/>
      <name val="Arial"/>
      <family val="2"/>
    </font>
    <font>
      <i/>
      <sz val="10"/>
      <color indexed="30"/>
      <name val="Arial"/>
      <family val="2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  <font>
      <i/>
      <u/>
      <sz val="10"/>
      <color rgb="FF0090D0"/>
      <name val="Arial"/>
      <family val="2"/>
    </font>
    <font>
      <b/>
      <u/>
      <sz val="10"/>
      <color rgb="FF0090D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83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42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18" xfId="3" quotePrefix="1" applyNumberFormat="1" applyFont="1" applyFill="1" applyBorder="1" applyAlignment="1" applyProtection="1">
      <alignment horizontal="right"/>
      <protection locked="0"/>
    </xf>
    <xf numFmtId="3" fontId="10" fillId="0" borderId="19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0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2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5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18" xfId="0" applyNumberFormat="1" applyFont="1" applyBorder="1" applyAlignment="1" applyProtection="1">
      <alignment horizontal="center"/>
      <protection locked="0"/>
    </xf>
    <xf numFmtId="3" fontId="10" fillId="0" borderId="19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0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25" xfId="0" applyNumberFormat="1" applyFont="1" applyBorder="1" applyAlignment="1" applyProtection="1">
      <alignment horizontal="center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3" fontId="10" fillId="0" borderId="0" xfId="0" applyNumberFormat="1" applyFont="1" applyProtection="1"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1" fontId="18" fillId="0" borderId="2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1" fontId="18" fillId="0" borderId="11" xfId="0" applyNumberFormat="1" applyFont="1" applyFill="1" applyBorder="1" applyAlignment="1" applyProtection="1">
      <alignment horizontal="center"/>
      <protection locked="0"/>
    </xf>
    <xf numFmtId="1" fontId="18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29" xfId="0" applyBorder="1" applyProtection="1"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0" fillId="0" borderId="30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4" fontId="17" fillId="5" borderId="18" xfId="0" applyNumberFormat="1" applyFont="1" applyFill="1" applyBorder="1" applyAlignment="1" applyProtection="1">
      <alignment horizontal="center"/>
    </xf>
    <xf numFmtId="4" fontId="17" fillId="5" borderId="2" xfId="0" applyNumberFormat="1" applyFont="1" applyFill="1" applyBorder="1" applyAlignment="1" applyProtection="1">
      <alignment horizontal="center"/>
    </xf>
    <xf numFmtId="4" fontId="17" fillId="5" borderId="20" xfId="0" applyNumberFormat="1" applyFont="1" applyFill="1" applyBorder="1" applyAlignment="1" applyProtection="1">
      <alignment horizontal="center"/>
    </xf>
    <xf numFmtId="4" fontId="17" fillId="5" borderId="11" xfId="0" applyNumberFormat="1" applyFont="1" applyFill="1" applyBorder="1" applyAlignment="1" applyProtection="1">
      <alignment horizontal="center"/>
    </xf>
    <xf numFmtId="4" fontId="17" fillId="5" borderId="23" xfId="0" applyNumberFormat="1" applyFont="1" applyFill="1" applyBorder="1" applyAlignment="1" applyProtection="1">
      <alignment horizontal="center"/>
    </xf>
    <xf numFmtId="4" fontId="17" fillId="5" borderId="12" xfId="0" applyNumberFormat="1" applyFont="1" applyFill="1" applyBorder="1" applyAlignment="1" applyProtection="1">
      <alignment horizontal="center"/>
    </xf>
    <xf numFmtId="4" fontId="17" fillId="5" borderId="26" xfId="0" applyNumberFormat="1" applyFont="1" applyFill="1" applyBorder="1" applyAlignment="1" applyProtection="1">
      <alignment horizontal="center"/>
    </xf>
    <xf numFmtId="4" fontId="17" fillId="5" borderId="14" xfId="0" applyNumberFormat="1" applyFont="1" applyFill="1" applyBorder="1" applyAlignment="1" applyProtection="1">
      <alignment horizontal="center"/>
    </xf>
    <xf numFmtId="4" fontId="17" fillId="5" borderId="12" xfId="0" quotePrefix="1" applyNumberFormat="1" applyFont="1" applyFill="1" applyBorder="1" applyAlignment="1" applyProtection="1">
      <alignment horizontal="center"/>
    </xf>
    <xf numFmtId="1" fontId="18" fillId="5" borderId="2" xfId="0" applyNumberFormat="1" applyFont="1" applyFill="1" applyBorder="1" applyAlignment="1" applyProtection="1">
      <alignment horizontal="center"/>
    </xf>
    <xf numFmtId="1" fontId="18" fillId="5" borderId="11" xfId="0" applyNumberFormat="1" applyFont="1" applyFill="1" applyBorder="1" applyAlignment="1" applyProtection="1">
      <alignment horizontal="center"/>
    </xf>
    <xf numFmtId="1" fontId="18" fillId="5" borderId="12" xfId="0" applyNumberFormat="1" applyFont="1" applyFill="1" applyBorder="1" applyAlignment="1" applyProtection="1">
      <alignment horizontal="center"/>
    </xf>
    <xf numFmtId="0" fontId="0" fillId="0" borderId="31" xfId="0" applyBorder="1" applyProtection="1">
      <protection locked="0"/>
    </xf>
    <xf numFmtId="0" fontId="18" fillId="0" borderId="32" xfId="0" applyFont="1" applyBorder="1" applyProtection="1">
      <protection locked="0"/>
    </xf>
    <xf numFmtId="0" fontId="18" fillId="0" borderId="33" xfId="0" applyFont="1" applyBorder="1" applyProtection="1">
      <protection locked="0"/>
    </xf>
    <xf numFmtId="49" fontId="18" fillId="0" borderId="9" xfId="0" applyNumberFormat="1" applyFont="1" applyBorder="1" applyAlignment="1" applyProtection="1">
      <alignment horizontal="center"/>
      <protection locked="0"/>
    </xf>
    <xf numFmtId="0" fontId="18" fillId="0" borderId="34" xfId="0" applyFont="1" applyBorder="1" applyProtection="1"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0" fontId="18" fillId="0" borderId="28" xfId="0" applyFont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8" fillId="0" borderId="9" xfId="0" applyNumberFormat="1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0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5" xfId="0" applyNumberFormat="1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17" fontId="4" fillId="0" borderId="25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1" fillId="0" borderId="0" xfId="4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8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19" xfId="4" applyBorder="1" applyAlignment="1" applyProtection="1">
      <alignment horizontal="center"/>
      <protection locked="0"/>
    </xf>
    <xf numFmtId="9" fontId="3" fillId="0" borderId="30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43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18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5" xfId="4" applyFont="1" applyBorder="1" applyProtection="1">
      <protection locked="0"/>
    </xf>
    <xf numFmtId="0" fontId="3" fillId="0" borderId="23" xfId="4" applyBorder="1" applyAlignment="1" applyProtection="1">
      <alignment horizontal="center"/>
      <protection locked="0"/>
    </xf>
    <xf numFmtId="9" fontId="3" fillId="0" borderId="39" xfId="5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0" fontId="1" fillId="0" borderId="25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44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52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18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53" xfId="0" applyFont="1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Continuous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55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9" fontId="1" fillId="0" borderId="35" xfId="5" applyFont="1" applyBorder="1" applyAlignment="1" applyProtection="1">
      <alignment horizontal="center"/>
      <protection locked="0"/>
    </xf>
    <xf numFmtId="9" fontId="1" fillId="0" borderId="36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0" fillId="6" borderId="2" xfId="3" quotePrefix="1" applyNumberFormat="1" applyFont="1" applyFill="1" applyBorder="1" applyAlignment="1" applyProtection="1">
      <alignment horizontal="center"/>
    </xf>
    <xf numFmtId="4" fontId="10" fillId="6" borderId="11" xfId="3" quotePrefix="1" applyNumberFormat="1" applyFont="1" applyFill="1" applyBorder="1" applyAlignment="1" applyProtection="1">
      <alignment horizontal="center"/>
    </xf>
    <xf numFmtId="4" fontId="10" fillId="6" borderId="12" xfId="3" quotePrefix="1" applyNumberFormat="1" applyFont="1" applyFill="1" applyBorder="1" applyAlignment="1" applyProtection="1">
      <alignment horizontal="center"/>
    </xf>
    <xf numFmtId="4" fontId="10" fillId="6" borderId="15" xfId="3" quotePrefix="1" applyNumberFormat="1" applyFont="1" applyFill="1" applyBorder="1" applyAlignment="1" applyProtection="1">
      <alignment horizontal="center"/>
    </xf>
    <xf numFmtId="4" fontId="10" fillId="6" borderId="25" xfId="3" quotePrefix="1" applyNumberFormat="1" applyFont="1" applyFill="1" applyBorder="1" applyAlignment="1" applyProtection="1">
      <alignment horizontal="center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5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6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4" fontId="17" fillId="5" borderId="0" xfId="0" applyNumberFormat="1" applyFont="1" applyFill="1" applyBorder="1" applyAlignment="1" applyProtection="1">
      <alignment horizontal="center"/>
    </xf>
    <xf numFmtId="4" fontId="17" fillId="5" borderId="0" xfId="0" quotePrefix="1" applyNumberFormat="1" applyFont="1" applyFill="1" applyBorder="1" applyAlignment="1" applyProtection="1">
      <alignment horizontal="center"/>
    </xf>
    <xf numFmtId="0" fontId="0" fillId="0" borderId="9" xfId="0" applyBorder="1" applyProtection="1">
      <protection locked="0"/>
    </xf>
    <xf numFmtId="0" fontId="4" fillId="0" borderId="40" xfId="0" applyFont="1" applyBorder="1" applyProtection="1">
      <protection locked="0"/>
    </xf>
    <xf numFmtId="0" fontId="4" fillId="0" borderId="31" xfId="0" applyFont="1" applyBorder="1" applyProtection="1">
      <protection locked="0"/>
    </xf>
    <xf numFmtId="0" fontId="4" fillId="0" borderId="41" xfId="0" applyFont="1" applyBorder="1" applyProtection="1">
      <protection locked="0"/>
    </xf>
    <xf numFmtId="2" fontId="18" fillId="5" borderId="9" xfId="0" applyNumberFormat="1" applyFont="1" applyFill="1" applyBorder="1" applyAlignment="1" applyProtection="1">
      <alignment horizontal="right"/>
    </xf>
    <xf numFmtId="2" fontId="18" fillId="5" borderId="8" xfId="0" applyNumberFormat="1" applyFont="1" applyFill="1" applyBorder="1" applyAlignment="1" applyProtection="1">
      <alignment horizontal="right"/>
    </xf>
    <xf numFmtId="2" fontId="18" fillId="5" borderId="36" xfId="0" applyNumberFormat="1" applyFont="1" applyFill="1" applyBorder="1" applyAlignment="1" applyProtection="1">
      <alignment horizontal="right"/>
    </xf>
    <xf numFmtId="0" fontId="18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18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30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4" fillId="0" borderId="9" xfId="0" applyFont="1" applyBorder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Border="1"/>
    <xf numFmtId="0" fontId="25" fillId="0" borderId="9" xfId="0" applyFont="1" applyFill="1" applyBorder="1" applyAlignment="1" applyProtection="1">
      <alignment horizontal="center" vertical="center"/>
      <protection locked="0"/>
    </xf>
    <xf numFmtId="0" fontId="25" fillId="0" borderId="14" xfId="0" applyFont="1" applyFill="1" applyBorder="1" applyAlignment="1" applyProtection="1">
      <alignment horizontal="center" vertical="center" wrapText="1"/>
      <protection locked="0"/>
    </xf>
    <xf numFmtId="3" fontId="10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0" fillId="0" borderId="56" xfId="0" applyFont="1" applyFill="1" applyBorder="1" applyProtection="1">
      <protection locked="0"/>
    </xf>
    <xf numFmtId="0" fontId="10" fillId="0" borderId="57" xfId="0" applyFont="1" applyFill="1" applyBorder="1" applyProtection="1">
      <protection locked="0"/>
    </xf>
    <xf numFmtId="0" fontId="4" fillId="0" borderId="58" xfId="0" applyFont="1" applyFill="1" applyBorder="1" applyAlignment="1" applyProtection="1">
      <alignment horizontal="center"/>
      <protection locked="0"/>
    </xf>
    <xf numFmtId="0" fontId="10" fillId="0" borderId="47" xfId="0" applyFont="1" applyFill="1" applyBorder="1" applyProtection="1">
      <protection locked="0"/>
    </xf>
    <xf numFmtId="0" fontId="10" fillId="0" borderId="49" xfId="0" applyFont="1" applyFill="1" applyBorder="1" applyProtection="1">
      <protection locked="0"/>
    </xf>
    <xf numFmtId="0" fontId="4" fillId="0" borderId="59" xfId="0" applyFont="1" applyFill="1" applyBorder="1" applyAlignment="1" applyProtection="1">
      <alignment horizontal="center"/>
      <protection locked="0"/>
    </xf>
    <xf numFmtId="0" fontId="10" fillId="0" borderId="50" xfId="0" applyFont="1" applyFill="1" applyBorder="1" applyProtection="1">
      <protection locked="0"/>
    </xf>
    <xf numFmtId="0" fontId="10" fillId="0" borderId="52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10" fillId="0" borderId="28" xfId="0" applyFont="1" applyFill="1" applyBorder="1" applyProtection="1">
      <protection locked="0"/>
    </xf>
    <xf numFmtId="0" fontId="10" fillId="0" borderId="37" xfId="0" applyFont="1" applyFill="1" applyBorder="1" applyProtection="1">
      <protection locked="0"/>
    </xf>
    <xf numFmtId="0" fontId="10" fillId="0" borderId="38" xfId="0" applyFont="1" applyFill="1" applyBorder="1" applyProtection="1">
      <protection locked="0"/>
    </xf>
    <xf numFmtId="0" fontId="4" fillId="0" borderId="0" xfId="0" applyFont="1" applyFill="1" applyAlignment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2" fontId="4" fillId="0" borderId="12" xfId="0" applyNumberFormat="1" applyFont="1" applyFill="1" applyBorder="1" applyAlignment="1" applyProtection="1">
      <alignment horizontal="center"/>
      <protection locked="0"/>
    </xf>
    <xf numFmtId="0" fontId="10" fillId="0" borderId="60" xfId="0" applyFont="1" applyFill="1" applyBorder="1" applyProtection="1">
      <protection locked="0"/>
    </xf>
    <xf numFmtId="0" fontId="10" fillId="0" borderId="58" xfId="0" applyFont="1" applyFill="1" applyBorder="1" applyProtection="1">
      <protection locked="0"/>
    </xf>
    <xf numFmtId="0" fontId="10" fillId="0" borderId="61" xfId="0" applyFont="1" applyFill="1" applyBorder="1" applyProtection="1">
      <protection locked="0"/>
    </xf>
    <xf numFmtId="0" fontId="4" fillId="0" borderId="60" xfId="0" applyFont="1" applyFill="1" applyBorder="1" applyAlignment="1" applyProtection="1">
      <alignment horizontal="center"/>
      <protection locked="0"/>
    </xf>
    <xf numFmtId="0" fontId="10" fillId="0" borderId="59" xfId="0" applyFont="1" applyFill="1" applyBorder="1" applyProtection="1"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3" fillId="0" borderId="0" xfId="4" applyFill="1" applyBorder="1" applyProtection="1">
      <protection locked="0"/>
    </xf>
    <xf numFmtId="0" fontId="15" fillId="0" borderId="0" xfId="4" applyFont="1" applyFill="1" applyBorder="1" applyAlignment="1" applyProtection="1">
      <alignment horizontal="left"/>
      <protection locked="0"/>
    </xf>
    <xf numFmtId="0" fontId="13" fillId="0" borderId="62" xfId="0" applyFont="1" applyFill="1" applyBorder="1" applyProtection="1">
      <protection locked="0"/>
    </xf>
    <xf numFmtId="0" fontId="13" fillId="0" borderId="63" xfId="0" applyFont="1" applyFill="1" applyBorder="1" applyProtection="1">
      <protection locked="0"/>
    </xf>
    <xf numFmtId="0" fontId="13" fillId="0" borderId="64" xfId="0" applyFont="1" applyFill="1" applyBorder="1" applyProtection="1"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6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39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0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5" fillId="0" borderId="14" xfId="0" applyFont="1" applyFill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/>
      <protection locked="0"/>
    </xf>
    <xf numFmtId="0" fontId="25" fillId="0" borderId="8" xfId="0" applyFont="1" applyFill="1" applyBorder="1" applyProtection="1">
      <protection locked="0"/>
    </xf>
    <xf numFmtId="0" fontId="26" fillId="0" borderId="8" xfId="0" applyFont="1" applyFill="1" applyBorder="1" applyAlignment="1" applyProtection="1">
      <alignment horizontal="center"/>
      <protection locked="0"/>
    </xf>
    <xf numFmtId="0" fontId="25" fillId="0" borderId="66" xfId="0" applyFont="1" applyFill="1" applyBorder="1" applyAlignment="1" applyProtection="1">
      <alignment horizontal="center" vertical="center" wrapText="1"/>
      <protection locked="0"/>
    </xf>
    <xf numFmtId="0" fontId="25" fillId="0" borderId="67" xfId="0" applyFont="1" applyFill="1" applyBorder="1" applyAlignment="1" applyProtection="1">
      <alignment horizontal="center" vertical="center" wrapText="1"/>
      <protection locked="0"/>
    </xf>
    <xf numFmtId="0" fontId="25" fillId="0" borderId="43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Protection="1">
      <protection locked="0"/>
    </xf>
    <xf numFmtId="0" fontId="27" fillId="0" borderId="0" xfId="0" applyFont="1" applyProtection="1"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/>
      <protection locked="0"/>
    </xf>
    <xf numFmtId="0" fontId="25" fillId="0" borderId="8" xfId="0" applyFont="1" applyBorder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Continuous"/>
      <protection locked="0"/>
    </xf>
    <xf numFmtId="0" fontId="25" fillId="0" borderId="9" xfId="0" applyFont="1" applyFill="1" applyBorder="1" applyAlignment="1" applyProtection="1">
      <alignment horizontal="centerContinuous"/>
      <protection locked="0"/>
    </xf>
    <xf numFmtId="0" fontId="28" fillId="0" borderId="37" xfId="0" applyFont="1" applyFill="1" applyBorder="1" applyAlignment="1" applyProtection="1">
      <alignment horizontal="centerContinuous"/>
      <protection locked="0"/>
    </xf>
    <xf numFmtId="0" fontId="28" fillId="0" borderId="38" xfId="0" applyFont="1" applyFill="1" applyBorder="1" applyAlignment="1" applyProtection="1">
      <alignment horizontal="centerContinuous"/>
      <protection locked="0"/>
    </xf>
    <xf numFmtId="0" fontId="25" fillId="0" borderId="28" xfId="0" applyFont="1" applyFill="1" applyBorder="1" applyAlignment="1" applyProtection="1">
      <alignment horizontal="centerContinuous"/>
      <protection locked="0"/>
    </xf>
    <xf numFmtId="0" fontId="25" fillId="0" borderId="67" xfId="0" applyFont="1" applyFill="1" applyBorder="1" applyProtection="1">
      <protection locked="0"/>
    </xf>
    <xf numFmtId="0" fontId="25" fillId="0" borderId="43" xfId="0" applyFont="1" applyFill="1" applyBorder="1" applyProtection="1">
      <protection locked="0"/>
    </xf>
    <xf numFmtId="0" fontId="25" fillId="0" borderId="13" xfId="0" applyFont="1" applyFill="1" applyBorder="1" applyProtection="1">
      <protection locked="0"/>
    </xf>
    <xf numFmtId="0" fontId="25" fillId="0" borderId="68" xfId="0" applyFont="1" applyFill="1" applyBorder="1" applyAlignment="1" applyProtection="1">
      <alignment horizontal="left"/>
      <protection locked="0"/>
    </xf>
    <xf numFmtId="0" fontId="25" fillId="0" borderId="69" xfId="0" applyFont="1" applyFill="1" applyBorder="1" applyAlignment="1" applyProtection="1">
      <alignment horizontal="centerContinuous"/>
      <protection locked="0"/>
    </xf>
    <xf numFmtId="0" fontId="25" fillId="0" borderId="26" xfId="0" applyFont="1" applyFill="1" applyBorder="1" applyAlignment="1" applyProtection="1">
      <alignment horizontal="center"/>
      <protection locked="0"/>
    </xf>
    <xf numFmtId="0" fontId="25" fillId="0" borderId="10" xfId="0" applyFont="1" applyFill="1" applyBorder="1" applyAlignment="1" applyProtection="1">
      <alignment horizontal="center"/>
      <protection locked="0"/>
    </xf>
    <xf numFmtId="0" fontId="25" fillId="0" borderId="36" xfId="0" applyFont="1" applyFill="1" applyBorder="1" applyAlignment="1" applyProtection="1">
      <alignment horizontal="center"/>
      <protection locked="0"/>
    </xf>
    <xf numFmtId="0" fontId="25" fillId="0" borderId="70" xfId="0" applyFont="1" applyFill="1" applyBorder="1" applyAlignment="1" applyProtection="1">
      <alignment horizontal="center"/>
      <protection locked="0"/>
    </xf>
    <xf numFmtId="0" fontId="25" fillId="0" borderId="71" xfId="0" applyFont="1" applyFill="1" applyBorder="1" applyAlignment="1" applyProtection="1">
      <alignment horizontal="center"/>
      <protection locked="0"/>
    </xf>
    <xf numFmtId="0" fontId="27" fillId="0" borderId="0" xfId="0" applyFont="1"/>
    <xf numFmtId="0" fontId="25" fillId="0" borderId="4" xfId="0" applyFont="1" applyBorder="1" applyAlignment="1" applyProtection="1">
      <alignment horizontal="center"/>
      <protection locked="0"/>
    </xf>
    <xf numFmtId="0" fontId="25" fillId="0" borderId="32" xfId="0" applyFont="1" applyBorder="1" applyAlignment="1" applyProtection="1">
      <alignment horizontal="center"/>
      <protection locked="0"/>
    </xf>
    <xf numFmtId="0" fontId="25" fillId="0" borderId="55" xfId="0" applyFont="1" applyBorder="1" applyAlignment="1" applyProtection="1">
      <alignment horizontal="center"/>
      <protection locked="0"/>
    </xf>
    <xf numFmtId="0" fontId="25" fillId="0" borderId="0" xfId="0" applyFont="1" applyProtection="1">
      <protection locked="0"/>
    </xf>
    <xf numFmtId="0" fontId="25" fillId="0" borderId="10" xfId="0" applyFont="1" applyBorder="1" applyAlignment="1" applyProtection="1">
      <alignment horizontal="center"/>
      <protection locked="0"/>
    </xf>
    <xf numFmtId="0" fontId="25" fillId="0" borderId="34" xfId="0" applyFont="1" applyBorder="1" applyAlignment="1" applyProtection="1">
      <alignment horizontal="center"/>
      <protection locked="0"/>
    </xf>
    <xf numFmtId="0" fontId="25" fillId="0" borderId="36" xfId="0" applyFont="1" applyBorder="1" applyAlignment="1" applyProtection="1">
      <alignment horizontal="center"/>
      <protection locked="0"/>
    </xf>
    <xf numFmtId="0" fontId="25" fillId="0" borderId="32" xfId="4" applyFont="1" applyBorder="1" applyAlignment="1" applyProtection="1">
      <alignment horizontal="left" vertical="center"/>
      <protection locked="0"/>
    </xf>
    <xf numFmtId="0" fontId="25" fillId="0" borderId="14" xfId="0" applyFont="1" applyBorder="1" applyAlignment="1">
      <alignment horizontal="center" vertical="center"/>
    </xf>
    <xf numFmtId="0" fontId="29" fillId="0" borderId="0" xfId="4" applyFont="1" applyBorder="1" applyProtection="1">
      <protection locked="0"/>
    </xf>
    <xf numFmtId="0" fontId="25" fillId="0" borderId="34" xfId="4" applyFont="1" applyBorder="1" applyAlignment="1" applyProtection="1">
      <alignment vertical="center"/>
      <protection locked="0"/>
    </xf>
    <xf numFmtId="0" fontId="27" fillId="0" borderId="8" xfId="0" applyFont="1" applyFill="1" applyBorder="1" applyAlignment="1">
      <alignment horizontal="center" vertical="center" wrapText="1"/>
    </xf>
    <xf numFmtId="0" fontId="27" fillId="0" borderId="0" xfId="4" applyFont="1" applyBorder="1" applyProtection="1">
      <protection locked="0"/>
    </xf>
    <xf numFmtId="0" fontId="25" fillId="0" borderId="9" xfId="0" applyFont="1" applyBorder="1" applyAlignment="1">
      <alignment horizontal="center"/>
    </xf>
    <xf numFmtId="0" fontId="27" fillId="0" borderId="0" xfId="4" applyFont="1" applyFill="1" applyBorder="1" applyProtection="1">
      <protection locked="0"/>
    </xf>
    <xf numFmtId="0" fontId="25" fillId="0" borderId="14" xfId="4" applyFont="1" applyFill="1" applyBorder="1" applyAlignment="1" applyProtection="1">
      <alignment horizontal="left"/>
      <protection locked="0"/>
    </xf>
    <xf numFmtId="0" fontId="25" fillId="0" borderId="14" xfId="4" applyFont="1" applyFill="1" applyBorder="1" applyAlignment="1" applyProtection="1">
      <alignment horizontal="center"/>
      <protection locked="0"/>
    </xf>
    <xf numFmtId="0" fontId="25" fillId="0" borderId="8" xfId="4" applyFont="1" applyFill="1" applyBorder="1" applyProtection="1">
      <protection locked="0"/>
    </xf>
    <xf numFmtId="0" fontId="25" fillId="0" borderId="8" xfId="4" applyFont="1" applyFill="1" applyBorder="1" applyAlignment="1" applyProtection="1">
      <alignment horizontal="center"/>
      <protection locked="0"/>
    </xf>
    <xf numFmtId="0" fontId="25" fillId="0" borderId="28" xfId="0" applyFont="1" applyFill="1" applyBorder="1" applyAlignment="1" applyProtection="1">
      <alignment horizontal="center" vertical="center"/>
      <protection locked="0"/>
    </xf>
    <xf numFmtId="0" fontId="25" fillId="0" borderId="28" xfId="0" applyFont="1" applyBorder="1" applyAlignment="1" applyProtection="1">
      <alignment horizontal="center" vertical="center"/>
      <protection locked="0"/>
    </xf>
    <xf numFmtId="0" fontId="25" fillId="0" borderId="38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Border="1" applyAlignment="1" applyProtection="1">
      <alignment horizontal="center" vertical="center" wrapText="1"/>
      <protection locked="0"/>
    </xf>
    <xf numFmtId="0" fontId="25" fillId="0" borderId="55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 vertical="center" wrapText="1"/>
      <protection locked="0"/>
    </xf>
    <xf numFmtId="0" fontId="30" fillId="0" borderId="0" xfId="0" applyFont="1" applyProtection="1">
      <protection locked="0"/>
    </xf>
    <xf numFmtId="0" fontId="25" fillId="0" borderId="9" xfId="0" applyFont="1" applyFill="1" applyBorder="1" applyAlignment="1" applyProtection="1">
      <alignment horizontal="center"/>
      <protection locked="0"/>
    </xf>
    <xf numFmtId="0" fontId="27" fillId="0" borderId="9" xfId="0" applyFont="1" applyFill="1" applyBorder="1" applyAlignment="1" applyProtection="1">
      <alignment horizontal="center"/>
      <protection locked="0"/>
    </xf>
    <xf numFmtId="0" fontId="25" fillId="0" borderId="9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25" fillId="0" borderId="72" xfId="0" applyFont="1" applyFill="1" applyBorder="1" applyAlignment="1" applyProtection="1">
      <alignment horizontal="center" vertical="center" wrapText="1"/>
      <protection locked="0"/>
    </xf>
    <xf numFmtId="0" fontId="4" fillId="0" borderId="73" xfId="0" applyFont="1" applyFill="1" applyBorder="1" applyAlignment="1" applyProtection="1">
      <alignment horizontal="center"/>
      <protection locked="0"/>
    </xf>
    <xf numFmtId="1" fontId="4" fillId="0" borderId="60" xfId="0" applyNumberFormat="1" applyFont="1" applyFill="1" applyBorder="1" applyAlignment="1" applyProtection="1">
      <alignment horizontal="center"/>
      <protection locked="0"/>
    </xf>
    <xf numFmtId="0" fontId="10" fillId="0" borderId="44" xfId="0" applyFont="1" applyFill="1" applyBorder="1" applyProtection="1">
      <protection locked="0"/>
    </xf>
    <xf numFmtId="0" fontId="10" fillId="0" borderId="46" xfId="0" applyFont="1" applyFill="1" applyBorder="1" applyProtection="1"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1" fontId="4" fillId="0" borderId="15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25" fillId="0" borderId="32" xfId="0" applyFont="1" applyFill="1" applyBorder="1" applyAlignment="1" applyProtection="1">
      <alignment horizontal="center"/>
      <protection locked="0"/>
    </xf>
    <xf numFmtId="14" fontId="4" fillId="0" borderId="40" xfId="0" applyNumberFormat="1" applyFont="1" applyFill="1" applyBorder="1" applyAlignment="1" applyProtection="1">
      <alignment horizontal="center"/>
      <protection locked="0"/>
    </xf>
    <xf numFmtId="14" fontId="4" fillId="0" borderId="31" xfId="0" applyNumberFormat="1" applyFont="1" applyFill="1" applyBorder="1" applyAlignment="1" applyProtection="1">
      <alignment horizontal="center"/>
      <protection locked="0"/>
    </xf>
    <xf numFmtId="14" fontId="4" fillId="0" borderId="66" xfId="0" applyNumberFormat="1" applyFont="1" applyFill="1" applyBorder="1" applyAlignment="1" applyProtection="1">
      <alignment horizontal="center"/>
      <protection locked="0"/>
    </xf>
    <xf numFmtId="14" fontId="4" fillId="0" borderId="41" xfId="0" applyNumberFormat="1" applyFont="1" applyFill="1" applyBorder="1" applyAlignment="1" applyProtection="1">
      <alignment horizontal="center"/>
      <protection locked="0"/>
    </xf>
    <xf numFmtId="0" fontId="0" fillId="0" borderId="74" xfId="0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182" fontId="10" fillId="0" borderId="33" xfId="3" quotePrefix="1" applyNumberFormat="1" applyFont="1" applyFill="1" applyBorder="1" applyAlignment="1" applyProtection="1">
      <protection locked="0"/>
    </xf>
    <xf numFmtId="182" fontId="10" fillId="0" borderId="35" xfId="3" quotePrefix="1" applyNumberFormat="1" applyFont="1" applyFill="1" applyBorder="1" applyAlignment="1" applyProtection="1"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0" fontId="25" fillId="0" borderId="8" xfId="0" applyFont="1" applyFill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5" fillId="7" borderId="14" xfId="0" applyFont="1" applyFill="1" applyBorder="1" applyProtection="1">
      <protection locked="0"/>
    </xf>
    <xf numFmtId="0" fontId="15" fillId="7" borderId="26" xfId="0" applyFont="1" applyFill="1" applyBorder="1" applyProtection="1">
      <protection locked="0"/>
    </xf>
    <xf numFmtId="0" fontId="15" fillId="7" borderId="8" xfId="0" applyFont="1" applyFill="1" applyBorder="1" applyProtection="1">
      <protection locked="0"/>
    </xf>
    <xf numFmtId="0" fontId="2" fillId="7" borderId="8" xfId="0" applyFont="1" applyFill="1" applyBorder="1" applyProtection="1"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 wrapText="1"/>
      <protection locked="0"/>
    </xf>
    <xf numFmtId="0" fontId="15" fillId="7" borderId="40" xfId="0" applyFont="1" applyFill="1" applyBorder="1" applyProtection="1">
      <protection locked="0"/>
    </xf>
    <xf numFmtId="0" fontId="15" fillId="7" borderId="31" xfId="0" applyFont="1" applyFill="1" applyBorder="1" applyProtection="1">
      <protection locked="0"/>
    </xf>
    <xf numFmtId="0" fontId="15" fillId="7" borderId="41" xfId="0" applyFont="1" applyFill="1" applyBorder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11" xfId="0" applyFont="1" applyBorder="1" applyAlignment="1" applyProtection="1">
      <protection locked="0"/>
    </xf>
    <xf numFmtId="0" fontId="2" fillId="0" borderId="12" xfId="0" applyFont="1" applyBorder="1" applyAlignment="1" applyProtection="1">
      <protection locked="0"/>
    </xf>
    <xf numFmtId="0" fontId="18" fillId="0" borderId="28" xfId="0" applyFont="1" applyBorder="1" applyAlignment="1" applyProtection="1">
      <alignment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10" fillId="0" borderId="75" xfId="0" applyFont="1" applyBorder="1" applyAlignment="1" applyProtection="1">
      <alignment horizontal="right"/>
      <protection locked="0"/>
    </xf>
    <xf numFmtId="0" fontId="10" fillId="0" borderId="40" xfId="0" applyFont="1" applyBorder="1" applyAlignment="1" applyProtection="1">
      <alignment horizontal="right"/>
      <protection locked="0"/>
    </xf>
    <xf numFmtId="0" fontId="10" fillId="0" borderId="31" xfId="0" applyFont="1" applyBorder="1" applyAlignment="1" applyProtection="1">
      <alignment horizontal="right"/>
      <protection locked="0"/>
    </xf>
    <xf numFmtId="0" fontId="10" fillId="0" borderId="69" xfId="0" applyFont="1" applyBorder="1" applyAlignment="1" applyProtection="1">
      <alignment horizontal="right"/>
      <protection locked="0"/>
    </xf>
    <xf numFmtId="0" fontId="10" fillId="0" borderId="41" xfId="0" applyFont="1" applyBorder="1" applyAlignment="1" applyProtection="1">
      <alignment horizontal="right"/>
      <protection locked="0"/>
    </xf>
    <xf numFmtId="0" fontId="10" fillId="0" borderId="76" xfId="0" applyFont="1" applyBorder="1" applyAlignment="1" applyProtection="1">
      <alignment horizontal="right"/>
      <protection locked="0"/>
    </xf>
    <xf numFmtId="0" fontId="10" fillId="0" borderId="12" xfId="0" applyFont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8" fillId="0" borderId="77" xfId="0" applyFont="1" applyBorder="1" applyAlignment="1" applyProtection="1">
      <alignment horizontal="center"/>
      <protection locked="0"/>
    </xf>
    <xf numFmtId="0" fontId="18" fillId="0" borderId="78" xfId="0" applyFont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left" wrapText="1"/>
      <protection locked="0"/>
    </xf>
    <xf numFmtId="0" fontId="25" fillId="0" borderId="37" xfId="0" applyFont="1" applyBorder="1" applyAlignment="1" applyProtection="1">
      <alignment horizontal="center"/>
      <protection locked="0"/>
    </xf>
    <xf numFmtId="0" fontId="25" fillId="0" borderId="38" xfId="0" applyFont="1" applyBorder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 vertical="center" wrapText="1"/>
      <protection locked="0"/>
    </xf>
    <xf numFmtId="0" fontId="25" fillId="0" borderId="26" xfId="0" applyFont="1" applyBorder="1" applyAlignment="1" applyProtection="1">
      <alignment horizontal="center" vertical="center" wrapText="1"/>
      <protection locked="0"/>
    </xf>
    <xf numFmtId="0" fontId="25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5" fillId="0" borderId="28" xfId="0" applyFon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66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1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5" fillId="0" borderId="26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21" fillId="0" borderId="28" xfId="4" applyFont="1" applyBorder="1" applyAlignment="1" applyProtection="1">
      <alignment horizontal="center" vertical="center" wrapText="1"/>
      <protection locked="0"/>
    </xf>
    <xf numFmtId="0" fontId="21" fillId="0" borderId="37" xfId="4" applyFont="1" applyBorder="1" applyAlignment="1" applyProtection="1">
      <alignment horizontal="center" vertical="center" wrapText="1"/>
      <protection locked="0"/>
    </xf>
    <xf numFmtId="0" fontId="21" fillId="0" borderId="38" xfId="4" applyFont="1" applyBorder="1" applyAlignment="1" applyProtection="1">
      <alignment horizontal="center" vertical="center" wrapText="1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5" fillId="0" borderId="28" xfId="4" applyFont="1" applyFill="1" applyBorder="1" applyAlignment="1" applyProtection="1">
      <alignment horizontal="center"/>
      <protection locked="0"/>
    </xf>
    <xf numFmtId="0" fontId="25" fillId="0" borderId="38" xfId="4" applyFont="1" applyFill="1" applyBorder="1" applyAlignment="1" applyProtection="1">
      <alignment horizontal="center"/>
      <protection locked="0"/>
    </xf>
    <xf numFmtId="0" fontId="4" fillId="0" borderId="32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25" fillId="0" borderId="14" xfId="4" applyFont="1" applyBorder="1" applyAlignment="1" applyProtection="1">
      <alignment horizontal="center" vertical="center" wrapText="1"/>
      <protection locked="0"/>
    </xf>
    <xf numFmtId="0" fontId="25" fillId="0" borderId="8" xfId="4" applyFont="1" applyBorder="1" applyAlignment="1" applyProtection="1">
      <alignment horizontal="center" vertical="center" wrapText="1"/>
      <protection locked="0"/>
    </xf>
    <xf numFmtId="0" fontId="25" fillId="0" borderId="28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4" fillId="0" borderId="0" xfId="0" applyFont="1" applyFill="1" applyAlignment="1" applyProtection="1">
      <alignment horizontal="center" wrapText="1"/>
      <protection locked="0"/>
    </xf>
    <xf numFmtId="0" fontId="25" fillId="0" borderId="40" xfId="0" applyFont="1" applyFill="1" applyBorder="1" applyAlignment="1" applyProtection="1">
      <alignment horizontal="center"/>
      <protection locked="0"/>
    </xf>
    <xf numFmtId="0" fontId="25" fillId="0" borderId="69" xfId="0" applyFont="1" applyFill="1" applyBorder="1" applyAlignment="1" applyProtection="1">
      <alignment horizontal="center"/>
      <protection locked="0"/>
    </xf>
    <xf numFmtId="0" fontId="25" fillId="0" borderId="14" xfId="0" applyFont="1" applyFill="1" applyBorder="1" applyAlignment="1" applyProtection="1">
      <alignment horizontal="center" vertical="center"/>
      <protection locked="0"/>
    </xf>
    <xf numFmtId="0" fontId="25" fillId="0" borderId="26" xfId="0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5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104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83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7</xdr:row>
      <xdr:rowOff>123825</xdr:rowOff>
    </xdr:from>
    <xdr:to>
      <xdr:col>6</xdr:col>
      <xdr:colOff>276225</xdr:colOff>
      <xdr:row>8</xdr:row>
      <xdr:rowOff>371475</xdr:rowOff>
    </xdr:to>
    <xdr:sp macro="" textlink="">
      <xdr:nvSpPr>
        <xdr:cNvPr id="26651" name="AutoShape 4"/>
        <xdr:cNvSpPr>
          <a:spLocks noChangeArrowheads="1"/>
        </xdr:cNvSpPr>
      </xdr:nvSpPr>
      <xdr:spPr bwMode="auto">
        <a:xfrm rot="629847">
          <a:off x="5867400" y="15906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7</xdr:row>
      <xdr:rowOff>123825</xdr:rowOff>
    </xdr:from>
    <xdr:to>
      <xdr:col>6</xdr:col>
      <xdr:colOff>276225</xdr:colOff>
      <xdr:row>8</xdr:row>
      <xdr:rowOff>371475</xdr:rowOff>
    </xdr:to>
    <xdr:sp macro="" textlink="">
      <xdr:nvSpPr>
        <xdr:cNvPr id="27675" name="AutoShape 4"/>
        <xdr:cNvSpPr>
          <a:spLocks noChangeArrowheads="1"/>
        </xdr:cNvSpPr>
      </xdr:nvSpPr>
      <xdr:spPr bwMode="auto">
        <a:xfrm rot="629847">
          <a:off x="5867400" y="1524000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7</xdr:row>
      <xdr:rowOff>123825</xdr:rowOff>
    </xdr:from>
    <xdr:to>
      <xdr:col>6</xdr:col>
      <xdr:colOff>276225</xdr:colOff>
      <xdr:row>8</xdr:row>
      <xdr:rowOff>371475</xdr:rowOff>
    </xdr:to>
    <xdr:sp macro="" textlink="">
      <xdr:nvSpPr>
        <xdr:cNvPr id="31759" name="AutoShape 4"/>
        <xdr:cNvSpPr>
          <a:spLocks noChangeArrowheads="1"/>
        </xdr:cNvSpPr>
      </xdr:nvSpPr>
      <xdr:spPr bwMode="auto">
        <a:xfrm rot="629847">
          <a:off x="5867400" y="15906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7</xdr:row>
      <xdr:rowOff>123825</xdr:rowOff>
    </xdr:from>
    <xdr:to>
      <xdr:col>6</xdr:col>
      <xdr:colOff>276225</xdr:colOff>
      <xdr:row>8</xdr:row>
      <xdr:rowOff>371475</xdr:rowOff>
    </xdr:to>
    <xdr:sp macro="" textlink="">
      <xdr:nvSpPr>
        <xdr:cNvPr id="32783" name="AutoShape 4"/>
        <xdr:cNvSpPr>
          <a:spLocks noChangeArrowheads="1"/>
        </xdr:cNvSpPr>
      </xdr:nvSpPr>
      <xdr:spPr bwMode="auto">
        <a:xfrm rot="629847">
          <a:off x="5867400" y="1524000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7</xdr:row>
      <xdr:rowOff>123825</xdr:rowOff>
    </xdr:from>
    <xdr:to>
      <xdr:col>6</xdr:col>
      <xdr:colOff>276225</xdr:colOff>
      <xdr:row>8</xdr:row>
      <xdr:rowOff>371475</xdr:rowOff>
    </xdr:to>
    <xdr:sp macro="" textlink="">
      <xdr:nvSpPr>
        <xdr:cNvPr id="29711" name="AutoShape 4"/>
        <xdr:cNvSpPr>
          <a:spLocks noChangeArrowheads="1"/>
        </xdr:cNvSpPr>
      </xdr:nvSpPr>
      <xdr:spPr bwMode="auto">
        <a:xfrm rot="629847">
          <a:off x="5867400" y="15906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7</xdr:row>
      <xdr:rowOff>123825</xdr:rowOff>
    </xdr:from>
    <xdr:to>
      <xdr:col>6</xdr:col>
      <xdr:colOff>276225</xdr:colOff>
      <xdr:row>8</xdr:row>
      <xdr:rowOff>371475</xdr:rowOff>
    </xdr:to>
    <xdr:sp macro="" textlink="">
      <xdr:nvSpPr>
        <xdr:cNvPr id="30735" name="AutoShape 4"/>
        <xdr:cNvSpPr>
          <a:spLocks noChangeArrowheads="1"/>
        </xdr:cNvSpPr>
      </xdr:nvSpPr>
      <xdr:spPr bwMode="auto">
        <a:xfrm rot="629847">
          <a:off x="6134100" y="1524000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7.051/040%20Cuestionarios/10%20Modelo%20Enviado/Productores/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E3" sqref="E3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24" t="s">
        <v>143</v>
      </c>
      <c r="B3" s="125"/>
      <c r="C3" s="125"/>
      <c r="D3" s="125"/>
      <c r="E3" s="126" t="s">
        <v>235</v>
      </c>
    </row>
    <row r="4" spans="1:8" ht="15" customHeight="1" thickBot="1" x14ac:dyDescent="0.25">
      <c r="A4" s="127" t="s">
        <v>144</v>
      </c>
      <c r="B4" s="128"/>
      <c r="C4" s="128"/>
      <c r="D4" s="128"/>
      <c r="E4" s="129"/>
    </row>
    <row r="5" spans="1:8" ht="15" customHeight="1" thickBot="1" x14ac:dyDescent="0.25"/>
    <row r="6" spans="1:8" ht="15" customHeight="1" thickBot="1" x14ac:dyDescent="0.25">
      <c r="A6" s="130" t="s">
        <v>145</v>
      </c>
      <c r="B6" s="131"/>
      <c r="C6" s="131"/>
      <c r="D6" s="131"/>
      <c r="E6" s="132"/>
    </row>
    <row r="7" spans="1:8" ht="15" customHeight="1" thickBot="1" x14ac:dyDescent="0.25"/>
    <row r="8" spans="1:8" ht="15" customHeight="1" thickBot="1" x14ac:dyDescent="0.25">
      <c r="A8" s="130" t="s">
        <v>146</v>
      </c>
      <c r="B8" s="131"/>
      <c r="C8" s="131"/>
      <c r="D8" s="131"/>
      <c r="E8" s="131"/>
      <c r="F8" s="131"/>
      <c r="G8" s="131"/>
      <c r="H8" s="132"/>
    </row>
    <row r="9" spans="1:8" ht="15" customHeight="1" thickBot="1" x14ac:dyDescent="0.25"/>
    <row r="10" spans="1:8" ht="41.25" customHeight="1" thickBot="1" x14ac:dyDescent="0.25">
      <c r="A10" s="472" t="s">
        <v>149</v>
      </c>
      <c r="B10" s="473"/>
      <c r="C10" s="473"/>
      <c r="D10" s="473"/>
      <c r="E10" s="473"/>
      <c r="F10" s="473"/>
      <c r="G10" s="473"/>
      <c r="H10" s="47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33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&amp;R2017 - Año de las energías renovables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I69"/>
  <sheetViews>
    <sheetView view="pageBreakPreview" topLeftCell="A53" zoomScale="115" zoomScaleNormal="100" zoomScaleSheetLayoutView="115" workbookViewId="0">
      <selection activeCell="I54" activeCellId="1" sqref="I42:I48 I54:I58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4" width="15.42578125" style="65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488" t="s">
        <v>240</v>
      </c>
      <c r="B1" s="488"/>
      <c r="C1" s="488"/>
      <c r="D1" s="488"/>
    </row>
    <row r="2" spans="1:9" x14ac:dyDescent="0.2">
      <c r="A2" s="488" t="s">
        <v>191</v>
      </c>
      <c r="B2" s="488"/>
      <c r="C2" s="488"/>
      <c r="D2" s="488"/>
    </row>
    <row r="3" spans="1:9" ht="13.5" thickBot="1" x14ac:dyDescent="0.25">
      <c r="A3" s="488" t="str">
        <f>+'1.modelos'!A3</f>
        <v>Amortiguadores para motos</v>
      </c>
      <c r="B3" s="488"/>
      <c r="C3" s="488"/>
      <c r="D3" s="488"/>
      <c r="F3" s="106"/>
      <c r="G3" s="106"/>
      <c r="I3" s="91" t="s">
        <v>122</v>
      </c>
    </row>
    <row r="4" spans="1:9" ht="30.75" customHeight="1" thickBot="1" x14ac:dyDescent="0.25">
      <c r="A4" s="489" t="s">
        <v>255</v>
      </c>
      <c r="B4" s="489"/>
      <c r="C4" s="489"/>
      <c r="D4" s="489"/>
      <c r="F4" s="106"/>
      <c r="G4" s="106"/>
      <c r="I4" s="91"/>
    </row>
    <row r="5" spans="1:9" ht="13.5" thickBot="1" x14ac:dyDescent="0.25">
      <c r="A5" s="464" t="s">
        <v>254</v>
      </c>
      <c r="B5" s="464"/>
      <c r="C5" s="464"/>
      <c r="D5" s="464"/>
      <c r="F5" s="106"/>
      <c r="G5" s="106"/>
      <c r="I5" s="91"/>
    </row>
    <row r="6" spans="1:9" ht="13.5" thickBot="1" x14ac:dyDescent="0.25">
      <c r="A6" s="464" t="s">
        <v>253</v>
      </c>
      <c r="B6" s="464"/>
      <c r="C6" s="464"/>
      <c r="D6" s="464"/>
      <c r="F6" s="106"/>
      <c r="G6" s="106"/>
      <c r="I6" s="91"/>
    </row>
    <row r="7" spans="1:9" ht="13.5" thickBot="1" x14ac:dyDescent="0.25">
      <c r="A7" s="488" t="s">
        <v>114</v>
      </c>
      <c r="B7" s="488"/>
      <c r="C7" s="488"/>
      <c r="D7" s="488"/>
      <c r="F7" s="486" t="s">
        <v>131</v>
      </c>
      <c r="G7" s="487"/>
      <c r="I7" s="91" t="s">
        <v>150</v>
      </c>
    </row>
    <row r="8" spans="1:9" ht="13.5" thickBot="1" x14ac:dyDescent="0.25">
      <c r="A8" s="50"/>
      <c r="C8" s="53"/>
      <c r="D8" s="53"/>
    </row>
    <row r="9" spans="1:9" s="381" customFormat="1" ht="60" customHeight="1" thickBot="1" x14ac:dyDescent="0.25">
      <c r="A9" s="379" t="s">
        <v>115</v>
      </c>
      <c r="C9" s="379" t="s">
        <v>238</v>
      </c>
      <c r="D9" s="379" t="s">
        <v>142</v>
      </c>
      <c r="G9" s="404"/>
      <c r="I9" s="379" t="e">
        <f>IF('4.conf (2)'!D9&gt;0,('4.conf (2)'!D9/'4.conf (2)'!$F$24)*100,"")</f>
        <v>#VALUE!</v>
      </c>
    </row>
    <row r="10" spans="1:9" x14ac:dyDescent="0.2">
      <c r="A10" s="103">
        <f>+'3.vol.'!C7</f>
        <v>42005</v>
      </c>
      <c r="C10" s="267"/>
      <c r="D10" s="267" t="str">
        <f>+I10</f>
        <v/>
      </c>
      <c r="F10" s="95" t="s">
        <v>128</v>
      </c>
      <c r="I10" s="262" t="str">
        <f>IF('4.conf (2)'!D10&gt;0,('4.conf (2)'!D10/'4.conf (2)'!$F$24)*100,"")</f>
        <v/>
      </c>
    </row>
    <row r="11" spans="1:9" x14ac:dyDescent="0.2">
      <c r="A11" s="104">
        <f>+'3.vol.'!C8</f>
        <v>42036</v>
      </c>
      <c r="C11" s="265"/>
      <c r="D11" s="265" t="str">
        <f t="shared" ref="D11:D48" si="0">+I11</f>
        <v/>
      </c>
      <c r="F11" s="95" t="s">
        <v>129</v>
      </c>
      <c r="I11" s="260" t="str">
        <f>IF('4.conf (2)'!D11&gt;0,('4.conf (2)'!D11/'4.conf (2)'!$F$24)*100,"")</f>
        <v/>
      </c>
    </row>
    <row r="12" spans="1:9" x14ac:dyDescent="0.2">
      <c r="A12" s="104">
        <f>+'3.vol.'!C9</f>
        <v>42064</v>
      </c>
      <c r="C12" s="265"/>
      <c r="D12" s="265" t="str">
        <f t="shared" si="0"/>
        <v/>
      </c>
      <c r="F12" s="95" t="s">
        <v>130</v>
      </c>
      <c r="I12" s="260" t="str">
        <f>IF('4.conf (2)'!D12&gt;0,('4.conf (2)'!D12/'4.conf (2)'!$F$24)*100,"")</f>
        <v/>
      </c>
    </row>
    <row r="13" spans="1:9" x14ac:dyDescent="0.2">
      <c r="A13" s="104">
        <f>+'3.vol.'!C10</f>
        <v>42095</v>
      </c>
      <c r="C13" s="265"/>
      <c r="D13" s="265" t="str">
        <f t="shared" si="0"/>
        <v/>
      </c>
      <c r="F13" s="95" t="s">
        <v>205</v>
      </c>
      <c r="I13" s="260" t="str">
        <f>IF('4.conf (2)'!D13&gt;0,('4.conf (2)'!D13/'4.conf (2)'!$F$24)*100,"")</f>
        <v/>
      </c>
    </row>
    <row r="14" spans="1:9" x14ac:dyDescent="0.2">
      <c r="A14" s="104">
        <f>+'3.vol.'!C11</f>
        <v>42125</v>
      </c>
      <c r="C14" s="265"/>
      <c r="D14" s="265" t="str">
        <f t="shared" si="0"/>
        <v/>
      </c>
      <c r="I14" s="260" t="str">
        <f>IF('4.conf (2)'!D14&gt;0,('4.conf (2)'!D14/'4.conf (2)'!$F$24)*100,"")</f>
        <v/>
      </c>
    </row>
    <row r="15" spans="1:9" x14ac:dyDescent="0.2">
      <c r="A15" s="104">
        <f>+'3.vol.'!C12</f>
        <v>42156</v>
      </c>
      <c r="C15" s="265"/>
      <c r="D15" s="265" t="str">
        <f t="shared" si="0"/>
        <v/>
      </c>
      <c r="I15" s="260" t="str">
        <f>IF('4.conf (2)'!D15&gt;0,('4.conf (2)'!D15/'4.conf (2)'!$F$24)*100,"")</f>
        <v/>
      </c>
    </row>
    <row r="16" spans="1:9" x14ac:dyDescent="0.2">
      <c r="A16" s="104">
        <f>+'3.vol.'!C13</f>
        <v>42186</v>
      </c>
      <c r="C16" s="265"/>
      <c r="D16" s="265" t="str">
        <f t="shared" si="0"/>
        <v/>
      </c>
      <c r="I16" s="260" t="str">
        <f>IF('4.conf (2)'!D16&gt;0,('4.conf (2)'!D16/'4.conf (2)'!$F$24)*100,"")</f>
        <v/>
      </c>
    </row>
    <row r="17" spans="1:9" x14ac:dyDescent="0.2">
      <c r="A17" s="104">
        <f>+'3.vol.'!C14</f>
        <v>42217</v>
      </c>
      <c r="C17" s="265"/>
      <c r="D17" s="265" t="str">
        <f t="shared" si="0"/>
        <v/>
      </c>
      <c r="I17" s="260" t="str">
        <f>IF('4.conf (2)'!D17&gt;0,('4.conf (2)'!D17/'4.conf (2)'!$F$24)*100,"")</f>
        <v/>
      </c>
    </row>
    <row r="18" spans="1:9" x14ac:dyDescent="0.2">
      <c r="A18" s="104">
        <f>+'3.vol.'!C15</f>
        <v>42248</v>
      </c>
      <c r="C18" s="265"/>
      <c r="D18" s="265" t="str">
        <f t="shared" si="0"/>
        <v/>
      </c>
      <c r="I18" s="260" t="str">
        <f>IF('4.conf (2)'!D18&gt;0,('4.conf (2)'!D18/'4.conf (2)'!$F$24)*100,"")</f>
        <v/>
      </c>
    </row>
    <row r="19" spans="1:9" x14ac:dyDescent="0.2">
      <c r="A19" s="104">
        <f>+'3.vol.'!C16</f>
        <v>42278</v>
      </c>
      <c r="C19" s="265"/>
      <c r="D19" s="265" t="str">
        <f t="shared" si="0"/>
        <v/>
      </c>
      <c r="I19" s="260" t="str">
        <f>IF('4.conf (2)'!D19&gt;0,('4.conf (2)'!D19/'4.conf (2)'!$F$24)*100,"")</f>
        <v/>
      </c>
    </row>
    <row r="20" spans="1:9" x14ac:dyDescent="0.2">
      <c r="A20" s="104">
        <f>+'3.vol.'!C17</f>
        <v>42309</v>
      </c>
      <c r="C20" s="265"/>
      <c r="D20" s="265" t="str">
        <f t="shared" si="0"/>
        <v/>
      </c>
      <c r="I20" s="260" t="str">
        <f>IF('4.conf (2)'!D20&gt;0,('4.conf (2)'!D20/'4.conf (2)'!$F$24)*100,"")</f>
        <v/>
      </c>
    </row>
    <row r="21" spans="1:9" ht="13.5" thickBot="1" x14ac:dyDescent="0.25">
      <c r="A21" s="105">
        <f>+'3.vol.'!C18</f>
        <v>42339</v>
      </c>
      <c r="C21" s="266"/>
      <c r="D21" s="266" t="str">
        <f t="shared" si="0"/>
        <v/>
      </c>
      <c r="I21" s="261" t="str">
        <f>IF('4.conf (2)'!D21&gt;0,('4.conf (2)'!D21/'4.conf (2)'!$F$24)*100,"")</f>
        <v/>
      </c>
    </row>
    <row r="22" spans="1:9" x14ac:dyDescent="0.2">
      <c r="A22" s="103">
        <f>+'3.vol.'!C19</f>
        <v>42370</v>
      </c>
      <c r="C22" s="267"/>
      <c r="D22" s="267" t="str">
        <f t="shared" si="0"/>
        <v/>
      </c>
      <c r="I22" s="262" t="str">
        <f>IF('4.conf (2)'!D22&gt;0,('4.conf (2)'!D22/'4.conf (2)'!$F$24)*100,"")</f>
        <v/>
      </c>
    </row>
    <row r="23" spans="1:9" x14ac:dyDescent="0.2">
      <c r="A23" s="104">
        <f>+'3.vol.'!C20</f>
        <v>42401</v>
      </c>
      <c r="C23" s="265"/>
      <c r="D23" s="265" t="str">
        <f t="shared" si="0"/>
        <v/>
      </c>
      <c r="I23" s="260" t="str">
        <f>IF('4.conf (2)'!D23&gt;0,('4.conf (2)'!D23/'4.conf (2)'!$F$24)*100,"")</f>
        <v/>
      </c>
    </row>
    <row r="24" spans="1:9" x14ac:dyDescent="0.2">
      <c r="A24" s="104">
        <f>+'3.vol.'!C21</f>
        <v>42430</v>
      </c>
      <c r="C24" s="265"/>
      <c r="D24" s="265" t="str">
        <f t="shared" si="0"/>
        <v/>
      </c>
      <c r="I24" s="260" t="str">
        <f>IF('4.conf (2)'!D24&gt;0,('4.conf (2)'!D24/'4.conf (2)'!$F$24)*100,"")</f>
        <v/>
      </c>
    </row>
    <row r="25" spans="1:9" x14ac:dyDescent="0.2">
      <c r="A25" s="104">
        <f>+'3.vol.'!C22</f>
        <v>42461</v>
      </c>
      <c r="C25" s="265"/>
      <c r="D25" s="265" t="str">
        <f t="shared" si="0"/>
        <v/>
      </c>
      <c r="I25" s="260" t="str">
        <f>IF('4.conf (2)'!D25&gt;0,('4.conf (2)'!D25/'4.conf (2)'!$F$24)*100,"")</f>
        <v/>
      </c>
    </row>
    <row r="26" spans="1:9" x14ac:dyDescent="0.2">
      <c r="A26" s="104">
        <f>+'3.vol.'!C23</f>
        <v>42491</v>
      </c>
      <c r="C26" s="265"/>
      <c r="D26" s="265" t="str">
        <f t="shared" si="0"/>
        <v/>
      </c>
      <c r="I26" s="260" t="str">
        <f>IF('4.conf (2)'!D26&gt;0,('4.conf (2)'!D26/'4.conf (2)'!$F$24)*100,"")</f>
        <v/>
      </c>
    </row>
    <row r="27" spans="1:9" x14ac:dyDescent="0.2">
      <c r="A27" s="104">
        <f>+'3.vol.'!C24</f>
        <v>42522</v>
      </c>
      <c r="C27" s="265"/>
      <c r="D27" s="265" t="str">
        <f t="shared" si="0"/>
        <v/>
      </c>
      <c r="I27" s="260" t="str">
        <f>IF('4.conf (2)'!D27&gt;0,('4.conf (2)'!D27/'4.conf (2)'!$F$24)*100,"")</f>
        <v/>
      </c>
    </row>
    <row r="28" spans="1:9" x14ac:dyDescent="0.2">
      <c r="A28" s="104">
        <f>+'3.vol.'!C25</f>
        <v>42552</v>
      </c>
      <c r="C28" s="265"/>
      <c r="D28" s="265" t="str">
        <f t="shared" si="0"/>
        <v/>
      </c>
      <c r="I28" s="260" t="str">
        <f>IF('4.conf (2)'!D28&gt;0,('4.conf (2)'!D28/'4.conf (2)'!$F$24)*100,"")</f>
        <v/>
      </c>
    </row>
    <row r="29" spans="1:9" x14ac:dyDescent="0.2">
      <c r="A29" s="104">
        <f>+'3.vol.'!C26</f>
        <v>42583</v>
      </c>
      <c r="C29" s="265"/>
      <c r="D29" s="265" t="str">
        <f t="shared" si="0"/>
        <v/>
      </c>
      <c r="I29" s="260" t="str">
        <f>IF('4.conf (2)'!D29&gt;0,('4.conf (2)'!D29/'4.conf (2)'!$F$24)*100,"")</f>
        <v/>
      </c>
    </row>
    <row r="30" spans="1:9" x14ac:dyDescent="0.2">
      <c r="A30" s="104">
        <f>+'3.vol.'!C27</f>
        <v>42614</v>
      </c>
      <c r="C30" s="265"/>
      <c r="D30" s="265" t="str">
        <f t="shared" si="0"/>
        <v/>
      </c>
      <c r="I30" s="260" t="str">
        <f>IF('4.conf (2)'!D30&gt;0,('4.conf (2)'!D30/'4.conf (2)'!$F$24)*100,"")</f>
        <v/>
      </c>
    </row>
    <row r="31" spans="1:9" x14ac:dyDescent="0.2">
      <c r="A31" s="104">
        <f>+'3.vol.'!C28</f>
        <v>42644</v>
      </c>
      <c r="C31" s="265"/>
      <c r="D31" s="265" t="str">
        <f t="shared" si="0"/>
        <v/>
      </c>
      <c r="I31" s="260" t="str">
        <f>IF('4.conf (2)'!D31&gt;0,('4.conf (2)'!D31/'4.conf (2)'!$F$24)*100,"")</f>
        <v/>
      </c>
    </row>
    <row r="32" spans="1:9" x14ac:dyDescent="0.2">
      <c r="A32" s="104">
        <f>+'3.vol.'!C29</f>
        <v>42675</v>
      </c>
      <c r="C32" s="265"/>
      <c r="D32" s="265" t="str">
        <f t="shared" si="0"/>
        <v/>
      </c>
      <c r="I32" s="260" t="str">
        <f>IF('4.conf (2)'!D32&gt;0,('4.conf (2)'!D32/'4.conf (2)'!$F$24)*100,"")</f>
        <v/>
      </c>
    </row>
    <row r="33" spans="1:9" ht="13.5" thickBot="1" x14ac:dyDescent="0.25">
      <c r="A33" s="105">
        <f>+'3.vol.'!C30</f>
        <v>42705</v>
      </c>
      <c r="C33" s="268"/>
      <c r="D33" s="268" t="str">
        <f t="shared" si="0"/>
        <v/>
      </c>
      <c r="I33" s="263" t="str">
        <f>IF('4.conf (2)'!D33&gt;0,('4.conf (2)'!D33/'4.conf (2)'!$F$24)*100,"")</f>
        <v/>
      </c>
    </row>
    <row r="34" spans="1:9" x14ac:dyDescent="0.2">
      <c r="A34" s="103">
        <f>+'3.vol.'!C31</f>
        <v>42736</v>
      </c>
      <c r="C34" s="269"/>
      <c r="D34" s="269" t="str">
        <f t="shared" si="0"/>
        <v/>
      </c>
      <c r="I34" s="259" t="str">
        <f>IF('4.conf (2)'!D34&gt;0,('4.conf (2)'!D34/'4.conf (2)'!$F$24)*100,"")</f>
        <v/>
      </c>
    </row>
    <row r="35" spans="1:9" x14ac:dyDescent="0.2">
      <c r="A35" s="104">
        <f>+'3.vol.'!C32</f>
        <v>42767</v>
      </c>
      <c r="C35" s="265"/>
      <c r="D35" s="265" t="str">
        <f t="shared" si="0"/>
        <v/>
      </c>
      <c r="I35" s="260" t="str">
        <f>IF('4.conf (2)'!D35&gt;0,('4.conf (2)'!D35/'4.conf (2)'!$F$24)*100,"")</f>
        <v/>
      </c>
    </row>
    <row r="36" spans="1:9" x14ac:dyDescent="0.2">
      <c r="A36" s="104">
        <f>+'3.vol.'!C33</f>
        <v>42795</v>
      </c>
      <c r="C36" s="265"/>
      <c r="D36" s="265" t="str">
        <f t="shared" si="0"/>
        <v/>
      </c>
      <c r="I36" s="260" t="str">
        <f>IF('4.conf (2)'!D36&gt;0,('4.conf (2)'!D36/'4.conf (2)'!$F$24)*100,"")</f>
        <v/>
      </c>
    </row>
    <row r="37" spans="1:9" x14ac:dyDescent="0.2">
      <c r="A37" s="104">
        <f>+'3.vol.'!C34</f>
        <v>42826</v>
      </c>
      <c r="C37" s="265"/>
      <c r="D37" s="265" t="str">
        <f t="shared" si="0"/>
        <v/>
      </c>
      <c r="I37" s="260" t="str">
        <f>IF('4.conf (2)'!D37&gt;0,('4.conf (2)'!D37/'4.conf (2)'!$F$24)*100,"")</f>
        <v/>
      </c>
    </row>
    <row r="38" spans="1:9" x14ac:dyDescent="0.2">
      <c r="A38" s="104">
        <f>+'3.vol.'!C35</f>
        <v>42856</v>
      </c>
      <c r="C38" s="265"/>
      <c r="D38" s="265" t="str">
        <f t="shared" si="0"/>
        <v/>
      </c>
      <c r="I38" s="260" t="str">
        <f>IF('4.conf (2)'!D38&gt;0,('4.conf (2)'!D38/'4.conf (2)'!$F$24)*100,"")</f>
        <v/>
      </c>
    </row>
    <row r="39" spans="1:9" x14ac:dyDescent="0.2">
      <c r="A39" s="104">
        <f>+'3.vol.'!C36</f>
        <v>42887</v>
      </c>
      <c r="C39" s="265"/>
      <c r="D39" s="265" t="str">
        <f t="shared" si="0"/>
        <v/>
      </c>
      <c r="I39" s="260" t="str">
        <f>IF('4.conf (2)'!D39&gt;0,('4.conf (2)'!D39/'4.conf (2)'!$F$24)*100,"")</f>
        <v/>
      </c>
    </row>
    <row r="40" spans="1:9" x14ac:dyDescent="0.2">
      <c r="A40" s="104">
        <f>+'3.vol.'!C37</f>
        <v>42917</v>
      </c>
      <c r="C40" s="265"/>
      <c r="D40" s="265" t="str">
        <f t="shared" si="0"/>
        <v/>
      </c>
      <c r="I40" s="260" t="str">
        <f>IF('4.conf (2)'!D40&gt;0,('4.conf (2)'!D40/'4.conf (2)'!$F$24)*100,"")</f>
        <v/>
      </c>
    </row>
    <row r="41" spans="1:9" x14ac:dyDescent="0.2">
      <c r="A41" s="104">
        <f>+'3.vol.'!C38</f>
        <v>42948</v>
      </c>
      <c r="C41" s="265"/>
      <c r="D41" s="265" t="str">
        <f t="shared" si="0"/>
        <v/>
      </c>
      <c r="I41" s="260" t="str">
        <f>IF('4.conf (2)'!D41&gt;0,('4.conf (2)'!D41/'4.conf (2)'!$F$24)*100,"")</f>
        <v/>
      </c>
    </row>
    <row r="42" spans="1:9" x14ac:dyDescent="0.2">
      <c r="A42" s="104">
        <f>+'3.vol.'!C39</f>
        <v>42979</v>
      </c>
      <c r="C42" s="265"/>
      <c r="D42" s="265" t="str">
        <f t="shared" si="0"/>
        <v/>
      </c>
      <c r="I42" s="260" t="str">
        <f>IF('4.conf (2)'!D42&gt;0,('4.conf (2)'!D42/'4.conf (2)'!$F$24)*100,"")</f>
        <v/>
      </c>
    </row>
    <row r="43" spans="1:9" x14ac:dyDescent="0.2">
      <c r="A43" s="104">
        <f>+'3.vol.'!C40</f>
        <v>43009</v>
      </c>
      <c r="C43" s="265"/>
      <c r="D43" s="265" t="str">
        <f t="shared" si="0"/>
        <v/>
      </c>
      <c r="I43" s="260" t="str">
        <f>IF('4.conf (2)'!D43&gt;0,('4.conf (2)'!D43/'4.conf (2)'!$F$24)*100,"")</f>
        <v/>
      </c>
    </row>
    <row r="44" spans="1:9" x14ac:dyDescent="0.2">
      <c r="A44" s="104">
        <f>+'3.vol.'!C41</f>
        <v>43040</v>
      </c>
      <c r="C44" s="265"/>
      <c r="D44" s="265" t="str">
        <f t="shared" si="0"/>
        <v/>
      </c>
      <c r="I44" s="260" t="str">
        <f>IF('4.conf (2)'!D44&gt;0,('4.conf (2)'!D44/'4.conf (2)'!$F$24)*100,"")</f>
        <v/>
      </c>
    </row>
    <row r="45" spans="1:9" ht="13.5" thickBot="1" x14ac:dyDescent="0.25">
      <c r="A45" s="107">
        <f>+'3.vol.'!C42</f>
        <v>43070</v>
      </c>
      <c r="C45" s="268"/>
      <c r="D45" s="268" t="str">
        <f t="shared" si="0"/>
        <v/>
      </c>
      <c r="I45" s="263" t="str">
        <f>IF('4.conf (2)'!D45&gt;0,('4.conf (2)'!D45/'4.conf (2)'!$F$24)*100,"")</f>
        <v/>
      </c>
    </row>
    <row r="46" spans="1:9" x14ac:dyDescent="0.2">
      <c r="A46" s="103">
        <f>+'3.vol.'!C43</f>
        <v>43101</v>
      </c>
      <c r="C46" s="269"/>
      <c r="D46" s="269" t="str">
        <f t="shared" si="0"/>
        <v/>
      </c>
      <c r="I46" s="259" t="str">
        <f>IF('4.conf (2)'!D46&gt;0,('4.conf (2)'!D46/'4.conf (2)'!$F$24)*100,"")</f>
        <v/>
      </c>
    </row>
    <row r="47" spans="1:9" x14ac:dyDescent="0.2">
      <c r="A47" s="104">
        <f>+'3.vol.'!C44</f>
        <v>43132</v>
      </c>
      <c r="C47" s="265"/>
      <c r="D47" s="265" t="str">
        <f t="shared" si="0"/>
        <v/>
      </c>
      <c r="F47" s="49" t="s">
        <v>229</v>
      </c>
      <c r="I47" s="260" t="str">
        <f>IF('4.conf (2)'!D47&gt;0,('4.conf (2)'!D47/'4.conf (2)'!$F$24)*100,"")</f>
        <v/>
      </c>
    </row>
    <row r="48" spans="1:9" x14ac:dyDescent="0.2">
      <c r="A48" s="312">
        <f>+'3.vol.'!C45</f>
        <v>43160</v>
      </c>
      <c r="C48" s="267"/>
      <c r="D48" s="267" t="str">
        <f t="shared" si="0"/>
        <v/>
      </c>
      <c r="I48" s="260" t="str">
        <f>IF('4.conf (2)'!D48&gt;0,('4.conf (2)'!D47/'4.conf (2)'!$F$24)*100,"")</f>
        <v/>
      </c>
    </row>
    <row r="49" spans="1:9" hidden="1" x14ac:dyDescent="0.2">
      <c r="A49" s="104">
        <f>+'3.vol.'!C46</f>
        <v>43009</v>
      </c>
      <c r="C49" s="265">
        <f t="shared" ref="C49:D51" si="1">+G49</f>
        <v>0</v>
      </c>
      <c r="D49" s="265">
        <f t="shared" si="1"/>
        <v>0</v>
      </c>
      <c r="I49" s="260" t="str">
        <f>IF('4.conf'!C47&gt;0,('4.conf'!C47/'4.conf'!$F$11)*100,"")</f>
        <v/>
      </c>
    </row>
    <row r="50" spans="1:9" hidden="1" x14ac:dyDescent="0.2">
      <c r="A50" s="104">
        <f>+'3.vol.'!C47</f>
        <v>43040</v>
      </c>
      <c r="C50" s="265">
        <f t="shared" si="1"/>
        <v>0</v>
      </c>
      <c r="D50" s="265">
        <f t="shared" si="1"/>
        <v>0</v>
      </c>
      <c r="I50" s="260" t="str">
        <f>IF('4.conf'!C48&gt;0,('4.conf'!C48/'4.conf'!$F$11)*100,"")</f>
        <v/>
      </c>
    </row>
    <row r="51" spans="1:9" ht="13.5" hidden="1" thickBot="1" x14ac:dyDescent="0.25">
      <c r="A51" s="105">
        <f>+'3.vol.'!C48</f>
        <v>43070</v>
      </c>
      <c r="C51" s="266">
        <f t="shared" si="1"/>
        <v>0</v>
      </c>
      <c r="D51" s="266">
        <f t="shared" si="1"/>
        <v>0</v>
      </c>
      <c r="I51" s="261" t="str">
        <f>IF('4.conf'!C49&gt;0,('4.conf'!C49/'4.conf'!$F$11)*100,"")</f>
        <v/>
      </c>
    </row>
    <row r="52" spans="1:9" ht="13.5" thickBot="1" x14ac:dyDescent="0.25">
      <c r="A52" s="43"/>
      <c r="C52" s="46"/>
      <c r="D52" s="46"/>
    </row>
    <row r="53" spans="1:9" ht="57.75" customHeight="1" thickBot="1" x14ac:dyDescent="0.25">
      <c r="A53" s="429" t="str">
        <f>+'3.vol.'!C50</f>
        <v>Año</v>
      </c>
      <c r="B53" s="381"/>
      <c r="C53" s="379" t="s">
        <v>238</v>
      </c>
      <c r="D53" s="379" t="str">
        <f>+D9</f>
        <v>EXPORTACIONES US$ FOB   RESÚMEN PÚBLICO</v>
      </c>
      <c r="I53" s="24" t="e">
        <f>+I9</f>
        <v>#VALUE!</v>
      </c>
    </row>
    <row r="54" spans="1:9" x14ac:dyDescent="0.2">
      <c r="A54" s="62">
        <f>+'3.vol.'!C52</f>
        <v>2015</v>
      </c>
      <c r="C54" s="270"/>
      <c r="D54" s="270" t="str">
        <f>+I54</f>
        <v/>
      </c>
      <c r="I54" s="262" t="str">
        <f>IF('4.conf (2)'!D54&gt;0,('4.conf (2)'!D53/'4.conf (2)'!$F$24)*100,"")</f>
        <v/>
      </c>
    </row>
    <row r="55" spans="1:9" x14ac:dyDescent="0.2">
      <c r="A55" s="58">
        <f>+'3.vol.'!C53</f>
        <v>2016</v>
      </c>
      <c r="C55" s="271"/>
      <c r="D55" s="271" t="str">
        <f>+I55</f>
        <v/>
      </c>
      <c r="I55" s="262" t="str">
        <f>IF('4.conf (2)'!D55&gt;0,('4.conf (2)'!D54/'4.conf (2)'!$F$24)*100,"")</f>
        <v/>
      </c>
    </row>
    <row r="56" spans="1:9" ht="13.5" thickBot="1" x14ac:dyDescent="0.25">
      <c r="A56" s="317">
        <f>+'3.vol.'!C54</f>
        <v>2017</v>
      </c>
      <c r="C56" s="272"/>
      <c r="D56" s="272" t="str">
        <f>+I56</f>
        <v/>
      </c>
      <c r="I56" s="262" t="str">
        <f>IF('4.conf (2)'!D56&gt;0,('4.conf (2)'!D55/'4.conf (2)'!$F$24)*100,"")</f>
        <v/>
      </c>
    </row>
    <row r="57" spans="1:9" x14ac:dyDescent="0.2">
      <c r="A57" s="438" t="str">
        <f>+'3.vol.'!C55</f>
        <v>ene-mar 2017</v>
      </c>
      <c r="C57" s="273"/>
      <c r="D57" s="273" t="str">
        <f>+I57</f>
        <v/>
      </c>
      <c r="I57" s="262" t="str">
        <f>IF('4.conf (2)'!D57&gt;0,('4.conf (2)'!D56/'4.conf (2)'!$F$24)*100,"")</f>
        <v/>
      </c>
    </row>
    <row r="58" spans="1:9" ht="13.5" thickBot="1" x14ac:dyDescent="0.25">
      <c r="A58" s="336" t="str">
        <f>+'3.vol.'!C56</f>
        <v>ene-mar 2018</v>
      </c>
      <c r="C58" s="274"/>
      <c r="D58" s="274" t="str">
        <f>+I58</f>
        <v/>
      </c>
      <c r="I58" s="262" t="str">
        <f>IF('4.conf (2)'!D58&gt;0,('4.conf (2)'!D57/'4.conf (2)'!$F$24)*100,"")</f>
        <v/>
      </c>
    </row>
    <row r="62" spans="1:9" x14ac:dyDescent="0.2">
      <c r="A62" s="91" t="s">
        <v>147</v>
      </c>
    </row>
    <row r="63" spans="1:9" ht="13.5" thickBot="1" x14ac:dyDescent="0.25"/>
    <row r="64" spans="1:9" ht="38.25" customHeight="1" thickBot="1" x14ac:dyDescent="0.25">
      <c r="A64" s="94" t="s">
        <v>5</v>
      </c>
      <c r="B64" s="100"/>
      <c r="C64" s="97" t="str">
        <f>+C53</f>
        <v>UNIDADES</v>
      </c>
      <c r="D64" s="97" t="str">
        <f>+D53</f>
        <v>EXPORTACIONES US$ FOB   RESÚMEN PÚBLICO</v>
      </c>
    </row>
    <row r="65" spans="1:4" x14ac:dyDescent="0.2">
      <c r="A65" s="99">
        <v>2002</v>
      </c>
      <c r="B65" s="100"/>
      <c r="C65" s="112">
        <f>+C54-SUM(C10:C21)</f>
        <v>0</v>
      </c>
      <c r="D65" s="112" t="e">
        <f>+D54-SUM(D10:D21)</f>
        <v>#VALUE!</v>
      </c>
    </row>
    <row r="66" spans="1:4" x14ac:dyDescent="0.2">
      <c r="A66" s="101">
        <v>2003</v>
      </c>
      <c r="B66" s="100"/>
      <c r="C66" s="114">
        <f>+C55-SUM(C22:C33)</f>
        <v>0</v>
      </c>
      <c r="D66" s="114" t="e">
        <f>+D55-SUM(D22:D33)</f>
        <v>#VALUE!</v>
      </c>
    </row>
    <row r="67" spans="1:4" ht="13.5" thickBot="1" x14ac:dyDescent="0.25">
      <c r="A67" s="102">
        <v>2004</v>
      </c>
      <c r="B67" s="100"/>
      <c r="C67" s="116">
        <f>+C56-SUM(C34:C45)</f>
        <v>0</v>
      </c>
      <c r="D67" s="116" t="e">
        <f>+D56-SUM(D34:D45)</f>
        <v>#VALUE!</v>
      </c>
    </row>
    <row r="68" spans="1:4" x14ac:dyDescent="0.2">
      <c r="A68" s="99" t="str">
        <f>+A57</f>
        <v>ene-mar 2017</v>
      </c>
      <c r="B68" s="100"/>
      <c r="C68" s="117">
        <f>+C57-(SUM(C34:INDEX(C34:C45,'[3]parámetros e instrucciones'!$E$3)))</f>
        <v>0</v>
      </c>
      <c r="D68" s="117" t="e">
        <f>+D57-(SUM(D34:INDEX(D34:D45,'[3]parámetros e instrucciones'!$E$3)))</f>
        <v>#VALUE!</v>
      </c>
    </row>
    <row r="69" spans="1:4" ht="13.5" thickBot="1" x14ac:dyDescent="0.25">
      <c r="A69" s="102" t="str">
        <f>+A58</f>
        <v>ene-mar 2018</v>
      </c>
      <c r="B69" s="100"/>
      <c r="C69" s="119" t="e">
        <f>+C58-(SUM(C46:INDEX(C46:C51,'[3]parámetros e instrucciones'!$E$3)))</f>
        <v>#REF!</v>
      </c>
      <c r="D69" s="119" t="e">
        <f>+D58-(SUM(D46:INDEX(D46:D51,'[3]parámetros e instrucciones'!$E$3)))</f>
        <v>#VALUE!</v>
      </c>
    </row>
  </sheetData>
  <sheetProtection formatCells="0" formatColumns="0" formatRows="0"/>
  <protectedRanges>
    <protectedRange sqref="D54:D58 D10:D51" name="Rango2_1_1"/>
    <protectedRange sqref="D54:D58" name="Rango1_1_1"/>
    <protectedRange sqref="C54:C58 C10:C51" name="Rango2_1"/>
    <protectedRange sqref="C54:C58" name="Rango1_1"/>
  </protectedRanges>
  <mergeCells count="6">
    <mergeCell ref="A1:D1"/>
    <mergeCell ref="A2:D2"/>
    <mergeCell ref="A3:D3"/>
    <mergeCell ref="A7:D7"/>
    <mergeCell ref="F7:G7"/>
    <mergeCell ref="A4:D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7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I69"/>
  <sheetViews>
    <sheetView view="pageBreakPreview" zoomScale="115" zoomScaleNormal="100" zoomScaleSheetLayoutView="115" workbookViewId="0">
      <selection activeCell="I54" activeCellId="1" sqref="I42:I48 I54:I58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4" width="15.42578125" style="65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488" t="s">
        <v>256</v>
      </c>
      <c r="B1" s="488"/>
      <c r="C1" s="488"/>
      <c r="D1" s="488"/>
    </row>
    <row r="2" spans="1:9" x14ac:dyDescent="0.2">
      <c r="A2" s="488" t="s">
        <v>191</v>
      </c>
      <c r="B2" s="488"/>
      <c r="C2" s="488"/>
      <c r="D2" s="488"/>
    </row>
    <row r="3" spans="1:9" ht="13.5" thickBot="1" x14ac:dyDescent="0.25">
      <c r="A3" s="488" t="str">
        <f>+'1.modelos'!A3</f>
        <v>Amortiguadores para motos</v>
      </c>
      <c r="B3" s="488"/>
      <c r="C3" s="488"/>
      <c r="D3" s="488"/>
      <c r="F3" s="106"/>
      <c r="G3" s="106"/>
      <c r="I3" s="91" t="s">
        <v>122</v>
      </c>
    </row>
    <row r="4" spans="1:9" ht="36" customHeight="1" thickBot="1" x14ac:dyDescent="0.25">
      <c r="A4" s="489" t="s">
        <v>257</v>
      </c>
      <c r="B4" s="489"/>
      <c r="C4" s="489"/>
      <c r="D4" s="489"/>
      <c r="F4" s="106"/>
      <c r="G4" s="106"/>
      <c r="I4" s="91"/>
    </row>
    <row r="5" spans="1:9" ht="13.5" thickBot="1" x14ac:dyDescent="0.25">
      <c r="A5" s="464" t="s">
        <v>254</v>
      </c>
      <c r="B5" s="464"/>
      <c r="C5" s="464"/>
      <c r="D5" s="464"/>
      <c r="F5" s="106"/>
      <c r="G5" s="106"/>
      <c r="I5" s="91"/>
    </row>
    <row r="6" spans="1:9" ht="13.5" thickBot="1" x14ac:dyDescent="0.25">
      <c r="A6" s="464" t="s">
        <v>253</v>
      </c>
      <c r="B6" s="464"/>
      <c r="C6" s="464"/>
      <c r="D6" s="464"/>
      <c r="F6" s="106"/>
      <c r="G6" s="106"/>
      <c r="I6" s="91"/>
    </row>
    <row r="7" spans="1:9" ht="13.5" thickBot="1" x14ac:dyDescent="0.25">
      <c r="A7" s="488" t="s">
        <v>272</v>
      </c>
      <c r="B7" s="488"/>
      <c r="C7" s="488"/>
      <c r="D7" s="488"/>
      <c r="F7" s="486" t="s">
        <v>131</v>
      </c>
      <c r="G7" s="487"/>
      <c r="I7" s="91" t="s">
        <v>150</v>
      </c>
    </row>
    <row r="8" spans="1:9" ht="13.5" thickBot="1" x14ac:dyDescent="0.25">
      <c r="A8" s="50"/>
      <c r="C8" s="53"/>
      <c r="D8" s="53"/>
    </row>
    <row r="9" spans="1:9" s="381" customFormat="1" ht="60" customHeight="1" thickBot="1" x14ac:dyDescent="0.25">
      <c r="A9" s="379" t="s">
        <v>115</v>
      </c>
      <c r="C9" s="379" t="s">
        <v>238</v>
      </c>
      <c r="D9" s="379" t="s">
        <v>239</v>
      </c>
      <c r="G9" s="404"/>
      <c r="I9" s="379" t="s">
        <v>142</v>
      </c>
    </row>
    <row r="10" spans="1:9" x14ac:dyDescent="0.2">
      <c r="A10" s="103">
        <f>+'3.vol.'!C7</f>
        <v>42005</v>
      </c>
      <c r="C10" s="267"/>
      <c r="D10" s="267"/>
      <c r="F10" s="95" t="s">
        <v>128</v>
      </c>
      <c r="I10" s="262" t="str">
        <f>IF('4.conf (4)'!C10&gt;0,('4.conf (4)'!C8/'4.conf (4)'!$F$24)*100,"")</f>
        <v/>
      </c>
    </row>
    <row r="11" spans="1:9" x14ac:dyDescent="0.2">
      <c r="A11" s="104">
        <f>+'3.vol.'!C8</f>
        <v>42036</v>
      </c>
      <c r="C11" s="265"/>
      <c r="D11" s="265"/>
      <c r="F11" s="95" t="s">
        <v>129</v>
      </c>
      <c r="I11" s="260" t="e">
        <f>IF('4.conf (4)'!C9&gt;0,('4.conf (4)'!C9/'4.conf (4)'!$F$11)*100,"")</f>
        <v>#VALUE!</v>
      </c>
    </row>
    <row r="12" spans="1:9" x14ac:dyDescent="0.2">
      <c r="A12" s="104">
        <f>+'3.vol.'!C9</f>
        <v>42064</v>
      </c>
      <c r="C12" s="265"/>
      <c r="D12" s="265"/>
      <c r="F12" s="95" t="s">
        <v>130</v>
      </c>
      <c r="I12" s="260" t="str">
        <f>IF('4.conf (4)'!C10&gt;0,('4.conf (4)'!C10/'4.conf (4)'!$F$11)*100,"")</f>
        <v/>
      </c>
    </row>
    <row r="13" spans="1:9" x14ac:dyDescent="0.2">
      <c r="A13" s="104">
        <f>+'3.vol.'!C10</f>
        <v>42095</v>
      </c>
      <c r="C13" s="265"/>
      <c r="D13" s="265"/>
      <c r="F13" s="95" t="s">
        <v>205</v>
      </c>
      <c r="I13" s="260" t="str">
        <f>IF('4.conf (4)'!C11&gt;0,('4.conf (4)'!C11/'4.conf (4)'!$F$11)*100,"")</f>
        <v/>
      </c>
    </row>
    <row r="14" spans="1:9" x14ac:dyDescent="0.2">
      <c r="A14" s="104">
        <f>+'3.vol.'!C11</f>
        <v>42125</v>
      </c>
      <c r="C14" s="265"/>
      <c r="D14" s="265"/>
      <c r="I14" s="260" t="str">
        <f>IF('4.conf (4)'!C12&gt;0,('4.conf (4)'!C12/'4.conf (4)'!$F$11)*100,"")</f>
        <v/>
      </c>
    </row>
    <row r="15" spans="1:9" x14ac:dyDescent="0.2">
      <c r="A15" s="104">
        <f>+'3.vol.'!C12</f>
        <v>42156</v>
      </c>
      <c r="C15" s="265"/>
      <c r="D15" s="265"/>
      <c r="F15" s="95" t="s">
        <v>127</v>
      </c>
      <c r="I15" s="260" t="str">
        <f>IF('4.conf (4)'!C13&gt;0,('4.conf (4)'!C13/'4.conf (4)'!$F$11)*100,"")</f>
        <v/>
      </c>
    </row>
    <row r="16" spans="1:9" x14ac:dyDescent="0.2">
      <c r="A16" s="104">
        <f>+'3.vol.'!C13</f>
        <v>42186</v>
      </c>
      <c r="C16" s="265"/>
      <c r="D16" s="265"/>
      <c r="I16" s="260" t="str">
        <f>IF('4.conf (4)'!C14&gt;0,('4.conf (4)'!C14/'4.conf (4)'!$F$11)*100,"")</f>
        <v/>
      </c>
    </row>
    <row r="17" spans="1:9" x14ac:dyDescent="0.2">
      <c r="A17" s="104">
        <f>+'3.vol.'!C14</f>
        <v>42217</v>
      </c>
      <c r="C17" s="265"/>
      <c r="D17" s="265"/>
      <c r="I17" s="260" t="str">
        <f>IF('4.conf (4)'!C15&gt;0,('4.conf (4)'!C15/'4.conf (4)'!$F$11)*100,"")</f>
        <v/>
      </c>
    </row>
    <row r="18" spans="1:9" x14ac:dyDescent="0.2">
      <c r="A18" s="104">
        <f>+'3.vol.'!C15</f>
        <v>42248</v>
      </c>
      <c r="C18" s="265"/>
      <c r="D18" s="265"/>
      <c r="I18" s="260" t="str">
        <f>IF('4.conf (4)'!C16&gt;0,('4.conf (4)'!C16/'4.conf (4)'!$F$11)*100,"")</f>
        <v/>
      </c>
    </row>
    <row r="19" spans="1:9" x14ac:dyDescent="0.2">
      <c r="A19" s="104">
        <f>+'3.vol.'!C16</f>
        <v>42278</v>
      </c>
      <c r="C19" s="265"/>
      <c r="D19" s="265"/>
      <c r="I19" s="260" t="str">
        <f>IF('4.conf (4)'!C17&gt;0,('4.conf (4)'!C17/'4.conf (4)'!$F$11)*100,"")</f>
        <v/>
      </c>
    </row>
    <row r="20" spans="1:9" ht="13.5" thickBot="1" x14ac:dyDescent="0.25">
      <c r="A20" s="104">
        <f>+'3.vol.'!C17</f>
        <v>42309</v>
      </c>
      <c r="C20" s="265"/>
      <c r="D20" s="265"/>
      <c r="F20" s="95" t="s">
        <v>125</v>
      </c>
      <c r="I20" s="260" t="str">
        <f>IF('4.conf (4)'!C18&gt;0,('4.conf (4)'!C18/'4.conf (4)'!$F$11)*100,"")</f>
        <v/>
      </c>
    </row>
    <row r="21" spans="1:9" ht="13.5" thickBot="1" x14ac:dyDescent="0.25">
      <c r="A21" s="105">
        <f>+'3.vol.'!C18</f>
        <v>42339</v>
      </c>
      <c r="C21" s="266"/>
      <c r="D21" s="266"/>
      <c r="F21" s="147"/>
      <c r="I21" s="261" t="str">
        <f>IF('4.conf (4)'!C19&gt;0,('4.conf (4)'!C19/'4.conf (4)'!$F$11)*100,"")</f>
        <v/>
      </c>
    </row>
    <row r="22" spans="1:9" x14ac:dyDescent="0.2">
      <c r="A22" s="103">
        <f>+'3.vol.'!C19</f>
        <v>42370</v>
      </c>
      <c r="C22" s="267"/>
      <c r="D22" s="267"/>
      <c r="F22" s="95"/>
      <c r="I22" s="262" t="str">
        <f>IF('4.conf (4)'!C20&gt;0,('4.conf (4)'!C20/'4.conf (4)'!$F$11)*100,"")</f>
        <v/>
      </c>
    </row>
    <row r="23" spans="1:9" ht="13.5" thickBot="1" x14ac:dyDescent="0.25">
      <c r="A23" s="104">
        <f>+'3.vol.'!C20</f>
        <v>42401</v>
      </c>
      <c r="C23" s="265"/>
      <c r="D23" s="265"/>
      <c r="F23" s="95" t="s">
        <v>126</v>
      </c>
      <c r="I23" s="260" t="str">
        <f>IF('4.conf (4)'!C21&gt;0,('4.conf (4)'!C21/'4.conf (4)'!$F$11)*100,"")</f>
        <v/>
      </c>
    </row>
    <row r="24" spans="1:9" ht="13.5" thickBot="1" x14ac:dyDescent="0.25">
      <c r="A24" s="104">
        <f>+'3.vol.'!C21</f>
        <v>42430</v>
      </c>
      <c r="C24" s="265"/>
      <c r="D24" s="265"/>
      <c r="F24" s="148"/>
      <c r="I24" s="260" t="str">
        <f>IF('4.conf (4)'!C22&gt;0,('4.conf (4)'!C22/'4.conf (4)'!$F$11)*100,"")</f>
        <v/>
      </c>
    </row>
    <row r="25" spans="1:9" x14ac:dyDescent="0.2">
      <c r="A25" s="104">
        <f>+'3.vol.'!C22</f>
        <v>42461</v>
      </c>
      <c r="C25" s="265"/>
      <c r="D25" s="265"/>
      <c r="I25" s="260" t="str">
        <f>IF('4.conf (4)'!C23&gt;0,('4.conf (4)'!C23/'4.conf (4)'!$F$11)*100,"")</f>
        <v/>
      </c>
    </row>
    <row r="26" spans="1:9" x14ac:dyDescent="0.2">
      <c r="A26" s="104">
        <f>+'3.vol.'!C23</f>
        <v>42491</v>
      </c>
      <c r="C26" s="265"/>
      <c r="D26" s="265"/>
      <c r="I26" s="260" t="str">
        <f>IF('4.conf (4)'!C24&gt;0,('4.conf (4)'!C24/'4.conf (4)'!$F$11)*100,"")</f>
        <v/>
      </c>
    </row>
    <row r="27" spans="1:9" x14ac:dyDescent="0.2">
      <c r="A27" s="104">
        <f>+'3.vol.'!C24</f>
        <v>42522</v>
      </c>
      <c r="C27" s="265"/>
      <c r="D27" s="265"/>
      <c r="I27" s="260" t="str">
        <f>IF('4.conf (4)'!C25&gt;0,('4.conf (4)'!C25/'4.conf (4)'!$F$11)*100,"")</f>
        <v/>
      </c>
    </row>
    <row r="28" spans="1:9" x14ac:dyDescent="0.2">
      <c r="A28" s="104">
        <f>+'3.vol.'!C25</f>
        <v>42552</v>
      </c>
      <c r="C28" s="265"/>
      <c r="D28" s="265"/>
      <c r="I28" s="260" t="str">
        <f>IF('4.conf (4)'!C26&gt;0,('4.conf (4)'!C26/'4.conf (4)'!$F$11)*100,"")</f>
        <v/>
      </c>
    </row>
    <row r="29" spans="1:9" x14ac:dyDescent="0.2">
      <c r="A29" s="104">
        <f>+'3.vol.'!C26</f>
        <v>42583</v>
      </c>
      <c r="C29" s="265"/>
      <c r="D29" s="265"/>
      <c r="I29" s="260" t="str">
        <f>IF('4.conf (4)'!C27&gt;0,('4.conf (4)'!C27/'4.conf (4)'!$F$11)*100,"")</f>
        <v/>
      </c>
    </row>
    <row r="30" spans="1:9" x14ac:dyDescent="0.2">
      <c r="A30" s="104">
        <f>+'3.vol.'!C27</f>
        <v>42614</v>
      </c>
      <c r="C30" s="265"/>
      <c r="D30" s="265"/>
      <c r="I30" s="260" t="str">
        <f>IF('4.conf (4)'!C28&gt;0,('4.conf (4)'!C28/'4.conf (4)'!$F$11)*100,"")</f>
        <v/>
      </c>
    </row>
    <row r="31" spans="1:9" x14ac:dyDescent="0.2">
      <c r="A31" s="104">
        <f>+'3.vol.'!C28</f>
        <v>42644</v>
      </c>
      <c r="C31" s="265"/>
      <c r="D31" s="265"/>
      <c r="I31" s="260" t="str">
        <f>IF('4.conf (4)'!C29&gt;0,('4.conf (4)'!C29/'4.conf (4)'!$F$11)*100,"")</f>
        <v/>
      </c>
    </row>
    <row r="32" spans="1:9" x14ac:dyDescent="0.2">
      <c r="A32" s="104">
        <f>+'3.vol.'!C29</f>
        <v>42675</v>
      </c>
      <c r="C32" s="265"/>
      <c r="D32" s="265"/>
      <c r="I32" s="260" t="str">
        <f>IF('4.conf (4)'!C30&gt;0,('4.conf (4)'!C30/'4.conf (4)'!$F$11)*100,"")</f>
        <v/>
      </c>
    </row>
    <row r="33" spans="1:9" ht="13.5" thickBot="1" x14ac:dyDescent="0.25">
      <c r="A33" s="105">
        <f>+'3.vol.'!C30</f>
        <v>42705</v>
      </c>
      <c r="C33" s="268"/>
      <c r="D33" s="268"/>
      <c r="I33" s="263" t="str">
        <f>IF('4.conf (4)'!C31&gt;0,('4.conf (4)'!C31/'4.conf (4)'!$F$11)*100,"")</f>
        <v/>
      </c>
    </row>
    <row r="34" spans="1:9" x14ac:dyDescent="0.2">
      <c r="A34" s="103">
        <f>+'3.vol.'!C31</f>
        <v>42736</v>
      </c>
      <c r="C34" s="269"/>
      <c r="D34" s="269"/>
      <c r="I34" s="259" t="str">
        <f>IF('4.conf (4)'!C32&gt;0,('4.conf (4)'!C32/'4.conf (4)'!$F$11)*100,"")</f>
        <v/>
      </c>
    </row>
    <row r="35" spans="1:9" x14ac:dyDescent="0.2">
      <c r="A35" s="104">
        <f>+'3.vol.'!C32</f>
        <v>42767</v>
      </c>
      <c r="C35" s="265"/>
      <c r="D35" s="265"/>
      <c r="I35" s="260" t="str">
        <f>IF('4.conf (4)'!C33&gt;0,('4.conf (4)'!C33/'4.conf (4)'!$F$11)*100,"")</f>
        <v/>
      </c>
    </row>
    <row r="36" spans="1:9" x14ac:dyDescent="0.2">
      <c r="A36" s="104">
        <f>+'3.vol.'!C33</f>
        <v>42795</v>
      </c>
      <c r="C36" s="265"/>
      <c r="D36" s="265"/>
      <c r="I36" s="260" t="str">
        <f>IF('4.conf (4)'!C34&gt;0,('4.conf (4)'!C34/'4.conf (4)'!$F$11)*100,"")</f>
        <v/>
      </c>
    </row>
    <row r="37" spans="1:9" x14ac:dyDescent="0.2">
      <c r="A37" s="104">
        <f>+'3.vol.'!C34</f>
        <v>42826</v>
      </c>
      <c r="C37" s="265"/>
      <c r="D37" s="265"/>
      <c r="I37" s="260" t="str">
        <f>IF('4.conf (4)'!C35&gt;0,('4.conf (4)'!C35/'4.conf (4)'!$F$11)*100,"")</f>
        <v/>
      </c>
    </row>
    <row r="38" spans="1:9" x14ac:dyDescent="0.2">
      <c r="A38" s="104">
        <f>+'3.vol.'!C35</f>
        <v>42856</v>
      </c>
      <c r="C38" s="265"/>
      <c r="D38" s="265"/>
      <c r="I38" s="260" t="str">
        <f>IF('4.conf (4)'!C36&gt;0,('4.conf (4)'!C36/'4.conf (4)'!$F$11)*100,"")</f>
        <v/>
      </c>
    </row>
    <row r="39" spans="1:9" x14ac:dyDescent="0.2">
      <c r="A39" s="104">
        <f>+'3.vol.'!C36</f>
        <v>42887</v>
      </c>
      <c r="C39" s="265"/>
      <c r="D39" s="265"/>
      <c r="I39" s="260" t="str">
        <f>IF('4.conf (4)'!C37&gt;0,('4.conf (4)'!C37/'4.conf (4)'!$F$11)*100,"")</f>
        <v/>
      </c>
    </row>
    <row r="40" spans="1:9" x14ac:dyDescent="0.2">
      <c r="A40" s="104">
        <f>+'3.vol.'!C37</f>
        <v>42917</v>
      </c>
      <c r="C40" s="265"/>
      <c r="D40" s="265"/>
      <c r="I40" s="260" t="str">
        <f>IF('4.conf (4)'!C38&gt;0,('4.conf (4)'!C38/'4.conf (4)'!$F$11)*100,"")</f>
        <v/>
      </c>
    </row>
    <row r="41" spans="1:9" x14ac:dyDescent="0.2">
      <c r="A41" s="104">
        <f>+'3.vol.'!C38</f>
        <v>42948</v>
      </c>
      <c r="C41" s="265"/>
      <c r="D41" s="265"/>
      <c r="I41" s="260" t="str">
        <f>IF('4.conf (4)'!C39&gt;0,('4.conf (4)'!C39/'4.conf (4)'!$F$11)*100,"")</f>
        <v/>
      </c>
    </row>
    <row r="42" spans="1:9" x14ac:dyDescent="0.2">
      <c r="A42" s="104">
        <f>+'3.vol.'!C39</f>
        <v>42979</v>
      </c>
      <c r="C42" s="265"/>
      <c r="D42" s="265"/>
      <c r="I42" s="260" t="str">
        <f>IF('4.conf (4)'!C40&gt;0,('4.conf (4)'!C40/'4.conf (4)'!$F$11)*100,"")</f>
        <v/>
      </c>
    </row>
    <row r="43" spans="1:9" x14ac:dyDescent="0.2">
      <c r="A43" s="104">
        <f>+'3.vol.'!C40</f>
        <v>43009</v>
      </c>
      <c r="C43" s="265"/>
      <c r="D43" s="265"/>
      <c r="I43" s="260" t="str">
        <f>IF('4.conf (4)'!C41&gt;0,('4.conf (4)'!C41/'4.conf (4)'!$F$11)*100,"")</f>
        <v/>
      </c>
    </row>
    <row r="44" spans="1:9" x14ac:dyDescent="0.2">
      <c r="A44" s="104">
        <f>+'3.vol.'!C41</f>
        <v>43040</v>
      </c>
      <c r="C44" s="265"/>
      <c r="D44" s="265"/>
      <c r="I44" s="260" t="str">
        <f>IF('4.conf (4)'!C42&gt;0,('4.conf (4)'!C42/'4.conf (4)'!$F$11)*100,"")</f>
        <v/>
      </c>
    </row>
    <row r="45" spans="1:9" ht="13.5" thickBot="1" x14ac:dyDescent="0.25">
      <c r="A45" s="107">
        <f>+'3.vol.'!C42</f>
        <v>43070</v>
      </c>
      <c r="C45" s="268"/>
      <c r="D45" s="268"/>
      <c r="I45" s="263" t="str">
        <f>IF('4.conf (4)'!C43&gt;0,('4.conf (4)'!C43/'4.conf (4)'!$F$11)*100,"")</f>
        <v/>
      </c>
    </row>
    <row r="46" spans="1:9" x14ac:dyDescent="0.2">
      <c r="A46" s="103">
        <f>+'3.vol.'!C43</f>
        <v>43101</v>
      </c>
      <c r="C46" s="269"/>
      <c r="D46" s="269"/>
      <c r="I46" s="259" t="str">
        <f>IF('4.conf (4)'!C44&gt;0,('4.conf (4)'!C44/'4.conf (4)'!$F$11)*100,"")</f>
        <v/>
      </c>
    </row>
    <row r="47" spans="1:9" x14ac:dyDescent="0.2">
      <c r="A47" s="104">
        <f>+'3.vol.'!C44</f>
        <v>43132</v>
      </c>
      <c r="C47" s="265"/>
      <c r="D47" s="265"/>
      <c r="F47" s="49" t="s">
        <v>229</v>
      </c>
      <c r="I47" s="260" t="str">
        <f>IF('4.conf (4)'!C45&gt;0,('4.conf (4)'!C45/'4.conf (4)'!$F$11)*100,"")</f>
        <v/>
      </c>
    </row>
    <row r="48" spans="1:9" x14ac:dyDescent="0.2">
      <c r="A48" s="312">
        <f>+'3.vol.'!C45</f>
        <v>43160</v>
      </c>
      <c r="C48" s="267"/>
      <c r="D48" s="267"/>
      <c r="I48" s="260" t="str">
        <f>IF('4.conf (4)'!C46&gt;0,('4.conf (4)'!C46/'4.conf (4)'!$F$11)*100,"")</f>
        <v/>
      </c>
    </row>
    <row r="49" spans="1:9" hidden="1" x14ac:dyDescent="0.2">
      <c r="A49" s="104">
        <f>+'3.vol.'!C46</f>
        <v>43009</v>
      </c>
      <c r="C49" s="265">
        <f t="shared" ref="C49:D51" si="0">+H49</f>
        <v>0</v>
      </c>
      <c r="D49" s="265" t="str">
        <f t="shared" si="0"/>
        <v/>
      </c>
      <c r="I49" s="260" t="str">
        <f>IF('4.conf'!C47&gt;0,('4.conf'!C47/'4.conf'!$F$11)*100,"")</f>
        <v/>
      </c>
    </row>
    <row r="50" spans="1:9" hidden="1" x14ac:dyDescent="0.2">
      <c r="A50" s="104">
        <f>+'3.vol.'!C47</f>
        <v>43040</v>
      </c>
      <c r="C50" s="265">
        <f t="shared" si="0"/>
        <v>0</v>
      </c>
      <c r="D50" s="265" t="str">
        <f t="shared" si="0"/>
        <v/>
      </c>
      <c r="I50" s="260" t="str">
        <f>IF('4.conf'!C48&gt;0,('4.conf'!C48/'4.conf'!$F$11)*100,"")</f>
        <v/>
      </c>
    </row>
    <row r="51" spans="1:9" ht="13.5" hidden="1" thickBot="1" x14ac:dyDescent="0.25">
      <c r="A51" s="105">
        <f>+'3.vol.'!C48</f>
        <v>43070</v>
      </c>
      <c r="C51" s="266">
        <f t="shared" si="0"/>
        <v>0</v>
      </c>
      <c r="D51" s="266" t="str">
        <f t="shared" si="0"/>
        <v/>
      </c>
      <c r="I51" s="261" t="str">
        <f>IF('4.conf'!C49&gt;0,('4.conf'!C49/'4.conf'!$F$11)*100,"")</f>
        <v/>
      </c>
    </row>
    <row r="52" spans="1:9" ht="13.5" thickBot="1" x14ac:dyDescent="0.25">
      <c r="A52" s="43"/>
      <c r="C52" s="46"/>
      <c r="D52" s="46"/>
    </row>
    <row r="53" spans="1:9" ht="57.75" customHeight="1" thickBot="1" x14ac:dyDescent="0.25">
      <c r="A53" s="429" t="str">
        <f>+'3.vol.'!C50</f>
        <v>Año</v>
      </c>
      <c r="B53" s="381"/>
      <c r="C53" s="379" t="s">
        <v>238</v>
      </c>
      <c r="D53" s="379" t="s">
        <v>239</v>
      </c>
      <c r="I53" s="24" t="str">
        <f>+I9</f>
        <v>EXPORTACIONES US$ FOB   RESÚMEN PÚBLICO</v>
      </c>
    </row>
    <row r="54" spans="1:9" x14ac:dyDescent="0.2">
      <c r="A54" s="62">
        <f>+'3.vol.'!C52</f>
        <v>2015</v>
      </c>
      <c r="C54" s="270"/>
      <c r="D54" s="270"/>
      <c r="I54" s="262" t="str">
        <f>IF('4.conf (4)'!C52&gt;0,('4.conf (4)'!C52/'4.conf (4)'!$F$11)*100,"")</f>
        <v/>
      </c>
    </row>
    <row r="55" spans="1:9" x14ac:dyDescent="0.2">
      <c r="A55" s="58">
        <f>+'3.vol.'!C53</f>
        <v>2016</v>
      </c>
      <c r="C55" s="271"/>
      <c r="D55" s="271"/>
      <c r="I55" s="262" t="e">
        <f>IF('4.conf (4)'!C53&gt;0,('4.conf (4)'!C53/'4.conf (4)'!$F$11)*100,"")</f>
        <v>#VALUE!</v>
      </c>
    </row>
    <row r="56" spans="1:9" ht="13.5" thickBot="1" x14ac:dyDescent="0.25">
      <c r="A56" s="317">
        <f>+'3.vol.'!C54</f>
        <v>2017</v>
      </c>
      <c r="C56" s="272"/>
      <c r="D56" s="272"/>
      <c r="I56" s="262" t="str">
        <f>IF('4.conf (4)'!C54&gt;0,('4.conf (4)'!C54/'4.conf (4)'!$F$11)*100,"")</f>
        <v/>
      </c>
    </row>
    <row r="57" spans="1:9" x14ac:dyDescent="0.2">
      <c r="A57" s="438" t="str">
        <f>+'3.vol.'!C55</f>
        <v>ene-mar 2017</v>
      </c>
      <c r="C57" s="273"/>
      <c r="D57" s="273"/>
      <c r="I57" s="262" t="str">
        <f>IF('4.conf (4)'!C55&gt;0,('4.conf (4)'!C55/'4.conf (4)'!$F$11)*100,"")</f>
        <v/>
      </c>
    </row>
    <row r="58" spans="1:9" ht="13.5" thickBot="1" x14ac:dyDescent="0.25">
      <c r="A58" s="336" t="str">
        <f>+'3.vol.'!C56</f>
        <v>ene-mar 2018</v>
      </c>
      <c r="C58" s="274"/>
      <c r="D58" s="274"/>
      <c r="I58" s="262" t="str">
        <f>IF('4.conf (4)'!C56&gt;0,('4.conf (4)'!C56/'4.conf (4)'!$F$11)*100,"")</f>
        <v/>
      </c>
    </row>
    <row r="62" spans="1:9" x14ac:dyDescent="0.2">
      <c r="A62" s="91" t="s">
        <v>147</v>
      </c>
    </row>
    <row r="63" spans="1:9" ht="13.5" thickBot="1" x14ac:dyDescent="0.25"/>
    <row r="64" spans="1:9" ht="38.25" customHeight="1" thickBot="1" x14ac:dyDescent="0.25">
      <c r="A64" s="94" t="s">
        <v>5</v>
      </c>
      <c r="B64" s="100"/>
      <c r="C64" s="97" t="str">
        <f>+C53</f>
        <v>UNIDADES</v>
      </c>
      <c r="D64" s="97" t="str">
        <f>+D53</f>
        <v>U$ FOB</v>
      </c>
    </row>
    <row r="65" spans="1:4" x14ac:dyDescent="0.2">
      <c r="A65" s="99">
        <v>2002</v>
      </c>
      <c r="B65" s="100"/>
      <c r="C65" s="112">
        <f>+C54-SUM(C10:C21)</f>
        <v>0</v>
      </c>
      <c r="D65" s="112">
        <f>+D54-SUM(D10:D21)</f>
        <v>0</v>
      </c>
    </row>
    <row r="66" spans="1:4" x14ac:dyDescent="0.2">
      <c r="A66" s="101">
        <v>2003</v>
      </c>
      <c r="B66" s="100"/>
      <c r="C66" s="114">
        <f>+C55-SUM(C22:C33)</f>
        <v>0</v>
      </c>
      <c r="D66" s="114">
        <f>+D55-SUM(D22:D33)</f>
        <v>0</v>
      </c>
    </row>
    <row r="67" spans="1:4" ht="13.5" thickBot="1" x14ac:dyDescent="0.25">
      <c r="A67" s="102">
        <v>2004</v>
      </c>
      <c r="B67" s="100"/>
      <c r="C67" s="116">
        <f>+C56-SUM(C34:C45)</f>
        <v>0</v>
      </c>
      <c r="D67" s="116">
        <f>+D56-SUM(D34:D45)</f>
        <v>0</v>
      </c>
    </row>
    <row r="68" spans="1:4" x14ac:dyDescent="0.2">
      <c r="A68" s="99" t="str">
        <f>+A57</f>
        <v>ene-mar 2017</v>
      </c>
      <c r="B68" s="100"/>
      <c r="C68" s="117">
        <f>+C57-(SUM(C34:INDEX(C34:C45,'[3]parámetros e instrucciones'!$E$3)))</f>
        <v>0</v>
      </c>
      <c r="D68" s="117">
        <f>+D57-(SUM(D34:INDEX(D34:D45,'[3]parámetros e instrucciones'!$E$3)))</f>
        <v>0</v>
      </c>
    </row>
    <row r="69" spans="1:4" ht="13.5" thickBot="1" x14ac:dyDescent="0.25">
      <c r="A69" s="102" t="str">
        <f>+A58</f>
        <v>ene-mar 2018</v>
      </c>
      <c r="B69" s="100"/>
      <c r="C69" s="119" t="e">
        <f>+C58-(SUM(C46:INDEX(C46:C51,'[3]parámetros e instrucciones'!$E$3)))</f>
        <v>#REF!</v>
      </c>
      <c r="D69" s="119" t="e">
        <f>+D58-(SUM(D46:INDEX(D46:D51,'[3]parámetros e instrucciones'!$E$3)))</f>
        <v>#REF!</v>
      </c>
    </row>
  </sheetData>
  <sheetProtection formatCells="0" formatColumns="0" formatRows="0"/>
  <protectedRanges>
    <protectedRange sqref="C54:D58 C10:D51" name="Rango2_1"/>
    <protectedRange sqref="C54:D58" name="Rango1_1"/>
  </protectedRanges>
  <mergeCells count="6">
    <mergeCell ref="A1:D1"/>
    <mergeCell ref="A2:D2"/>
    <mergeCell ref="A3:D3"/>
    <mergeCell ref="A4:D4"/>
    <mergeCell ref="A7:D7"/>
    <mergeCell ref="F7:G7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6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I69"/>
  <sheetViews>
    <sheetView view="pageBreakPreview" zoomScale="115" zoomScaleNormal="100" zoomScaleSheetLayoutView="115" workbookViewId="0">
      <selection activeCell="I54" activeCellId="1" sqref="I42:I48 I54:I58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4" width="15.42578125" style="65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488" t="s">
        <v>256</v>
      </c>
      <c r="B1" s="488"/>
      <c r="C1" s="488"/>
      <c r="D1" s="488"/>
    </row>
    <row r="2" spans="1:9" x14ac:dyDescent="0.2">
      <c r="A2" s="488" t="s">
        <v>191</v>
      </c>
      <c r="B2" s="488"/>
      <c r="C2" s="488"/>
      <c r="D2" s="488"/>
    </row>
    <row r="3" spans="1:9" ht="13.5" thickBot="1" x14ac:dyDescent="0.25">
      <c r="A3" s="488" t="str">
        <f>+'1.modelos'!A3</f>
        <v>Amortiguadores para motos</v>
      </c>
      <c r="B3" s="488"/>
      <c r="C3" s="488"/>
      <c r="D3" s="488"/>
      <c r="F3" s="106"/>
      <c r="G3" s="106"/>
      <c r="I3" s="91" t="s">
        <v>122</v>
      </c>
    </row>
    <row r="4" spans="1:9" ht="30.75" customHeight="1" thickBot="1" x14ac:dyDescent="0.25">
      <c r="A4" s="489" t="s">
        <v>257</v>
      </c>
      <c r="B4" s="489"/>
      <c r="C4" s="489"/>
      <c r="D4" s="489"/>
      <c r="F4" s="106"/>
      <c r="G4" s="106"/>
      <c r="I4" s="91"/>
    </row>
    <row r="5" spans="1:9" ht="13.5" thickBot="1" x14ac:dyDescent="0.25">
      <c r="A5" s="464" t="s">
        <v>254</v>
      </c>
      <c r="B5" s="464"/>
      <c r="C5" s="464"/>
      <c r="D5" s="464"/>
      <c r="F5" s="106"/>
      <c r="G5" s="106"/>
      <c r="I5" s="91"/>
    </row>
    <row r="6" spans="1:9" ht="13.5" thickBot="1" x14ac:dyDescent="0.25">
      <c r="A6" s="464" t="s">
        <v>253</v>
      </c>
      <c r="B6" s="464"/>
      <c r="C6" s="464"/>
      <c r="D6" s="464"/>
      <c r="F6" s="106"/>
      <c r="G6" s="106"/>
      <c r="I6" s="91"/>
    </row>
    <row r="7" spans="1:9" ht="13.5" thickBot="1" x14ac:dyDescent="0.25">
      <c r="A7" s="488" t="s">
        <v>114</v>
      </c>
      <c r="B7" s="488"/>
      <c r="C7" s="488"/>
      <c r="D7" s="488"/>
      <c r="F7" s="486" t="s">
        <v>131</v>
      </c>
      <c r="G7" s="487"/>
      <c r="I7" s="91" t="s">
        <v>150</v>
      </c>
    </row>
    <row r="8" spans="1:9" ht="13.5" thickBot="1" x14ac:dyDescent="0.25">
      <c r="A8" s="50"/>
      <c r="C8" s="53"/>
      <c r="D8" s="53"/>
    </row>
    <row r="9" spans="1:9" s="381" customFormat="1" ht="60" customHeight="1" thickBot="1" x14ac:dyDescent="0.25">
      <c r="A9" s="379" t="s">
        <v>115</v>
      </c>
      <c r="C9" s="379" t="s">
        <v>238</v>
      </c>
      <c r="D9" s="379" t="s">
        <v>142</v>
      </c>
      <c r="G9" s="404"/>
      <c r="I9" s="379" t="e">
        <f>IF('4.conf (4)'!D9&gt;0,('4.conf (4)'!D9/'4.conf (4)'!$F$24)*100,"")</f>
        <v>#VALUE!</v>
      </c>
    </row>
    <row r="10" spans="1:9" x14ac:dyDescent="0.2">
      <c r="A10" s="103">
        <f>+'3.vol.'!C7</f>
        <v>42005</v>
      </c>
      <c r="C10" s="267"/>
      <c r="D10" s="267" t="str">
        <f>+I10</f>
        <v/>
      </c>
      <c r="F10" s="95" t="s">
        <v>128</v>
      </c>
      <c r="I10" s="262" t="str">
        <f>IF('4.conf (4)'!D10&gt;0,('4.conf (4)'!D10/'4.conf (4)'!$F$24)*100,"")</f>
        <v/>
      </c>
    </row>
    <row r="11" spans="1:9" x14ac:dyDescent="0.2">
      <c r="A11" s="104">
        <f>+'3.vol.'!C8</f>
        <v>42036</v>
      </c>
      <c r="C11" s="265"/>
      <c r="D11" s="265" t="str">
        <f t="shared" ref="D11:D48" si="0">+I11</f>
        <v/>
      </c>
      <c r="F11" s="95" t="s">
        <v>129</v>
      </c>
      <c r="I11" s="260" t="str">
        <f>IF('4.conf (4)'!D11&gt;0,('4.conf (4)'!D11/'4.conf (4)'!$F$24)*100,"")</f>
        <v/>
      </c>
    </row>
    <row r="12" spans="1:9" x14ac:dyDescent="0.2">
      <c r="A12" s="104">
        <f>+'3.vol.'!C9</f>
        <v>42064</v>
      </c>
      <c r="C12" s="265"/>
      <c r="D12" s="265" t="str">
        <f t="shared" si="0"/>
        <v/>
      </c>
      <c r="F12" s="95" t="s">
        <v>130</v>
      </c>
      <c r="I12" s="260" t="str">
        <f>IF('4.conf (4)'!D12&gt;0,('4.conf (4)'!D12/'4.conf (4)'!$F$24)*100,"")</f>
        <v/>
      </c>
    </row>
    <row r="13" spans="1:9" x14ac:dyDescent="0.2">
      <c r="A13" s="104">
        <f>+'3.vol.'!C10</f>
        <v>42095</v>
      </c>
      <c r="C13" s="265"/>
      <c r="D13" s="265" t="str">
        <f t="shared" si="0"/>
        <v/>
      </c>
      <c r="F13" s="95" t="s">
        <v>205</v>
      </c>
      <c r="I13" s="260" t="str">
        <f>IF('4.conf (4)'!D13&gt;0,('4.conf (4)'!D13/'4.conf (4)'!$F$24)*100,"")</f>
        <v/>
      </c>
    </row>
    <row r="14" spans="1:9" x14ac:dyDescent="0.2">
      <c r="A14" s="104">
        <f>+'3.vol.'!C11</f>
        <v>42125</v>
      </c>
      <c r="C14" s="265"/>
      <c r="D14" s="265" t="str">
        <f t="shared" si="0"/>
        <v/>
      </c>
      <c r="I14" s="260" t="str">
        <f>IF('4.conf (4)'!D14&gt;0,('4.conf (4)'!D14/'4.conf (4)'!$F$24)*100,"")</f>
        <v/>
      </c>
    </row>
    <row r="15" spans="1:9" x14ac:dyDescent="0.2">
      <c r="A15" s="104">
        <f>+'3.vol.'!C12</f>
        <v>42156</v>
      </c>
      <c r="C15" s="265"/>
      <c r="D15" s="265" t="str">
        <f t="shared" si="0"/>
        <v/>
      </c>
      <c r="I15" s="260" t="str">
        <f>IF('4.conf (4)'!D15&gt;0,('4.conf (4)'!D15/'4.conf (4)'!$F$24)*100,"")</f>
        <v/>
      </c>
    </row>
    <row r="16" spans="1:9" x14ac:dyDescent="0.2">
      <c r="A16" s="104">
        <f>+'3.vol.'!C13</f>
        <v>42186</v>
      </c>
      <c r="C16" s="265"/>
      <c r="D16" s="265" t="str">
        <f t="shared" si="0"/>
        <v/>
      </c>
      <c r="I16" s="260" t="str">
        <f>IF('4.conf (4)'!D16&gt;0,('4.conf (4)'!D16/'4.conf (4)'!$F$24)*100,"")</f>
        <v/>
      </c>
    </row>
    <row r="17" spans="1:9" x14ac:dyDescent="0.2">
      <c r="A17" s="104">
        <f>+'3.vol.'!C14</f>
        <v>42217</v>
      </c>
      <c r="C17" s="265"/>
      <c r="D17" s="265" t="str">
        <f t="shared" si="0"/>
        <v/>
      </c>
      <c r="I17" s="260" t="str">
        <f>IF('4.conf (4)'!D17&gt;0,('4.conf (4)'!D17/'4.conf (4)'!$F$24)*100,"")</f>
        <v/>
      </c>
    </row>
    <row r="18" spans="1:9" x14ac:dyDescent="0.2">
      <c r="A18" s="104">
        <f>+'3.vol.'!C15</f>
        <v>42248</v>
      </c>
      <c r="C18" s="265"/>
      <c r="D18" s="265" t="str">
        <f t="shared" si="0"/>
        <v/>
      </c>
      <c r="I18" s="260" t="str">
        <f>IF('4.conf (4)'!D18&gt;0,('4.conf (4)'!D18/'4.conf (4)'!$F$24)*100,"")</f>
        <v/>
      </c>
    </row>
    <row r="19" spans="1:9" x14ac:dyDescent="0.2">
      <c r="A19" s="104">
        <f>+'3.vol.'!C16</f>
        <v>42278</v>
      </c>
      <c r="C19" s="265"/>
      <c r="D19" s="265" t="str">
        <f t="shared" si="0"/>
        <v/>
      </c>
      <c r="I19" s="260" t="str">
        <f>IF('4.conf (4)'!D19&gt;0,('4.conf (4)'!D19/'4.conf (4)'!$F$24)*100,"")</f>
        <v/>
      </c>
    </row>
    <row r="20" spans="1:9" x14ac:dyDescent="0.2">
      <c r="A20" s="104">
        <f>+'3.vol.'!C17</f>
        <v>42309</v>
      </c>
      <c r="C20" s="265"/>
      <c r="D20" s="265" t="str">
        <f t="shared" si="0"/>
        <v/>
      </c>
      <c r="I20" s="260" t="str">
        <f>IF('4.conf (4)'!D20&gt;0,('4.conf (4)'!D20/'4.conf (4)'!$F$24)*100,"")</f>
        <v/>
      </c>
    </row>
    <row r="21" spans="1:9" ht="13.5" thickBot="1" x14ac:dyDescent="0.25">
      <c r="A21" s="105">
        <f>+'3.vol.'!C18</f>
        <v>42339</v>
      </c>
      <c r="C21" s="266"/>
      <c r="D21" s="266" t="str">
        <f t="shared" si="0"/>
        <v/>
      </c>
      <c r="I21" s="261" t="str">
        <f>IF('4.conf (4)'!D21&gt;0,('4.conf (4)'!D21/'4.conf (4)'!$F$24)*100,"")</f>
        <v/>
      </c>
    </row>
    <row r="22" spans="1:9" x14ac:dyDescent="0.2">
      <c r="A22" s="103">
        <f>+'3.vol.'!C19</f>
        <v>42370</v>
      </c>
      <c r="C22" s="267"/>
      <c r="D22" s="267" t="str">
        <f t="shared" si="0"/>
        <v/>
      </c>
      <c r="I22" s="262" t="str">
        <f>IF('4.conf (4)'!D22&gt;0,('4.conf (4)'!D22/'4.conf (4)'!$F$24)*100,"")</f>
        <v/>
      </c>
    </row>
    <row r="23" spans="1:9" x14ac:dyDescent="0.2">
      <c r="A23" s="104">
        <f>+'3.vol.'!C20</f>
        <v>42401</v>
      </c>
      <c r="C23" s="265"/>
      <c r="D23" s="265" t="str">
        <f t="shared" si="0"/>
        <v/>
      </c>
      <c r="I23" s="260" t="str">
        <f>IF('4.conf (4)'!D23&gt;0,('4.conf (4)'!D23/'4.conf (4)'!$F$24)*100,"")</f>
        <v/>
      </c>
    </row>
    <row r="24" spans="1:9" x14ac:dyDescent="0.2">
      <c r="A24" s="104">
        <f>+'3.vol.'!C21</f>
        <v>42430</v>
      </c>
      <c r="C24" s="265"/>
      <c r="D24" s="265" t="str">
        <f t="shared" si="0"/>
        <v/>
      </c>
      <c r="I24" s="260" t="str">
        <f>IF('4.conf (4)'!D24&gt;0,('4.conf (4)'!D24/'4.conf (4)'!$F$24)*100,"")</f>
        <v/>
      </c>
    </row>
    <row r="25" spans="1:9" x14ac:dyDescent="0.2">
      <c r="A25" s="104">
        <f>+'3.vol.'!C22</f>
        <v>42461</v>
      </c>
      <c r="C25" s="265"/>
      <c r="D25" s="265" t="str">
        <f t="shared" si="0"/>
        <v/>
      </c>
      <c r="I25" s="260" t="str">
        <f>IF('4.conf (4)'!D25&gt;0,('4.conf (4)'!D25/'4.conf (4)'!$F$24)*100,"")</f>
        <v/>
      </c>
    </row>
    <row r="26" spans="1:9" x14ac:dyDescent="0.2">
      <c r="A26" s="104">
        <f>+'3.vol.'!C23</f>
        <v>42491</v>
      </c>
      <c r="C26" s="265"/>
      <c r="D26" s="265" t="str">
        <f t="shared" si="0"/>
        <v/>
      </c>
      <c r="I26" s="260" t="str">
        <f>IF('4.conf (4)'!D26&gt;0,('4.conf (4)'!D26/'4.conf (4)'!$F$24)*100,"")</f>
        <v/>
      </c>
    </row>
    <row r="27" spans="1:9" x14ac:dyDescent="0.2">
      <c r="A27" s="104">
        <f>+'3.vol.'!C24</f>
        <v>42522</v>
      </c>
      <c r="C27" s="265"/>
      <c r="D27" s="265" t="str">
        <f t="shared" si="0"/>
        <v/>
      </c>
      <c r="I27" s="260" t="str">
        <f>IF('4.conf (4)'!D27&gt;0,('4.conf (4)'!D27/'4.conf (4)'!$F$24)*100,"")</f>
        <v/>
      </c>
    </row>
    <row r="28" spans="1:9" x14ac:dyDescent="0.2">
      <c r="A28" s="104">
        <f>+'3.vol.'!C25</f>
        <v>42552</v>
      </c>
      <c r="C28" s="265"/>
      <c r="D28" s="265" t="str">
        <f t="shared" si="0"/>
        <v/>
      </c>
      <c r="I28" s="260" t="str">
        <f>IF('4.conf (4)'!D28&gt;0,('4.conf (4)'!D28/'4.conf (4)'!$F$24)*100,"")</f>
        <v/>
      </c>
    </row>
    <row r="29" spans="1:9" x14ac:dyDescent="0.2">
      <c r="A29" s="104">
        <f>+'3.vol.'!C26</f>
        <v>42583</v>
      </c>
      <c r="C29" s="265"/>
      <c r="D29" s="265" t="str">
        <f t="shared" si="0"/>
        <v/>
      </c>
      <c r="I29" s="260" t="str">
        <f>IF('4.conf (4)'!D29&gt;0,('4.conf (4)'!D29/'4.conf (4)'!$F$24)*100,"")</f>
        <v/>
      </c>
    </row>
    <row r="30" spans="1:9" x14ac:dyDescent="0.2">
      <c r="A30" s="104">
        <f>+'3.vol.'!C27</f>
        <v>42614</v>
      </c>
      <c r="C30" s="265"/>
      <c r="D30" s="265" t="str">
        <f t="shared" si="0"/>
        <v/>
      </c>
      <c r="I30" s="260" t="str">
        <f>IF('4.conf (4)'!D30&gt;0,('4.conf (4)'!D30/'4.conf (4)'!$F$24)*100,"")</f>
        <v/>
      </c>
    </row>
    <row r="31" spans="1:9" x14ac:dyDescent="0.2">
      <c r="A31" s="104">
        <f>+'3.vol.'!C28</f>
        <v>42644</v>
      </c>
      <c r="C31" s="265"/>
      <c r="D31" s="265" t="str">
        <f t="shared" si="0"/>
        <v/>
      </c>
      <c r="I31" s="260" t="str">
        <f>IF('4.conf (4)'!D31&gt;0,('4.conf (4)'!D31/'4.conf (4)'!$F$24)*100,"")</f>
        <v/>
      </c>
    </row>
    <row r="32" spans="1:9" x14ac:dyDescent="0.2">
      <c r="A32" s="104">
        <f>+'3.vol.'!C29</f>
        <v>42675</v>
      </c>
      <c r="C32" s="265"/>
      <c r="D32" s="265" t="str">
        <f t="shared" si="0"/>
        <v/>
      </c>
      <c r="I32" s="260" t="str">
        <f>IF('4.conf (4)'!D32&gt;0,('4.conf (4)'!D32/'4.conf (4)'!$F$24)*100,"")</f>
        <v/>
      </c>
    </row>
    <row r="33" spans="1:9" ht="13.5" thickBot="1" x14ac:dyDescent="0.25">
      <c r="A33" s="105">
        <f>+'3.vol.'!C30</f>
        <v>42705</v>
      </c>
      <c r="C33" s="268"/>
      <c r="D33" s="268" t="str">
        <f t="shared" si="0"/>
        <v/>
      </c>
      <c r="I33" s="263" t="str">
        <f>IF('4.conf (4)'!D33&gt;0,('4.conf (4)'!D33/'4.conf (4)'!$F$24)*100,"")</f>
        <v/>
      </c>
    </row>
    <row r="34" spans="1:9" x14ac:dyDescent="0.2">
      <c r="A34" s="103">
        <f>+'3.vol.'!C31</f>
        <v>42736</v>
      </c>
      <c r="C34" s="269"/>
      <c r="D34" s="269" t="str">
        <f t="shared" si="0"/>
        <v/>
      </c>
      <c r="I34" s="259" t="str">
        <f>IF('4.conf (4)'!D34&gt;0,('4.conf (4)'!D34/'4.conf (4)'!$F$24)*100,"")</f>
        <v/>
      </c>
    </row>
    <row r="35" spans="1:9" x14ac:dyDescent="0.2">
      <c r="A35" s="104">
        <f>+'3.vol.'!C32</f>
        <v>42767</v>
      </c>
      <c r="C35" s="265"/>
      <c r="D35" s="265" t="str">
        <f t="shared" si="0"/>
        <v/>
      </c>
      <c r="I35" s="260" t="str">
        <f>IF('4.conf (4)'!D35&gt;0,('4.conf (4)'!D35/'4.conf (4)'!$F$24)*100,"")</f>
        <v/>
      </c>
    </row>
    <row r="36" spans="1:9" x14ac:dyDescent="0.2">
      <c r="A36" s="104">
        <f>+'3.vol.'!C33</f>
        <v>42795</v>
      </c>
      <c r="C36" s="265"/>
      <c r="D36" s="265" t="str">
        <f t="shared" si="0"/>
        <v/>
      </c>
      <c r="I36" s="260" t="str">
        <f>IF('4.conf (4)'!D36&gt;0,('4.conf (4)'!D36/'4.conf (4)'!$F$24)*100,"")</f>
        <v/>
      </c>
    </row>
    <row r="37" spans="1:9" x14ac:dyDescent="0.2">
      <c r="A37" s="104">
        <f>+'3.vol.'!C34</f>
        <v>42826</v>
      </c>
      <c r="C37" s="265"/>
      <c r="D37" s="265" t="str">
        <f t="shared" si="0"/>
        <v/>
      </c>
      <c r="I37" s="260" t="str">
        <f>IF('4.conf (4)'!D37&gt;0,('4.conf (4)'!D37/'4.conf (4)'!$F$24)*100,"")</f>
        <v/>
      </c>
    </row>
    <row r="38" spans="1:9" x14ac:dyDescent="0.2">
      <c r="A38" s="104">
        <f>+'3.vol.'!C35</f>
        <v>42856</v>
      </c>
      <c r="C38" s="265"/>
      <c r="D38" s="265" t="str">
        <f t="shared" si="0"/>
        <v/>
      </c>
      <c r="I38" s="260" t="str">
        <f>IF('4.conf (4)'!D38&gt;0,('4.conf (4)'!D38/'4.conf (4)'!$F$24)*100,"")</f>
        <v/>
      </c>
    </row>
    <row r="39" spans="1:9" x14ac:dyDescent="0.2">
      <c r="A39" s="104">
        <f>+'3.vol.'!C36</f>
        <v>42887</v>
      </c>
      <c r="C39" s="265"/>
      <c r="D39" s="265" t="str">
        <f t="shared" si="0"/>
        <v/>
      </c>
      <c r="I39" s="260" t="str">
        <f>IF('4.conf (4)'!D39&gt;0,('4.conf (4)'!D39/'4.conf (4)'!$F$24)*100,"")</f>
        <v/>
      </c>
    </row>
    <row r="40" spans="1:9" x14ac:dyDescent="0.2">
      <c r="A40" s="104">
        <f>+'3.vol.'!C37</f>
        <v>42917</v>
      </c>
      <c r="C40" s="265"/>
      <c r="D40" s="265" t="str">
        <f t="shared" si="0"/>
        <v/>
      </c>
      <c r="I40" s="260" t="str">
        <f>IF('4.conf (4)'!D40&gt;0,('4.conf (4)'!D40/'4.conf (4)'!$F$24)*100,"")</f>
        <v/>
      </c>
    </row>
    <row r="41" spans="1:9" x14ac:dyDescent="0.2">
      <c r="A41" s="104">
        <f>+'3.vol.'!C38</f>
        <v>42948</v>
      </c>
      <c r="C41" s="265"/>
      <c r="D41" s="265" t="str">
        <f t="shared" si="0"/>
        <v/>
      </c>
      <c r="I41" s="260" t="str">
        <f>IF('4.conf (4)'!D41&gt;0,('4.conf (4)'!D41/'4.conf (4)'!$F$24)*100,"")</f>
        <v/>
      </c>
    </row>
    <row r="42" spans="1:9" x14ac:dyDescent="0.2">
      <c r="A42" s="104">
        <f>+'3.vol.'!C39</f>
        <v>42979</v>
      </c>
      <c r="C42" s="265"/>
      <c r="D42" s="265" t="str">
        <f t="shared" si="0"/>
        <v/>
      </c>
      <c r="I42" s="260" t="str">
        <f>IF('4.conf (4)'!D42&gt;0,('4.conf (4)'!D42/'4.conf (4)'!$F$24)*100,"")</f>
        <v/>
      </c>
    </row>
    <row r="43" spans="1:9" x14ac:dyDescent="0.2">
      <c r="A43" s="104">
        <f>+'3.vol.'!C40</f>
        <v>43009</v>
      </c>
      <c r="C43" s="265"/>
      <c r="D43" s="265" t="str">
        <f t="shared" si="0"/>
        <v/>
      </c>
      <c r="I43" s="260" t="str">
        <f>IF('4.conf (4)'!D43&gt;0,('4.conf (4)'!D43/'4.conf (4)'!$F$24)*100,"")</f>
        <v/>
      </c>
    </row>
    <row r="44" spans="1:9" x14ac:dyDescent="0.2">
      <c r="A44" s="104">
        <f>+'3.vol.'!C41</f>
        <v>43040</v>
      </c>
      <c r="C44" s="265"/>
      <c r="D44" s="265" t="str">
        <f t="shared" si="0"/>
        <v/>
      </c>
      <c r="I44" s="260" t="str">
        <f>IF('4.conf (4)'!D44&gt;0,('4.conf (4)'!D44/'4.conf (4)'!$F$24)*100,"")</f>
        <v/>
      </c>
    </row>
    <row r="45" spans="1:9" ht="13.5" thickBot="1" x14ac:dyDescent="0.25">
      <c r="A45" s="107">
        <f>+'3.vol.'!C42</f>
        <v>43070</v>
      </c>
      <c r="C45" s="268"/>
      <c r="D45" s="268" t="str">
        <f t="shared" si="0"/>
        <v/>
      </c>
      <c r="I45" s="263" t="str">
        <f>IF('4.conf (4)'!D45&gt;0,('4.conf (4)'!D45/'4.conf (4)'!$F$24)*100,"")</f>
        <v/>
      </c>
    </row>
    <row r="46" spans="1:9" x14ac:dyDescent="0.2">
      <c r="A46" s="103">
        <f>+'3.vol.'!C43</f>
        <v>43101</v>
      </c>
      <c r="C46" s="269"/>
      <c r="D46" s="269" t="str">
        <f t="shared" si="0"/>
        <v/>
      </c>
      <c r="I46" s="259" t="str">
        <f>IF('4.conf (4)'!D46&gt;0,('4.conf (4)'!D46/'4.conf (4)'!$F$24)*100,"")</f>
        <v/>
      </c>
    </row>
    <row r="47" spans="1:9" x14ac:dyDescent="0.2">
      <c r="A47" s="104">
        <f>+'3.vol.'!C44</f>
        <v>43132</v>
      </c>
      <c r="C47" s="265"/>
      <c r="D47" s="265" t="str">
        <f t="shared" si="0"/>
        <v/>
      </c>
      <c r="F47" s="49" t="s">
        <v>229</v>
      </c>
      <c r="I47" s="260" t="str">
        <f>IF('4.conf (4)'!D47&gt;0,('4.conf (4)'!D47/'4.conf (4)'!$F$24)*100,"")</f>
        <v/>
      </c>
    </row>
    <row r="48" spans="1:9" x14ac:dyDescent="0.2">
      <c r="A48" s="312">
        <f>+'3.vol.'!C45</f>
        <v>43160</v>
      </c>
      <c r="C48" s="267"/>
      <c r="D48" s="267" t="str">
        <f t="shared" si="0"/>
        <v/>
      </c>
      <c r="I48" s="260" t="str">
        <f>IF('4.conf'!C46&gt;0,('4.conf'!C46/'4.conf'!$F$11)*100,"")</f>
        <v/>
      </c>
    </row>
    <row r="49" spans="1:9" hidden="1" x14ac:dyDescent="0.2">
      <c r="A49" s="104">
        <f>+'3.vol.'!C46</f>
        <v>43009</v>
      </c>
      <c r="C49" s="265">
        <f t="shared" ref="C49:D51" si="1">+G49</f>
        <v>0</v>
      </c>
      <c r="D49" s="265">
        <f t="shared" si="1"/>
        <v>0</v>
      </c>
      <c r="I49" s="260" t="str">
        <f>IF('4.conf'!C47&gt;0,('4.conf'!C47/'4.conf'!$F$11)*100,"")</f>
        <v/>
      </c>
    </row>
    <row r="50" spans="1:9" hidden="1" x14ac:dyDescent="0.2">
      <c r="A50" s="104">
        <f>+'3.vol.'!C47</f>
        <v>43040</v>
      </c>
      <c r="C50" s="265">
        <f t="shared" si="1"/>
        <v>0</v>
      </c>
      <c r="D50" s="265">
        <f t="shared" si="1"/>
        <v>0</v>
      </c>
      <c r="I50" s="260" t="str">
        <f>IF('4.conf'!C48&gt;0,('4.conf'!C48/'4.conf'!$F$11)*100,"")</f>
        <v/>
      </c>
    </row>
    <row r="51" spans="1:9" ht="13.5" hidden="1" thickBot="1" x14ac:dyDescent="0.25">
      <c r="A51" s="105">
        <f>+'3.vol.'!C48</f>
        <v>43070</v>
      </c>
      <c r="C51" s="266">
        <f t="shared" si="1"/>
        <v>0</v>
      </c>
      <c r="D51" s="266">
        <f t="shared" si="1"/>
        <v>0</v>
      </c>
      <c r="I51" s="261" t="str">
        <f>IF('4.conf'!C49&gt;0,('4.conf'!C49/'4.conf'!$F$11)*100,"")</f>
        <v/>
      </c>
    </row>
    <row r="52" spans="1:9" ht="13.5" thickBot="1" x14ac:dyDescent="0.25">
      <c r="A52" s="43"/>
      <c r="C52" s="46"/>
      <c r="D52" s="46"/>
    </row>
    <row r="53" spans="1:9" ht="57.75" customHeight="1" thickBot="1" x14ac:dyDescent="0.25">
      <c r="A53" s="429" t="str">
        <f>+'3.vol.'!C50</f>
        <v>Año</v>
      </c>
      <c r="B53" s="381"/>
      <c r="C53" s="379" t="s">
        <v>238</v>
      </c>
      <c r="D53" s="379" t="str">
        <f>+D9</f>
        <v>EXPORTACIONES US$ FOB   RESÚMEN PÚBLICO</v>
      </c>
      <c r="I53" s="24" t="e">
        <f>+I9</f>
        <v>#VALUE!</v>
      </c>
    </row>
    <row r="54" spans="1:9" x14ac:dyDescent="0.2">
      <c r="A54" s="62">
        <f>+'3.vol.'!C52</f>
        <v>2015</v>
      </c>
      <c r="C54" s="270"/>
      <c r="D54" s="270" t="str">
        <f>+I54</f>
        <v/>
      </c>
      <c r="I54" s="262" t="str">
        <f>IF('4.conf (4)'!D54&gt;0,('4.conf (4)'!D54/'4.conf (4)'!$F$24)*100,"")</f>
        <v/>
      </c>
    </row>
    <row r="55" spans="1:9" x14ac:dyDescent="0.2">
      <c r="A55" s="58">
        <f>+'3.vol.'!C53</f>
        <v>2016</v>
      </c>
      <c r="C55" s="271"/>
      <c r="D55" s="271" t="str">
        <f>+I55</f>
        <v/>
      </c>
      <c r="I55" s="262" t="str">
        <f>IF('4.conf (4)'!D55&gt;0,('4.conf (4)'!D55/'4.conf (4)'!$F$24)*100,"")</f>
        <v/>
      </c>
    </row>
    <row r="56" spans="1:9" ht="13.5" thickBot="1" x14ac:dyDescent="0.25">
      <c r="A56" s="317">
        <f>+'3.vol.'!C54</f>
        <v>2017</v>
      </c>
      <c r="C56" s="272"/>
      <c r="D56" s="272" t="str">
        <f>+I56</f>
        <v/>
      </c>
      <c r="I56" s="262" t="str">
        <f>IF('4.conf (4)'!D56&gt;0,('4.conf (4)'!D56/'4.conf (4)'!$F$24)*100,"")</f>
        <v/>
      </c>
    </row>
    <row r="57" spans="1:9" x14ac:dyDescent="0.2">
      <c r="A57" s="438" t="str">
        <f>+'3.vol.'!C55</f>
        <v>ene-mar 2017</v>
      </c>
      <c r="C57" s="273"/>
      <c r="D57" s="273" t="str">
        <f>+I57</f>
        <v/>
      </c>
      <c r="I57" s="262" t="str">
        <f>IF('4.conf (4)'!D57&gt;0,('4.conf (4)'!D57/'4.conf (4)'!$F$24)*100,"")</f>
        <v/>
      </c>
    </row>
    <row r="58" spans="1:9" ht="13.5" thickBot="1" x14ac:dyDescent="0.25">
      <c r="A58" s="336" t="str">
        <f>+'3.vol.'!C56</f>
        <v>ene-mar 2018</v>
      </c>
      <c r="C58" s="274"/>
      <c r="D58" s="274" t="str">
        <f>+I58</f>
        <v/>
      </c>
      <c r="I58" s="262" t="str">
        <f>IF('4.conf (4)'!D58&gt;0,('4.conf (4)'!D58/'4.conf (4)'!$F$24)*100,"")</f>
        <v/>
      </c>
    </row>
    <row r="62" spans="1:9" x14ac:dyDescent="0.2">
      <c r="A62" s="91" t="s">
        <v>147</v>
      </c>
    </row>
    <row r="63" spans="1:9" ht="13.5" thickBot="1" x14ac:dyDescent="0.25"/>
    <row r="64" spans="1:9" ht="38.25" customHeight="1" thickBot="1" x14ac:dyDescent="0.25">
      <c r="A64" s="94" t="s">
        <v>5</v>
      </c>
      <c r="B64" s="100"/>
      <c r="C64" s="97" t="str">
        <f>+C53</f>
        <v>UNIDADES</v>
      </c>
      <c r="D64" s="97" t="str">
        <f>+D53</f>
        <v>EXPORTACIONES US$ FOB   RESÚMEN PÚBLICO</v>
      </c>
    </row>
    <row r="65" spans="1:4" x14ac:dyDescent="0.2">
      <c r="A65" s="99">
        <v>2002</v>
      </c>
      <c r="B65" s="100"/>
      <c r="C65" s="112">
        <f>+C54-SUM(C10:C21)</f>
        <v>0</v>
      </c>
      <c r="D65" s="112" t="e">
        <f>+D54-SUM(D10:D21)</f>
        <v>#VALUE!</v>
      </c>
    </row>
    <row r="66" spans="1:4" x14ac:dyDescent="0.2">
      <c r="A66" s="101">
        <v>2003</v>
      </c>
      <c r="B66" s="100"/>
      <c r="C66" s="114">
        <f>+C55-SUM(C22:C33)</f>
        <v>0</v>
      </c>
      <c r="D66" s="114" t="e">
        <f>+D55-SUM(D22:D33)</f>
        <v>#VALUE!</v>
      </c>
    </row>
    <row r="67" spans="1:4" ht="13.5" thickBot="1" x14ac:dyDescent="0.25">
      <c r="A67" s="102">
        <v>2004</v>
      </c>
      <c r="B67" s="100"/>
      <c r="C67" s="116">
        <f>+C56-SUM(C34:C45)</f>
        <v>0</v>
      </c>
      <c r="D67" s="116" t="e">
        <f>+D56-SUM(D34:D45)</f>
        <v>#VALUE!</v>
      </c>
    </row>
    <row r="68" spans="1:4" x14ac:dyDescent="0.2">
      <c r="A68" s="99" t="str">
        <f>+A57</f>
        <v>ene-mar 2017</v>
      </c>
      <c r="B68" s="100"/>
      <c r="C68" s="117">
        <f>+C57-(SUM(C34:INDEX(C34:C45,'[3]parámetros e instrucciones'!$E$3)))</f>
        <v>0</v>
      </c>
      <c r="D68" s="117" t="e">
        <f>+D57-(SUM(D34:INDEX(D34:D45,'[3]parámetros e instrucciones'!$E$3)))</f>
        <v>#VALUE!</v>
      </c>
    </row>
    <row r="69" spans="1:4" ht="13.5" thickBot="1" x14ac:dyDescent="0.25">
      <c r="A69" s="102" t="str">
        <f>+A58</f>
        <v>ene-mar 2018</v>
      </c>
      <c r="B69" s="100"/>
      <c r="C69" s="119" t="e">
        <f>+C58-(SUM(C46:INDEX(C46:C51,'[3]parámetros e instrucciones'!$E$3)))</f>
        <v>#REF!</v>
      </c>
      <c r="D69" s="119" t="e">
        <f>+D58-(SUM(D46:INDEX(D46:D51,'[3]parámetros e instrucciones'!$E$3)))</f>
        <v>#VALUE!</v>
      </c>
    </row>
  </sheetData>
  <sheetProtection formatCells="0" formatColumns="0" formatRows="0"/>
  <protectedRanges>
    <protectedRange sqref="D54:D58 D10:D51" name="Rango2_1_1"/>
    <protectedRange sqref="D54:D58" name="Rango1_1_1"/>
    <protectedRange sqref="C54:C58 C10:C51" name="Rango2_1"/>
    <protectedRange sqref="C54:C58" name="Rango1_1"/>
  </protectedRanges>
  <mergeCells count="6">
    <mergeCell ref="A1:D1"/>
    <mergeCell ref="A2:D2"/>
    <mergeCell ref="A3:D3"/>
    <mergeCell ref="A4:D4"/>
    <mergeCell ref="A7:D7"/>
    <mergeCell ref="F7:G7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7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I69"/>
  <sheetViews>
    <sheetView view="pageBreakPreview" topLeftCell="A33" zoomScale="115" zoomScaleNormal="100" zoomScaleSheetLayoutView="115" workbookViewId="0">
      <selection activeCell="I54" activeCellId="1" sqref="I42:I48 I54:I58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4" width="15.42578125" style="65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488" t="s">
        <v>258</v>
      </c>
      <c r="B1" s="488"/>
      <c r="C1" s="488"/>
      <c r="D1" s="488"/>
    </row>
    <row r="2" spans="1:9" x14ac:dyDescent="0.2">
      <c r="A2" s="488" t="s">
        <v>191</v>
      </c>
      <c r="B2" s="488"/>
      <c r="C2" s="488"/>
      <c r="D2" s="488"/>
    </row>
    <row r="3" spans="1:9" ht="13.5" thickBot="1" x14ac:dyDescent="0.25">
      <c r="A3" s="488" t="str">
        <f>+'1.modelos'!A3</f>
        <v>Amortiguadores para motos</v>
      </c>
      <c r="B3" s="488"/>
      <c r="C3" s="488"/>
      <c r="D3" s="488"/>
      <c r="F3" s="106"/>
      <c r="G3" s="106"/>
      <c r="I3" s="91" t="s">
        <v>122</v>
      </c>
    </row>
    <row r="4" spans="1:9" ht="36" customHeight="1" thickBot="1" x14ac:dyDescent="0.25">
      <c r="A4" s="489" t="s">
        <v>259</v>
      </c>
      <c r="B4" s="489"/>
      <c r="C4" s="489"/>
      <c r="D4" s="489"/>
      <c r="F4" s="106"/>
      <c r="G4" s="106"/>
      <c r="I4" s="91"/>
    </row>
    <row r="5" spans="1:9" ht="13.5" thickBot="1" x14ac:dyDescent="0.25">
      <c r="A5" s="464" t="s">
        <v>254</v>
      </c>
      <c r="B5" s="464"/>
      <c r="C5" s="464"/>
      <c r="D5" s="464"/>
      <c r="F5" s="106"/>
      <c r="G5" s="106"/>
      <c r="I5" s="91"/>
    </row>
    <row r="6" spans="1:9" ht="13.5" thickBot="1" x14ac:dyDescent="0.25">
      <c r="A6" s="464" t="s">
        <v>253</v>
      </c>
      <c r="B6" s="464"/>
      <c r="C6" s="464"/>
      <c r="D6" s="464"/>
      <c r="F6" s="106"/>
      <c r="G6" s="106"/>
      <c r="I6" s="91"/>
    </row>
    <row r="7" spans="1:9" ht="13.5" thickBot="1" x14ac:dyDescent="0.25">
      <c r="A7" s="488" t="s">
        <v>114</v>
      </c>
      <c r="B7" s="488"/>
      <c r="C7" s="488"/>
      <c r="D7" s="488"/>
      <c r="F7" s="486" t="s">
        <v>131</v>
      </c>
      <c r="G7" s="487"/>
      <c r="I7" s="91" t="s">
        <v>150</v>
      </c>
    </row>
    <row r="8" spans="1:9" ht="13.5" thickBot="1" x14ac:dyDescent="0.25">
      <c r="A8" s="50"/>
      <c r="C8" s="53"/>
      <c r="D8" s="53"/>
    </row>
    <row r="9" spans="1:9" s="381" customFormat="1" ht="60" customHeight="1" thickBot="1" x14ac:dyDescent="0.25">
      <c r="A9" s="379" t="s">
        <v>115</v>
      </c>
      <c r="C9" s="379" t="s">
        <v>238</v>
      </c>
      <c r="D9" s="379" t="s">
        <v>239</v>
      </c>
      <c r="G9" s="404"/>
      <c r="I9" s="379" t="s">
        <v>142</v>
      </c>
    </row>
    <row r="10" spans="1:9" x14ac:dyDescent="0.2">
      <c r="A10" s="103">
        <f>+'3.vol.'!C7</f>
        <v>42005</v>
      </c>
      <c r="C10" s="267"/>
      <c r="D10" s="267"/>
      <c r="F10" s="95" t="s">
        <v>128</v>
      </c>
      <c r="I10" s="262" t="str">
        <f>IF('4.conf (3)'!C10&gt;0,('4.conf (3)'!C10/'4.conf (3)'!$F$11)*100,"")</f>
        <v/>
      </c>
    </row>
    <row r="11" spans="1:9" x14ac:dyDescent="0.2">
      <c r="A11" s="104">
        <f>+'3.vol.'!C8</f>
        <v>42036</v>
      </c>
      <c r="C11" s="265"/>
      <c r="D11" s="265"/>
      <c r="F11" s="95" t="s">
        <v>129</v>
      </c>
      <c r="I11" s="260" t="str">
        <f>IF('4.conf (3)'!C11&gt;0,('4.conf (3)'!C11/'4.conf (3)'!$F$11)*100,"")</f>
        <v/>
      </c>
    </row>
    <row r="12" spans="1:9" x14ac:dyDescent="0.2">
      <c r="A12" s="104">
        <f>+'3.vol.'!C9</f>
        <v>42064</v>
      </c>
      <c r="C12" s="265"/>
      <c r="D12" s="265"/>
      <c r="F12" s="95" t="s">
        <v>130</v>
      </c>
      <c r="I12" s="260" t="str">
        <f>IF('4.conf (3)'!C12&gt;0,('4.conf (3)'!C12/'4.conf (3)'!$F$11)*100,"")</f>
        <v/>
      </c>
    </row>
    <row r="13" spans="1:9" x14ac:dyDescent="0.2">
      <c r="A13" s="104">
        <f>+'3.vol.'!C10</f>
        <v>42095</v>
      </c>
      <c r="C13" s="265"/>
      <c r="D13" s="265"/>
      <c r="F13" s="95" t="s">
        <v>205</v>
      </c>
      <c r="I13" s="260" t="str">
        <f>IF('4.conf (3)'!C13&gt;0,('4.conf (3)'!C13/'4.conf (3)'!$F$11)*100,"")</f>
        <v/>
      </c>
    </row>
    <row r="14" spans="1:9" x14ac:dyDescent="0.2">
      <c r="A14" s="104">
        <f>+'3.vol.'!C11</f>
        <v>42125</v>
      </c>
      <c r="C14" s="265"/>
      <c r="D14" s="265"/>
      <c r="I14" s="260" t="str">
        <f>IF('4.conf (3)'!C14&gt;0,('4.conf (3)'!C14/'4.conf (3)'!$F$11)*100,"")</f>
        <v/>
      </c>
    </row>
    <row r="15" spans="1:9" x14ac:dyDescent="0.2">
      <c r="A15" s="104">
        <f>+'3.vol.'!C12</f>
        <v>42156</v>
      </c>
      <c r="C15" s="265"/>
      <c r="D15" s="265"/>
      <c r="F15" s="95" t="s">
        <v>127</v>
      </c>
      <c r="I15" s="260" t="str">
        <f>IF('4.conf (3)'!C15&gt;0,('4.conf (3)'!C15/'4.conf (3)'!$F$11)*100,"")</f>
        <v/>
      </c>
    </row>
    <row r="16" spans="1:9" x14ac:dyDescent="0.2">
      <c r="A16" s="104">
        <f>+'3.vol.'!C13</f>
        <v>42186</v>
      </c>
      <c r="C16" s="265"/>
      <c r="D16" s="265"/>
      <c r="I16" s="260" t="str">
        <f>IF('4.conf (3)'!C16&gt;0,('4.conf (3)'!C16/'4.conf (3)'!$F$11)*100,"")</f>
        <v/>
      </c>
    </row>
    <row r="17" spans="1:9" x14ac:dyDescent="0.2">
      <c r="A17" s="104">
        <f>+'3.vol.'!C14</f>
        <v>42217</v>
      </c>
      <c r="C17" s="265"/>
      <c r="D17" s="265"/>
      <c r="I17" s="260" t="str">
        <f>IF('4.conf (3)'!C17&gt;0,('4.conf (3)'!C17/'4.conf (3)'!$F$11)*100,"")</f>
        <v/>
      </c>
    </row>
    <row r="18" spans="1:9" x14ac:dyDescent="0.2">
      <c r="A18" s="104">
        <f>+'3.vol.'!C15</f>
        <v>42248</v>
      </c>
      <c r="C18" s="265"/>
      <c r="D18" s="265"/>
      <c r="I18" s="260" t="str">
        <f>IF('4.conf (3)'!C18&gt;0,('4.conf (3)'!C18/'4.conf (3)'!$F$11)*100,"")</f>
        <v/>
      </c>
    </row>
    <row r="19" spans="1:9" x14ac:dyDescent="0.2">
      <c r="A19" s="104">
        <f>+'3.vol.'!C16</f>
        <v>42278</v>
      </c>
      <c r="C19" s="265"/>
      <c r="D19" s="265"/>
      <c r="I19" s="260" t="str">
        <f>IF('4.conf (3)'!C19&gt;0,('4.conf (3)'!C19/'4.conf (3)'!$F$11)*100,"")</f>
        <v/>
      </c>
    </row>
    <row r="20" spans="1:9" ht="13.5" thickBot="1" x14ac:dyDescent="0.25">
      <c r="A20" s="104">
        <f>+'3.vol.'!C17</f>
        <v>42309</v>
      </c>
      <c r="C20" s="265"/>
      <c r="D20" s="265"/>
      <c r="F20" s="95" t="s">
        <v>125</v>
      </c>
      <c r="I20" s="260" t="str">
        <f>IF('4.conf (3)'!C20&gt;0,('4.conf (3)'!C20/'4.conf (3)'!$F$11)*100,"")</f>
        <v/>
      </c>
    </row>
    <row r="21" spans="1:9" ht="13.5" thickBot="1" x14ac:dyDescent="0.25">
      <c r="A21" s="105">
        <f>+'3.vol.'!C18</f>
        <v>42339</v>
      </c>
      <c r="C21" s="266"/>
      <c r="D21" s="266"/>
      <c r="F21" s="147"/>
      <c r="I21" s="261" t="str">
        <f>IF('4.conf (3)'!C21&gt;0,('4.conf (3)'!C21/'4.conf (3)'!$F$11)*100,"")</f>
        <v/>
      </c>
    </row>
    <row r="22" spans="1:9" x14ac:dyDescent="0.2">
      <c r="A22" s="103">
        <f>+'3.vol.'!C19</f>
        <v>42370</v>
      </c>
      <c r="C22" s="267"/>
      <c r="D22" s="267"/>
      <c r="F22" s="95"/>
      <c r="I22" s="262" t="str">
        <f>IF('4.conf (3)'!C22&gt;0,('4.conf (3)'!C22/'4.conf (3)'!$F$11)*100,"")</f>
        <v/>
      </c>
    </row>
    <row r="23" spans="1:9" ht="13.5" thickBot="1" x14ac:dyDescent="0.25">
      <c r="A23" s="104">
        <f>+'3.vol.'!C20</f>
        <v>42401</v>
      </c>
      <c r="C23" s="265"/>
      <c r="D23" s="265"/>
      <c r="F23" s="95" t="s">
        <v>126</v>
      </c>
      <c r="I23" s="260" t="str">
        <f>IF('4.conf (3)'!C23&gt;0,('4.conf (3)'!C23/'4.conf (3)'!$F$11)*100,"")</f>
        <v/>
      </c>
    </row>
    <row r="24" spans="1:9" ht="13.5" thickBot="1" x14ac:dyDescent="0.25">
      <c r="A24" s="104">
        <f>+'3.vol.'!C21</f>
        <v>42430</v>
      </c>
      <c r="C24" s="265"/>
      <c r="D24" s="265"/>
      <c r="F24" s="148"/>
      <c r="I24" s="260" t="str">
        <f>IF('4.conf (3)'!C24&gt;0,('4.conf (3)'!C24/'4.conf (3)'!$F$11)*100,"")</f>
        <v/>
      </c>
    </row>
    <row r="25" spans="1:9" x14ac:dyDescent="0.2">
      <c r="A25" s="104">
        <f>+'3.vol.'!C22</f>
        <v>42461</v>
      </c>
      <c r="C25" s="265"/>
      <c r="D25" s="265"/>
      <c r="I25" s="260" t="str">
        <f>IF('4.conf (3)'!C25&gt;0,('4.conf (3)'!C25/'4.conf (3)'!$F$11)*100,"")</f>
        <v/>
      </c>
    </row>
    <row r="26" spans="1:9" x14ac:dyDescent="0.2">
      <c r="A26" s="104">
        <f>+'3.vol.'!C23</f>
        <v>42491</v>
      </c>
      <c r="C26" s="265"/>
      <c r="D26" s="265"/>
      <c r="I26" s="260" t="str">
        <f>IF('4.conf (3)'!C26&gt;0,('4.conf (3)'!C26/'4.conf (3)'!$F$11)*100,"")</f>
        <v/>
      </c>
    </row>
    <row r="27" spans="1:9" x14ac:dyDescent="0.2">
      <c r="A27" s="104">
        <f>+'3.vol.'!C24</f>
        <v>42522</v>
      </c>
      <c r="C27" s="265"/>
      <c r="D27" s="265"/>
      <c r="I27" s="260" t="str">
        <f>IF('4.conf (3)'!C27&gt;0,('4.conf (3)'!C27/'4.conf (3)'!$F$11)*100,"")</f>
        <v/>
      </c>
    </row>
    <row r="28" spans="1:9" x14ac:dyDescent="0.2">
      <c r="A28" s="104">
        <f>+'3.vol.'!C25</f>
        <v>42552</v>
      </c>
      <c r="C28" s="265"/>
      <c r="D28" s="265"/>
      <c r="I28" s="260" t="str">
        <f>IF('4.conf (3)'!C28&gt;0,('4.conf (3)'!C28/'4.conf (3)'!$F$11)*100,"")</f>
        <v/>
      </c>
    </row>
    <row r="29" spans="1:9" x14ac:dyDescent="0.2">
      <c r="A29" s="104">
        <f>+'3.vol.'!C26</f>
        <v>42583</v>
      </c>
      <c r="C29" s="265"/>
      <c r="D29" s="265"/>
      <c r="I29" s="260" t="str">
        <f>IF('4.conf (3)'!C29&gt;0,('4.conf (3)'!C29/'4.conf (3)'!$F$11)*100,"")</f>
        <v/>
      </c>
    </row>
    <row r="30" spans="1:9" x14ac:dyDescent="0.2">
      <c r="A30" s="104">
        <f>+'3.vol.'!C27</f>
        <v>42614</v>
      </c>
      <c r="C30" s="265"/>
      <c r="D30" s="265"/>
      <c r="I30" s="260" t="str">
        <f>IF('4.conf (3)'!C30&gt;0,('4.conf (3)'!C30/'4.conf (3)'!$F$11)*100,"")</f>
        <v/>
      </c>
    </row>
    <row r="31" spans="1:9" x14ac:dyDescent="0.2">
      <c r="A31" s="104">
        <f>+'3.vol.'!C28</f>
        <v>42644</v>
      </c>
      <c r="C31" s="265"/>
      <c r="D31" s="265"/>
      <c r="I31" s="260" t="str">
        <f>IF('4.conf (3)'!C31&gt;0,('4.conf (3)'!C31/'4.conf (3)'!$F$11)*100,"")</f>
        <v/>
      </c>
    </row>
    <row r="32" spans="1:9" x14ac:dyDescent="0.2">
      <c r="A32" s="104">
        <f>+'3.vol.'!C29</f>
        <v>42675</v>
      </c>
      <c r="C32" s="265"/>
      <c r="D32" s="265"/>
      <c r="I32" s="260" t="str">
        <f>IF('4.conf (3)'!C32&gt;0,('4.conf (3)'!C32/'4.conf (3)'!$F$11)*100,"")</f>
        <v/>
      </c>
    </row>
    <row r="33" spans="1:9" ht="13.5" thickBot="1" x14ac:dyDescent="0.25">
      <c r="A33" s="105">
        <f>+'3.vol.'!C30</f>
        <v>42705</v>
      </c>
      <c r="C33" s="268"/>
      <c r="D33" s="268"/>
      <c r="I33" s="263" t="str">
        <f>IF('4.conf (3)'!C33&gt;0,('4.conf (3)'!C33/'4.conf (3)'!$F$11)*100,"")</f>
        <v/>
      </c>
    </row>
    <row r="34" spans="1:9" x14ac:dyDescent="0.2">
      <c r="A34" s="103">
        <f>+'3.vol.'!C31</f>
        <v>42736</v>
      </c>
      <c r="C34" s="269"/>
      <c r="D34" s="269"/>
      <c r="I34" s="259" t="str">
        <f>IF('4.conf (3)'!C34&gt;0,('4.conf (3)'!C34/'4.conf (3)'!$F$11)*100,"")</f>
        <v/>
      </c>
    </row>
    <row r="35" spans="1:9" x14ac:dyDescent="0.2">
      <c r="A35" s="104">
        <f>+'3.vol.'!C32</f>
        <v>42767</v>
      </c>
      <c r="C35" s="265"/>
      <c r="D35" s="265"/>
      <c r="I35" s="260" t="str">
        <f>IF('4.conf (3)'!C35&gt;0,('4.conf (3)'!C35/'4.conf (3)'!$F$11)*100,"")</f>
        <v/>
      </c>
    </row>
    <row r="36" spans="1:9" x14ac:dyDescent="0.2">
      <c r="A36" s="104">
        <f>+'3.vol.'!C33</f>
        <v>42795</v>
      </c>
      <c r="C36" s="265"/>
      <c r="D36" s="265"/>
      <c r="I36" s="260" t="str">
        <f>IF('4.conf (3)'!C36&gt;0,('4.conf (3)'!C36/'4.conf (3)'!$F$11)*100,"")</f>
        <v/>
      </c>
    </row>
    <row r="37" spans="1:9" x14ac:dyDescent="0.2">
      <c r="A37" s="104">
        <f>+'3.vol.'!C34</f>
        <v>42826</v>
      </c>
      <c r="C37" s="265"/>
      <c r="D37" s="265"/>
      <c r="I37" s="260" t="str">
        <f>IF('4.conf (3)'!C37&gt;0,('4.conf (3)'!C37/'4.conf (3)'!$F$11)*100,"")</f>
        <v/>
      </c>
    </row>
    <row r="38" spans="1:9" x14ac:dyDescent="0.2">
      <c r="A38" s="104">
        <f>+'3.vol.'!C35</f>
        <v>42856</v>
      </c>
      <c r="C38" s="265"/>
      <c r="D38" s="265"/>
      <c r="I38" s="260" t="str">
        <f>IF('4.conf (3)'!C38&gt;0,('4.conf (3)'!C38/'4.conf (3)'!$F$11)*100,"")</f>
        <v/>
      </c>
    </row>
    <row r="39" spans="1:9" x14ac:dyDescent="0.2">
      <c r="A39" s="104">
        <f>+'3.vol.'!C36</f>
        <v>42887</v>
      </c>
      <c r="C39" s="265"/>
      <c r="D39" s="265"/>
      <c r="I39" s="260" t="str">
        <f>IF('4.conf (3)'!C39&gt;0,('4.conf (3)'!C39/'4.conf (3)'!$F$11)*100,"")</f>
        <v/>
      </c>
    </row>
    <row r="40" spans="1:9" x14ac:dyDescent="0.2">
      <c r="A40" s="104">
        <f>+'3.vol.'!C37</f>
        <v>42917</v>
      </c>
      <c r="C40" s="265"/>
      <c r="D40" s="265"/>
      <c r="I40" s="260" t="str">
        <f>IF('4.conf (3)'!C40&gt;0,('4.conf (3)'!C40/'4.conf (3)'!$F$11)*100,"")</f>
        <v/>
      </c>
    </row>
    <row r="41" spans="1:9" x14ac:dyDescent="0.2">
      <c r="A41" s="104">
        <f>+'3.vol.'!C38</f>
        <v>42948</v>
      </c>
      <c r="C41" s="265"/>
      <c r="D41" s="265"/>
      <c r="I41" s="260" t="str">
        <f>IF('4.conf (3)'!C41&gt;0,('4.conf (3)'!C41/'4.conf (3)'!$F$11)*100,"")</f>
        <v/>
      </c>
    </row>
    <row r="42" spans="1:9" x14ac:dyDescent="0.2">
      <c r="A42" s="104">
        <f>+'3.vol.'!C39</f>
        <v>42979</v>
      </c>
      <c r="C42" s="265"/>
      <c r="D42" s="265"/>
      <c r="I42" s="260" t="str">
        <f>IF('4.conf (3)'!C42&gt;0,('4.conf (3)'!C42/'4.conf (3)'!$F$11)*100,"")</f>
        <v/>
      </c>
    </row>
    <row r="43" spans="1:9" x14ac:dyDescent="0.2">
      <c r="A43" s="104">
        <f>+'3.vol.'!C40</f>
        <v>43009</v>
      </c>
      <c r="C43" s="265"/>
      <c r="D43" s="265"/>
      <c r="I43" s="260" t="str">
        <f>IF('4.conf (3)'!C43&gt;0,('4.conf (3)'!C43/'4.conf (3)'!$F$11)*100,"")</f>
        <v/>
      </c>
    </row>
    <row r="44" spans="1:9" x14ac:dyDescent="0.2">
      <c r="A44" s="104">
        <f>+'3.vol.'!C41</f>
        <v>43040</v>
      </c>
      <c r="C44" s="265"/>
      <c r="D44" s="265"/>
      <c r="I44" s="260" t="str">
        <f>IF('4.conf (3)'!C44&gt;0,('4.conf (3)'!C44/'4.conf (3)'!$F$11)*100,"")</f>
        <v/>
      </c>
    </row>
    <row r="45" spans="1:9" ht="13.5" thickBot="1" x14ac:dyDescent="0.25">
      <c r="A45" s="107">
        <f>+'3.vol.'!C42</f>
        <v>43070</v>
      </c>
      <c r="C45" s="268"/>
      <c r="D45" s="268"/>
      <c r="I45" s="263" t="str">
        <f>IF('4.conf (3)'!C45&gt;0,('4.conf (3)'!C45/'4.conf (3)'!$F$11)*100,"")</f>
        <v/>
      </c>
    </row>
    <row r="46" spans="1:9" x14ac:dyDescent="0.2">
      <c r="A46" s="103">
        <f>+'3.vol.'!C43</f>
        <v>43101</v>
      </c>
      <c r="C46" s="269"/>
      <c r="D46" s="269"/>
      <c r="I46" s="259" t="str">
        <f>IF('4.conf (3)'!C46&gt;0,('4.conf (3)'!C46/'4.conf (3)'!$F$11)*100,"")</f>
        <v/>
      </c>
    </row>
    <row r="47" spans="1:9" x14ac:dyDescent="0.2">
      <c r="A47" s="104">
        <f>+'3.vol.'!C44</f>
        <v>43132</v>
      </c>
      <c r="C47" s="265"/>
      <c r="D47" s="265"/>
      <c r="F47" s="49" t="s">
        <v>229</v>
      </c>
      <c r="I47" s="260" t="str">
        <f>IF('4.conf (3)'!C47&gt;0,('4.conf (3)'!C47/'4.conf (3)'!$F$11)*100,"")</f>
        <v/>
      </c>
    </row>
    <row r="48" spans="1:9" x14ac:dyDescent="0.2">
      <c r="A48" s="312">
        <f>+'3.vol.'!C45</f>
        <v>43160</v>
      </c>
      <c r="C48" s="267"/>
      <c r="D48" s="267"/>
      <c r="I48" s="260" t="str">
        <f>IF('4.conf (3)'!C48&gt;0,('4.conf (3)'!C48/'4.conf (3)'!$F$11)*100,"")</f>
        <v/>
      </c>
    </row>
    <row r="49" spans="1:9" hidden="1" x14ac:dyDescent="0.2">
      <c r="A49" s="104">
        <f>+'3.vol.'!C46</f>
        <v>43009</v>
      </c>
      <c r="C49" s="265">
        <f t="shared" ref="C49:D51" si="0">+H49</f>
        <v>0</v>
      </c>
      <c r="D49" s="265" t="str">
        <f t="shared" si="0"/>
        <v/>
      </c>
      <c r="I49" s="260" t="str">
        <f>IF('4.conf'!C47&gt;0,('4.conf'!C47/'4.conf'!$F$11)*100,"")</f>
        <v/>
      </c>
    </row>
    <row r="50" spans="1:9" hidden="1" x14ac:dyDescent="0.2">
      <c r="A50" s="104">
        <f>+'3.vol.'!C47</f>
        <v>43040</v>
      </c>
      <c r="C50" s="265">
        <f t="shared" si="0"/>
        <v>0</v>
      </c>
      <c r="D50" s="265" t="str">
        <f t="shared" si="0"/>
        <v/>
      </c>
      <c r="I50" s="260" t="str">
        <f>IF('4.conf'!C48&gt;0,('4.conf'!C48/'4.conf'!$F$11)*100,"")</f>
        <v/>
      </c>
    </row>
    <row r="51" spans="1:9" ht="13.5" hidden="1" thickBot="1" x14ac:dyDescent="0.25">
      <c r="A51" s="105">
        <f>+'3.vol.'!C48</f>
        <v>43070</v>
      </c>
      <c r="C51" s="266">
        <f t="shared" si="0"/>
        <v>0</v>
      </c>
      <c r="D51" s="266" t="str">
        <f t="shared" si="0"/>
        <v/>
      </c>
      <c r="I51" s="261" t="str">
        <f>IF('4.conf'!C49&gt;0,('4.conf'!C49/'4.conf'!$F$11)*100,"")</f>
        <v/>
      </c>
    </row>
    <row r="52" spans="1:9" ht="13.5" thickBot="1" x14ac:dyDescent="0.25">
      <c r="A52" s="43"/>
      <c r="C52" s="46"/>
      <c r="D52" s="46"/>
    </row>
    <row r="53" spans="1:9" ht="57.75" customHeight="1" thickBot="1" x14ac:dyDescent="0.25">
      <c r="A53" s="429" t="str">
        <f>+'3.vol.'!C50</f>
        <v>Año</v>
      </c>
      <c r="B53" s="381"/>
      <c r="C53" s="379" t="s">
        <v>238</v>
      </c>
      <c r="D53" s="379" t="s">
        <v>239</v>
      </c>
      <c r="I53" s="24" t="str">
        <f>+I9</f>
        <v>EXPORTACIONES US$ FOB   RESÚMEN PÚBLICO</v>
      </c>
    </row>
    <row r="54" spans="1:9" x14ac:dyDescent="0.2">
      <c r="A54" s="62">
        <f>+'3.vol.'!C52</f>
        <v>2015</v>
      </c>
      <c r="C54" s="270"/>
      <c r="D54" s="270"/>
      <c r="I54" s="262" t="str">
        <f>IF('4.conf (3)'!C54&gt;0,('4.conf (3)'!C54/'4.conf (3)'!$F$11)*100,"")</f>
        <v/>
      </c>
    </row>
    <row r="55" spans="1:9" x14ac:dyDescent="0.2">
      <c r="A55" s="58">
        <f>+'3.vol.'!C53</f>
        <v>2016</v>
      </c>
      <c r="C55" s="271"/>
      <c r="D55" s="271"/>
      <c r="I55" s="262" t="str">
        <f>IF('4.conf (3)'!C55&gt;0,('4.conf (3)'!C55/'4.conf (3)'!$F$11)*100,"")</f>
        <v/>
      </c>
    </row>
    <row r="56" spans="1:9" ht="13.5" thickBot="1" x14ac:dyDescent="0.25">
      <c r="A56" s="317">
        <f>+'3.vol.'!C54</f>
        <v>2017</v>
      </c>
      <c r="C56" s="272"/>
      <c r="D56" s="272"/>
      <c r="I56" s="262" t="str">
        <f>IF('4.conf (3)'!C56&gt;0,('4.conf (3)'!C56/'4.conf (3)'!$F$11)*100,"")</f>
        <v/>
      </c>
    </row>
    <row r="57" spans="1:9" x14ac:dyDescent="0.2">
      <c r="A57" s="438" t="str">
        <f>+'3.vol.'!C55</f>
        <v>ene-mar 2017</v>
      </c>
      <c r="C57" s="273"/>
      <c r="D57" s="273"/>
      <c r="I57" s="262" t="str">
        <f>IF('4.conf (3)'!C57&gt;0,('4.conf (3)'!C57/'4.conf (3)'!$F$11)*100,"")</f>
        <v/>
      </c>
    </row>
    <row r="58" spans="1:9" ht="13.5" thickBot="1" x14ac:dyDescent="0.25">
      <c r="A58" s="336" t="str">
        <f>+'3.vol.'!C56</f>
        <v>ene-mar 2018</v>
      </c>
      <c r="C58" s="274"/>
      <c r="D58" s="274"/>
      <c r="I58" s="262" t="str">
        <f>IF('4.conf (3)'!C58&gt;0,('4.conf (3)'!C58/'4.conf (3)'!$F$11)*100,"")</f>
        <v/>
      </c>
    </row>
    <row r="62" spans="1:9" x14ac:dyDescent="0.2">
      <c r="A62" s="91" t="s">
        <v>147</v>
      </c>
    </row>
    <row r="63" spans="1:9" ht="13.5" thickBot="1" x14ac:dyDescent="0.25"/>
    <row r="64" spans="1:9" ht="38.25" customHeight="1" thickBot="1" x14ac:dyDescent="0.25">
      <c r="A64" s="94" t="s">
        <v>5</v>
      </c>
      <c r="B64" s="100"/>
      <c r="C64" s="97" t="str">
        <f>+C53</f>
        <v>UNIDADES</v>
      </c>
      <c r="D64" s="97" t="str">
        <f>+D53</f>
        <v>U$ FOB</v>
      </c>
    </row>
    <row r="65" spans="1:4" x14ac:dyDescent="0.2">
      <c r="A65" s="99">
        <v>2002</v>
      </c>
      <c r="B65" s="100"/>
      <c r="C65" s="112">
        <f>+C54-SUM(C10:C21)</f>
        <v>0</v>
      </c>
      <c r="D65" s="112">
        <f>+D54-SUM(D10:D21)</f>
        <v>0</v>
      </c>
    </row>
    <row r="66" spans="1:4" x14ac:dyDescent="0.2">
      <c r="A66" s="101">
        <v>2003</v>
      </c>
      <c r="B66" s="100"/>
      <c r="C66" s="114">
        <f>+C55-SUM(C22:C33)</f>
        <v>0</v>
      </c>
      <c r="D66" s="114">
        <f>+D55-SUM(D22:D33)</f>
        <v>0</v>
      </c>
    </row>
    <row r="67" spans="1:4" ht="13.5" thickBot="1" x14ac:dyDescent="0.25">
      <c r="A67" s="102">
        <v>2004</v>
      </c>
      <c r="B67" s="100"/>
      <c r="C67" s="116">
        <f>+C56-SUM(C34:C45)</f>
        <v>0</v>
      </c>
      <c r="D67" s="116">
        <f>+D56-SUM(D34:D45)</f>
        <v>0</v>
      </c>
    </row>
    <row r="68" spans="1:4" x14ac:dyDescent="0.2">
      <c r="A68" s="99" t="str">
        <f>+A57</f>
        <v>ene-mar 2017</v>
      </c>
      <c r="B68" s="100"/>
      <c r="C68" s="117">
        <f>+C57-(SUM(C34:INDEX(C34:C45,'[3]parámetros e instrucciones'!$E$3)))</f>
        <v>0</v>
      </c>
      <c r="D68" s="117">
        <f>+D57-(SUM(D34:INDEX(D34:D45,'[3]parámetros e instrucciones'!$E$3)))</f>
        <v>0</v>
      </c>
    </row>
    <row r="69" spans="1:4" ht="13.5" thickBot="1" x14ac:dyDescent="0.25">
      <c r="A69" s="102" t="str">
        <f>+A58</f>
        <v>ene-mar 2018</v>
      </c>
      <c r="B69" s="100"/>
      <c r="C69" s="119" t="e">
        <f>+C58-(SUM(C46:INDEX(C46:C51,'[3]parámetros e instrucciones'!$E$3)))</f>
        <v>#REF!</v>
      </c>
      <c r="D69" s="119" t="e">
        <f>+D58-(SUM(D46:INDEX(D46:D51,'[3]parámetros e instrucciones'!$E$3)))</f>
        <v>#REF!</v>
      </c>
    </row>
  </sheetData>
  <sheetProtection formatCells="0" formatColumns="0" formatRows="0"/>
  <protectedRanges>
    <protectedRange sqref="C54:D58 C10:D51" name="Rango2_1"/>
    <protectedRange sqref="C54:D58" name="Rango1_1"/>
  </protectedRanges>
  <mergeCells count="6">
    <mergeCell ref="A1:D1"/>
    <mergeCell ref="A2:D2"/>
    <mergeCell ref="A3:D3"/>
    <mergeCell ref="A4:D4"/>
    <mergeCell ref="A7:D7"/>
    <mergeCell ref="F7:G7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6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I69"/>
  <sheetViews>
    <sheetView view="pageBreakPreview" topLeftCell="A30" zoomScale="115" zoomScaleNormal="100" zoomScaleSheetLayoutView="115" workbookViewId="0">
      <selection activeCell="I54" activeCellId="1" sqref="I42:I48 I54:I58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15.42578125" style="65" customWidth="1"/>
    <col min="4" max="4" width="19.42578125" style="65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488" t="s">
        <v>258</v>
      </c>
      <c r="B1" s="488"/>
      <c r="C1" s="488"/>
      <c r="D1" s="488"/>
    </row>
    <row r="2" spans="1:9" x14ac:dyDescent="0.2">
      <c r="A2" s="488" t="s">
        <v>191</v>
      </c>
      <c r="B2" s="488"/>
      <c r="C2" s="488"/>
      <c r="D2" s="488"/>
    </row>
    <row r="3" spans="1:9" ht="13.5" thickBot="1" x14ac:dyDescent="0.25">
      <c r="A3" s="488" t="str">
        <f>+'1.modelos'!A3</f>
        <v>Amortiguadores para motos</v>
      </c>
      <c r="B3" s="488"/>
      <c r="C3" s="488"/>
      <c r="D3" s="488"/>
      <c r="F3" s="106"/>
      <c r="G3" s="106"/>
      <c r="I3" s="91" t="s">
        <v>122</v>
      </c>
    </row>
    <row r="4" spans="1:9" ht="30.75" customHeight="1" thickBot="1" x14ac:dyDescent="0.25">
      <c r="A4" s="489" t="s">
        <v>259</v>
      </c>
      <c r="B4" s="489"/>
      <c r="C4" s="489"/>
      <c r="D4" s="489"/>
      <c r="F4" s="106"/>
      <c r="G4" s="106"/>
      <c r="I4" s="91"/>
    </row>
    <row r="5" spans="1:9" ht="13.5" thickBot="1" x14ac:dyDescent="0.25">
      <c r="A5" s="464" t="s">
        <v>254</v>
      </c>
      <c r="B5" s="464"/>
      <c r="C5" s="464"/>
      <c r="D5" s="464"/>
      <c r="F5" s="106"/>
      <c r="G5" s="106"/>
      <c r="I5" s="91"/>
    </row>
    <row r="6" spans="1:9" ht="13.5" thickBot="1" x14ac:dyDescent="0.25">
      <c r="A6" s="464" t="s">
        <v>253</v>
      </c>
      <c r="B6" s="464"/>
      <c r="C6" s="464"/>
      <c r="D6" s="464"/>
      <c r="F6" s="106"/>
      <c r="G6" s="106"/>
      <c r="I6" s="91"/>
    </row>
    <row r="7" spans="1:9" ht="13.5" thickBot="1" x14ac:dyDescent="0.25">
      <c r="A7" s="488" t="s">
        <v>114</v>
      </c>
      <c r="B7" s="488"/>
      <c r="C7" s="488"/>
      <c r="D7" s="488"/>
      <c r="F7" s="486" t="s">
        <v>131</v>
      </c>
      <c r="G7" s="487"/>
      <c r="I7" s="91" t="s">
        <v>150</v>
      </c>
    </row>
    <row r="8" spans="1:9" ht="13.5" thickBot="1" x14ac:dyDescent="0.25">
      <c r="A8" s="50"/>
      <c r="C8" s="53"/>
      <c r="D8" s="53"/>
    </row>
    <row r="9" spans="1:9" s="381" customFormat="1" ht="60" customHeight="1" thickBot="1" x14ac:dyDescent="0.25">
      <c r="A9" s="379" t="s">
        <v>115</v>
      </c>
      <c r="C9" s="379" t="s">
        <v>238</v>
      </c>
      <c r="D9" s="379" t="s">
        <v>142</v>
      </c>
      <c r="G9" s="404"/>
      <c r="I9" s="379" t="e">
        <f>IF('4.conf (3)'!D9&gt;0,('4.conf (3)'!D9/'4.conf (3)'!$F$24)*100,"")</f>
        <v>#VALUE!</v>
      </c>
    </row>
    <row r="10" spans="1:9" x14ac:dyDescent="0.2">
      <c r="A10" s="103">
        <f>+'3.vol.'!C7</f>
        <v>42005</v>
      </c>
      <c r="C10" s="267"/>
      <c r="D10" s="267" t="str">
        <f>+I10</f>
        <v/>
      </c>
      <c r="F10" s="95" t="s">
        <v>128</v>
      </c>
      <c r="I10" s="262" t="str">
        <f>IF('4.conf (3)'!D10&gt;0,('4.conf (3)'!D10/'4.conf (3)'!$F$24)*100,"")</f>
        <v/>
      </c>
    </row>
    <row r="11" spans="1:9" x14ac:dyDescent="0.2">
      <c r="A11" s="104">
        <f>+'3.vol.'!C8</f>
        <v>42036</v>
      </c>
      <c r="C11" s="265"/>
      <c r="D11" s="265" t="str">
        <f t="shared" ref="D11:D48" si="0">+I11</f>
        <v/>
      </c>
      <c r="F11" s="95" t="s">
        <v>129</v>
      </c>
      <c r="I11" s="260" t="str">
        <f>IF('4.conf (3)'!D11&gt;0,('4.conf (3)'!D11/'4.conf (3)'!$F$24)*100,"")</f>
        <v/>
      </c>
    </row>
    <row r="12" spans="1:9" x14ac:dyDescent="0.2">
      <c r="A12" s="104">
        <f>+'3.vol.'!C9</f>
        <v>42064</v>
      </c>
      <c r="C12" s="265"/>
      <c r="D12" s="265" t="str">
        <f t="shared" si="0"/>
        <v/>
      </c>
      <c r="F12" s="95" t="s">
        <v>130</v>
      </c>
      <c r="I12" s="260" t="str">
        <f>IF('4.conf (3)'!D12&gt;0,('4.conf (3)'!D12/'4.conf (3)'!$F$24)*100,"")</f>
        <v/>
      </c>
    </row>
    <row r="13" spans="1:9" x14ac:dyDescent="0.2">
      <c r="A13" s="104">
        <f>+'3.vol.'!C10</f>
        <v>42095</v>
      </c>
      <c r="C13" s="265"/>
      <c r="D13" s="265" t="str">
        <f t="shared" si="0"/>
        <v/>
      </c>
      <c r="F13" s="95" t="s">
        <v>205</v>
      </c>
      <c r="I13" s="260" t="str">
        <f>IF('4.conf (3)'!D13&gt;0,('4.conf (3)'!D13/'4.conf (3)'!$F$24)*100,"")</f>
        <v/>
      </c>
    </row>
    <row r="14" spans="1:9" x14ac:dyDescent="0.2">
      <c r="A14" s="104">
        <f>+'3.vol.'!C11</f>
        <v>42125</v>
      </c>
      <c r="C14" s="265"/>
      <c r="D14" s="265" t="str">
        <f t="shared" si="0"/>
        <v/>
      </c>
      <c r="I14" s="260" t="str">
        <f>IF('4.conf (3)'!D14&gt;0,('4.conf (3)'!D14/'4.conf (3)'!$F$24)*100,"")</f>
        <v/>
      </c>
    </row>
    <row r="15" spans="1:9" x14ac:dyDescent="0.2">
      <c r="A15" s="104">
        <f>+'3.vol.'!C12</f>
        <v>42156</v>
      </c>
      <c r="C15" s="265"/>
      <c r="D15" s="265" t="str">
        <f t="shared" si="0"/>
        <v/>
      </c>
      <c r="I15" s="260" t="str">
        <f>IF('4.conf (3)'!D15&gt;0,('4.conf (3)'!D15/'4.conf (3)'!$F$24)*100,"")</f>
        <v/>
      </c>
    </row>
    <row r="16" spans="1:9" x14ac:dyDescent="0.2">
      <c r="A16" s="104">
        <f>+'3.vol.'!C13</f>
        <v>42186</v>
      </c>
      <c r="C16" s="265"/>
      <c r="D16" s="265" t="str">
        <f t="shared" si="0"/>
        <v/>
      </c>
      <c r="I16" s="260" t="str">
        <f>IF('4.conf (3)'!D16&gt;0,('4.conf (3)'!D16/'4.conf (3)'!$F$24)*100,"")</f>
        <v/>
      </c>
    </row>
    <row r="17" spans="1:9" x14ac:dyDescent="0.2">
      <c r="A17" s="104">
        <f>+'3.vol.'!C14</f>
        <v>42217</v>
      </c>
      <c r="C17" s="265"/>
      <c r="D17" s="265" t="str">
        <f t="shared" si="0"/>
        <v/>
      </c>
      <c r="I17" s="260" t="str">
        <f>IF('4.conf (3)'!D17&gt;0,('4.conf (3)'!D17/'4.conf (3)'!$F$24)*100,"")</f>
        <v/>
      </c>
    </row>
    <row r="18" spans="1:9" x14ac:dyDescent="0.2">
      <c r="A18" s="104">
        <f>+'3.vol.'!C15</f>
        <v>42248</v>
      </c>
      <c r="C18" s="265"/>
      <c r="D18" s="265" t="str">
        <f t="shared" si="0"/>
        <v/>
      </c>
      <c r="I18" s="260" t="str">
        <f>IF('4.conf (3)'!D18&gt;0,('4.conf (3)'!D18/'4.conf (3)'!$F$24)*100,"")</f>
        <v/>
      </c>
    </row>
    <row r="19" spans="1:9" x14ac:dyDescent="0.2">
      <c r="A19" s="104">
        <f>+'3.vol.'!C16</f>
        <v>42278</v>
      </c>
      <c r="C19" s="265"/>
      <c r="D19" s="265" t="str">
        <f t="shared" si="0"/>
        <v/>
      </c>
      <c r="I19" s="260" t="str">
        <f>IF('4.conf (3)'!D19&gt;0,('4.conf (3)'!D19/'4.conf (3)'!$F$24)*100,"")</f>
        <v/>
      </c>
    </row>
    <row r="20" spans="1:9" x14ac:dyDescent="0.2">
      <c r="A20" s="104">
        <f>+'3.vol.'!C17</f>
        <v>42309</v>
      </c>
      <c r="C20" s="265"/>
      <c r="D20" s="265" t="str">
        <f t="shared" si="0"/>
        <v/>
      </c>
      <c r="I20" s="260" t="str">
        <f>IF('4.conf (3)'!D20&gt;0,('4.conf (3)'!D20/'4.conf (3)'!$F$24)*100,"")</f>
        <v/>
      </c>
    </row>
    <row r="21" spans="1:9" ht="13.5" thickBot="1" x14ac:dyDescent="0.25">
      <c r="A21" s="105">
        <f>+'3.vol.'!C18</f>
        <v>42339</v>
      </c>
      <c r="C21" s="266"/>
      <c r="D21" s="266" t="str">
        <f t="shared" si="0"/>
        <v/>
      </c>
      <c r="I21" s="261" t="str">
        <f>IF('4.conf (3)'!D21&gt;0,('4.conf (3)'!D21/'4.conf (3)'!$F$24)*100,"")</f>
        <v/>
      </c>
    </row>
    <row r="22" spans="1:9" x14ac:dyDescent="0.2">
      <c r="A22" s="103">
        <f>+'3.vol.'!C19</f>
        <v>42370</v>
      </c>
      <c r="C22" s="267"/>
      <c r="D22" s="267" t="str">
        <f t="shared" si="0"/>
        <v/>
      </c>
      <c r="I22" s="262" t="str">
        <f>IF('4.conf (3)'!D22&gt;0,('4.conf (3)'!D22/'4.conf (3)'!$F$24)*100,"")</f>
        <v/>
      </c>
    </row>
    <row r="23" spans="1:9" x14ac:dyDescent="0.2">
      <c r="A23" s="104">
        <f>+'3.vol.'!C20</f>
        <v>42401</v>
      </c>
      <c r="C23" s="265"/>
      <c r="D23" s="265" t="str">
        <f t="shared" si="0"/>
        <v/>
      </c>
      <c r="I23" s="260" t="str">
        <f>IF('4.conf (3)'!D23&gt;0,('4.conf (3)'!D23/'4.conf (3)'!$F$24)*100,"")</f>
        <v/>
      </c>
    </row>
    <row r="24" spans="1:9" x14ac:dyDescent="0.2">
      <c r="A24" s="104">
        <f>+'3.vol.'!C21</f>
        <v>42430</v>
      </c>
      <c r="C24" s="265"/>
      <c r="D24" s="265" t="str">
        <f t="shared" si="0"/>
        <v/>
      </c>
      <c r="I24" s="260" t="str">
        <f>IF('4.conf (3)'!D24&gt;0,('4.conf (3)'!D24/'4.conf (3)'!$F$24)*100,"")</f>
        <v/>
      </c>
    </row>
    <row r="25" spans="1:9" x14ac:dyDescent="0.2">
      <c r="A25" s="104">
        <f>+'3.vol.'!C22</f>
        <v>42461</v>
      </c>
      <c r="C25" s="265"/>
      <c r="D25" s="265" t="str">
        <f t="shared" si="0"/>
        <v/>
      </c>
      <c r="I25" s="260" t="str">
        <f>IF('4.conf (3)'!D25&gt;0,('4.conf (3)'!D25/'4.conf (3)'!$F$24)*100,"")</f>
        <v/>
      </c>
    </row>
    <row r="26" spans="1:9" x14ac:dyDescent="0.2">
      <c r="A26" s="104">
        <f>+'3.vol.'!C23</f>
        <v>42491</v>
      </c>
      <c r="C26" s="265"/>
      <c r="D26" s="265" t="str">
        <f t="shared" si="0"/>
        <v/>
      </c>
      <c r="I26" s="260" t="str">
        <f>IF('4.conf (3)'!D26&gt;0,('4.conf (3)'!D26/'4.conf (3)'!$F$24)*100,"")</f>
        <v/>
      </c>
    </row>
    <row r="27" spans="1:9" x14ac:dyDescent="0.2">
      <c r="A27" s="104">
        <f>+'3.vol.'!C24</f>
        <v>42522</v>
      </c>
      <c r="C27" s="265"/>
      <c r="D27" s="265" t="str">
        <f t="shared" si="0"/>
        <v/>
      </c>
      <c r="I27" s="260" t="str">
        <f>IF('4.conf (3)'!D27&gt;0,('4.conf (3)'!D27/'4.conf (3)'!$F$24)*100,"")</f>
        <v/>
      </c>
    </row>
    <row r="28" spans="1:9" x14ac:dyDescent="0.2">
      <c r="A28" s="104">
        <f>+'3.vol.'!C25</f>
        <v>42552</v>
      </c>
      <c r="C28" s="265"/>
      <c r="D28" s="265" t="str">
        <f t="shared" si="0"/>
        <v/>
      </c>
      <c r="I28" s="260" t="str">
        <f>IF('4.conf (3)'!D28&gt;0,('4.conf (3)'!D28/'4.conf (3)'!$F$24)*100,"")</f>
        <v/>
      </c>
    </row>
    <row r="29" spans="1:9" x14ac:dyDescent="0.2">
      <c r="A29" s="104">
        <f>+'3.vol.'!C26</f>
        <v>42583</v>
      </c>
      <c r="C29" s="265"/>
      <c r="D29" s="265" t="str">
        <f t="shared" si="0"/>
        <v/>
      </c>
      <c r="I29" s="260" t="str">
        <f>IF('4.conf (3)'!D29&gt;0,('4.conf (3)'!D29/'4.conf (3)'!$F$24)*100,"")</f>
        <v/>
      </c>
    </row>
    <row r="30" spans="1:9" x14ac:dyDescent="0.2">
      <c r="A30" s="104">
        <f>+'3.vol.'!C27</f>
        <v>42614</v>
      </c>
      <c r="C30" s="265"/>
      <c r="D30" s="265" t="str">
        <f t="shared" si="0"/>
        <v/>
      </c>
      <c r="I30" s="260" t="str">
        <f>IF('4.conf (3)'!D30&gt;0,('4.conf (3)'!D30/'4.conf (3)'!$F$24)*100,"")</f>
        <v/>
      </c>
    </row>
    <row r="31" spans="1:9" x14ac:dyDescent="0.2">
      <c r="A31" s="104">
        <f>+'3.vol.'!C28</f>
        <v>42644</v>
      </c>
      <c r="C31" s="265"/>
      <c r="D31" s="265" t="str">
        <f t="shared" si="0"/>
        <v/>
      </c>
      <c r="I31" s="260" t="str">
        <f>IF('4.conf (3)'!D31&gt;0,('4.conf (3)'!D31/'4.conf (3)'!$F$24)*100,"")</f>
        <v/>
      </c>
    </row>
    <row r="32" spans="1:9" x14ac:dyDescent="0.2">
      <c r="A32" s="104">
        <f>+'3.vol.'!C29</f>
        <v>42675</v>
      </c>
      <c r="C32" s="265"/>
      <c r="D32" s="265" t="str">
        <f t="shared" si="0"/>
        <v/>
      </c>
      <c r="I32" s="260" t="str">
        <f>IF('4.conf (3)'!D32&gt;0,('4.conf (3)'!D32/'4.conf (3)'!$F$24)*100,"")</f>
        <v/>
      </c>
    </row>
    <row r="33" spans="1:9" ht="13.5" thickBot="1" x14ac:dyDescent="0.25">
      <c r="A33" s="105">
        <f>+'3.vol.'!C30</f>
        <v>42705</v>
      </c>
      <c r="C33" s="268"/>
      <c r="D33" s="268" t="str">
        <f t="shared" si="0"/>
        <v/>
      </c>
      <c r="I33" s="263" t="str">
        <f>IF('4.conf (3)'!D33&gt;0,('4.conf (3)'!D33/'4.conf (3)'!$F$24)*100,"")</f>
        <v/>
      </c>
    </row>
    <row r="34" spans="1:9" x14ac:dyDescent="0.2">
      <c r="A34" s="103">
        <f>+'3.vol.'!C31</f>
        <v>42736</v>
      </c>
      <c r="C34" s="269"/>
      <c r="D34" s="269" t="str">
        <f t="shared" si="0"/>
        <v/>
      </c>
      <c r="I34" s="259" t="str">
        <f>IF('4.conf (3)'!D34&gt;0,('4.conf (3)'!D34/'4.conf (3)'!$F$24)*100,"")</f>
        <v/>
      </c>
    </row>
    <row r="35" spans="1:9" x14ac:dyDescent="0.2">
      <c r="A35" s="104">
        <f>+'3.vol.'!C32</f>
        <v>42767</v>
      </c>
      <c r="C35" s="265"/>
      <c r="D35" s="265" t="str">
        <f t="shared" si="0"/>
        <v/>
      </c>
      <c r="I35" s="260" t="str">
        <f>IF('4.conf (3)'!D35&gt;0,('4.conf (3)'!D35/'4.conf (3)'!$F$24)*100,"")</f>
        <v/>
      </c>
    </row>
    <row r="36" spans="1:9" x14ac:dyDescent="0.2">
      <c r="A36" s="104">
        <f>+'3.vol.'!C33</f>
        <v>42795</v>
      </c>
      <c r="C36" s="265"/>
      <c r="D36" s="265" t="str">
        <f t="shared" si="0"/>
        <v/>
      </c>
      <c r="I36" s="260" t="str">
        <f>IF('4.conf (3)'!D36&gt;0,('4.conf (3)'!D36/'4.conf (3)'!$F$24)*100,"")</f>
        <v/>
      </c>
    </row>
    <row r="37" spans="1:9" x14ac:dyDescent="0.2">
      <c r="A37" s="104">
        <f>+'3.vol.'!C34</f>
        <v>42826</v>
      </c>
      <c r="C37" s="265"/>
      <c r="D37" s="265" t="str">
        <f t="shared" si="0"/>
        <v/>
      </c>
      <c r="I37" s="260" t="str">
        <f>IF('4.conf (3)'!D37&gt;0,('4.conf (3)'!D37/'4.conf (3)'!$F$24)*100,"")</f>
        <v/>
      </c>
    </row>
    <row r="38" spans="1:9" x14ac:dyDescent="0.2">
      <c r="A38" s="104">
        <f>+'3.vol.'!C35</f>
        <v>42856</v>
      </c>
      <c r="C38" s="265"/>
      <c r="D38" s="265" t="str">
        <f t="shared" si="0"/>
        <v/>
      </c>
      <c r="I38" s="260" t="str">
        <f>IF('4.conf (3)'!D38&gt;0,('4.conf (3)'!D38/'4.conf (3)'!$F$24)*100,"")</f>
        <v/>
      </c>
    </row>
    <row r="39" spans="1:9" x14ac:dyDescent="0.2">
      <c r="A39" s="104">
        <f>+'3.vol.'!C36</f>
        <v>42887</v>
      </c>
      <c r="C39" s="265"/>
      <c r="D39" s="265" t="str">
        <f t="shared" si="0"/>
        <v/>
      </c>
      <c r="I39" s="260" t="str">
        <f>IF('4.conf (3)'!D39&gt;0,('4.conf (3)'!D39/'4.conf (3)'!$F$24)*100,"")</f>
        <v/>
      </c>
    </row>
    <row r="40" spans="1:9" x14ac:dyDescent="0.2">
      <c r="A40" s="104">
        <f>+'3.vol.'!C37</f>
        <v>42917</v>
      </c>
      <c r="C40" s="265"/>
      <c r="D40" s="265" t="str">
        <f t="shared" si="0"/>
        <v/>
      </c>
      <c r="I40" s="260" t="str">
        <f>IF('4.conf (3)'!D40&gt;0,('4.conf (3)'!D40/'4.conf (3)'!$F$24)*100,"")</f>
        <v/>
      </c>
    </row>
    <row r="41" spans="1:9" x14ac:dyDescent="0.2">
      <c r="A41" s="104">
        <f>+'3.vol.'!C38</f>
        <v>42948</v>
      </c>
      <c r="C41" s="265"/>
      <c r="D41" s="265" t="str">
        <f t="shared" si="0"/>
        <v/>
      </c>
      <c r="I41" s="260" t="str">
        <f>IF('4.conf (3)'!D41&gt;0,('4.conf (3)'!D41/'4.conf (3)'!$F$24)*100,"")</f>
        <v/>
      </c>
    </row>
    <row r="42" spans="1:9" x14ac:dyDescent="0.2">
      <c r="A42" s="104">
        <f>+'3.vol.'!C39</f>
        <v>42979</v>
      </c>
      <c r="C42" s="265"/>
      <c r="D42" s="265" t="str">
        <f t="shared" si="0"/>
        <v/>
      </c>
      <c r="I42" s="260" t="str">
        <f>IF('4.conf (3)'!D42&gt;0,('4.conf (3)'!D42/'4.conf (3)'!$F$24)*100,"")</f>
        <v/>
      </c>
    </row>
    <row r="43" spans="1:9" x14ac:dyDescent="0.2">
      <c r="A43" s="104">
        <f>+'3.vol.'!C40</f>
        <v>43009</v>
      </c>
      <c r="C43" s="265"/>
      <c r="D43" s="265" t="str">
        <f t="shared" si="0"/>
        <v/>
      </c>
      <c r="I43" s="260" t="str">
        <f>IF('4.conf (3)'!D43&gt;0,('4.conf (3)'!D43/'4.conf (3)'!$F$24)*100,"")</f>
        <v/>
      </c>
    </row>
    <row r="44" spans="1:9" x14ac:dyDescent="0.2">
      <c r="A44" s="104">
        <f>+'3.vol.'!C41</f>
        <v>43040</v>
      </c>
      <c r="C44" s="265"/>
      <c r="D44" s="265" t="str">
        <f t="shared" si="0"/>
        <v/>
      </c>
      <c r="I44" s="260" t="str">
        <f>IF('4.conf (3)'!D44&gt;0,('4.conf (3)'!D44/'4.conf (3)'!$F$24)*100,"")</f>
        <v/>
      </c>
    </row>
    <row r="45" spans="1:9" ht="13.5" thickBot="1" x14ac:dyDescent="0.25">
      <c r="A45" s="107">
        <f>+'3.vol.'!C42</f>
        <v>43070</v>
      </c>
      <c r="C45" s="268"/>
      <c r="D45" s="268" t="str">
        <f t="shared" si="0"/>
        <v/>
      </c>
      <c r="I45" s="263" t="str">
        <f>IF('4.conf (3)'!D45&gt;0,('4.conf (3)'!D45/'4.conf (3)'!$F$24)*100,"")</f>
        <v/>
      </c>
    </row>
    <row r="46" spans="1:9" x14ac:dyDescent="0.2">
      <c r="A46" s="103">
        <f>+'3.vol.'!C43</f>
        <v>43101</v>
      </c>
      <c r="C46" s="269"/>
      <c r="D46" s="269" t="str">
        <f t="shared" si="0"/>
        <v/>
      </c>
      <c r="I46" s="259" t="str">
        <f>IF('4.conf (3)'!D46&gt;0,('4.conf (3)'!D46/'4.conf (3)'!$F$24)*100,"")</f>
        <v/>
      </c>
    </row>
    <row r="47" spans="1:9" x14ac:dyDescent="0.2">
      <c r="A47" s="104">
        <f>+'3.vol.'!C44</f>
        <v>43132</v>
      </c>
      <c r="C47" s="265"/>
      <c r="D47" s="265" t="str">
        <f t="shared" si="0"/>
        <v/>
      </c>
      <c r="F47" s="49" t="s">
        <v>229</v>
      </c>
      <c r="I47" s="260" t="str">
        <f>IF('4.conf (3)'!D47&gt;0,('4.conf (3)'!D47/'4.conf (3)'!$F$24)*100,"")</f>
        <v/>
      </c>
    </row>
    <row r="48" spans="1:9" x14ac:dyDescent="0.2">
      <c r="A48" s="312">
        <f>+'3.vol.'!C45</f>
        <v>43160</v>
      </c>
      <c r="C48" s="267"/>
      <c r="D48" s="267" t="str">
        <f t="shared" si="0"/>
        <v/>
      </c>
      <c r="I48" s="260" t="str">
        <f>IF('4.conf (3)'!D48&gt;0,('4.conf (3)'!D48/'4.conf (3)'!$F$24)*100,"")</f>
        <v/>
      </c>
    </row>
    <row r="49" spans="1:9" hidden="1" x14ac:dyDescent="0.2">
      <c r="A49" s="104">
        <f>+'3.vol.'!C46</f>
        <v>43009</v>
      </c>
      <c r="C49" s="265">
        <f t="shared" ref="C49:D51" si="1">+G49</f>
        <v>0</v>
      </c>
      <c r="D49" s="265">
        <f t="shared" si="1"/>
        <v>0</v>
      </c>
      <c r="I49" s="260" t="str">
        <f>IF('4.conf'!C47&gt;0,('4.conf'!C47/'4.conf'!$F$11)*100,"")</f>
        <v/>
      </c>
    </row>
    <row r="50" spans="1:9" hidden="1" x14ac:dyDescent="0.2">
      <c r="A50" s="104">
        <f>+'3.vol.'!C47</f>
        <v>43040</v>
      </c>
      <c r="C50" s="265">
        <f t="shared" si="1"/>
        <v>0</v>
      </c>
      <c r="D50" s="265">
        <f t="shared" si="1"/>
        <v>0</v>
      </c>
      <c r="I50" s="260" t="str">
        <f>IF('4.conf'!C48&gt;0,('4.conf'!C48/'4.conf'!$F$11)*100,"")</f>
        <v/>
      </c>
    </row>
    <row r="51" spans="1:9" ht="13.5" hidden="1" thickBot="1" x14ac:dyDescent="0.25">
      <c r="A51" s="105">
        <f>+'3.vol.'!C48</f>
        <v>43070</v>
      </c>
      <c r="C51" s="266">
        <f t="shared" si="1"/>
        <v>0</v>
      </c>
      <c r="D51" s="266">
        <f t="shared" si="1"/>
        <v>0</v>
      </c>
      <c r="I51" s="261" t="str">
        <f>IF('4.conf'!C49&gt;0,('4.conf'!C49/'4.conf'!$F$11)*100,"")</f>
        <v/>
      </c>
    </row>
    <row r="52" spans="1:9" ht="13.5" thickBot="1" x14ac:dyDescent="0.25">
      <c r="A52" s="43"/>
      <c r="C52" s="46"/>
      <c r="D52" s="46"/>
    </row>
    <row r="53" spans="1:9" ht="57.75" customHeight="1" thickBot="1" x14ac:dyDescent="0.25">
      <c r="A53" s="429" t="str">
        <f>+'3.vol.'!C50</f>
        <v>Año</v>
      </c>
      <c r="B53" s="381"/>
      <c r="C53" s="379" t="s">
        <v>238</v>
      </c>
      <c r="D53" s="379" t="str">
        <f>+D9</f>
        <v>EXPORTACIONES US$ FOB   RESÚMEN PÚBLICO</v>
      </c>
      <c r="I53" s="24" t="e">
        <f>+I9</f>
        <v>#VALUE!</v>
      </c>
    </row>
    <row r="54" spans="1:9" x14ac:dyDescent="0.2">
      <c r="A54" s="62">
        <f>+'3.vol.'!C52</f>
        <v>2015</v>
      </c>
      <c r="C54" s="270"/>
      <c r="D54" s="270" t="str">
        <f>+I54</f>
        <v/>
      </c>
      <c r="I54" s="262" t="str">
        <f>IF('4.conf (3)'!D54&gt;0,('4.conf (3)'!D54/'4.conf (3)'!$F$24)*100,"")</f>
        <v/>
      </c>
    </row>
    <row r="55" spans="1:9" x14ac:dyDescent="0.2">
      <c r="A55" s="58">
        <f>+'3.vol.'!C53</f>
        <v>2016</v>
      </c>
      <c r="C55" s="271"/>
      <c r="D55" s="271" t="str">
        <f>+I55</f>
        <v/>
      </c>
      <c r="I55" s="262" t="str">
        <f>IF('4.conf (3)'!D55&gt;0,('4.conf (3)'!D55/'4.conf (3)'!$F$24)*100,"")</f>
        <v/>
      </c>
    </row>
    <row r="56" spans="1:9" ht="13.5" thickBot="1" x14ac:dyDescent="0.25">
      <c r="A56" s="317">
        <f>+'3.vol.'!C54</f>
        <v>2017</v>
      </c>
      <c r="C56" s="272"/>
      <c r="D56" s="272" t="str">
        <f>+I56</f>
        <v/>
      </c>
      <c r="I56" s="262" t="str">
        <f>IF('4.conf (3)'!D56&gt;0,('4.conf (3)'!D56/'4.conf (3)'!$F$24)*100,"")</f>
        <v/>
      </c>
    </row>
    <row r="57" spans="1:9" x14ac:dyDescent="0.2">
      <c r="A57" s="438" t="str">
        <f>+'3.vol.'!C55</f>
        <v>ene-mar 2017</v>
      </c>
      <c r="C57" s="273"/>
      <c r="D57" s="273" t="str">
        <f>+I57</f>
        <v/>
      </c>
      <c r="I57" s="262" t="str">
        <f>IF('4.conf (3)'!D57&gt;0,('4.conf (3)'!D57/'4.conf (3)'!$F$24)*100,"")</f>
        <v/>
      </c>
    </row>
    <row r="58" spans="1:9" ht="13.5" thickBot="1" x14ac:dyDescent="0.25">
      <c r="A58" s="336" t="str">
        <f>+'3.vol.'!C56</f>
        <v>ene-mar 2018</v>
      </c>
      <c r="C58" s="274"/>
      <c r="D58" s="274" t="str">
        <f>+I58</f>
        <v/>
      </c>
      <c r="I58" s="262" t="str">
        <f>IF('4.conf (3)'!D58&gt;0,('4.conf (3)'!D58/'4.conf (3)'!$F$24)*100,"")</f>
        <v/>
      </c>
    </row>
    <row r="62" spans="1:9" x14ac:dyDescent="0.2">
      <c r="A62" s="91" t="s">
        <v>147</v>
      </c>
    </row>
    <row r="63" spans="1:9" ht="13.5" thickBot="1" x14ac:dyDescent="0.25"/>
    <row r="64" spans="1:9" ht="38.25" customHeight="1" thickBot="1" x14ac:dyDescent="0.25">
      <c r="A64" s="94" t="s">
        <v>5</v>
      </c>
      <c r="B64" s="100"/>
      <c r="C64" s="97" t="str">
        <f>+C53</f>
        <v>UNIDADES</v>
      </c>
      <c r="D64" s="97" t="str">
        <f>+D53</f>
        <v>EXPORTACIONES US$ FOB   RESÚMEN PÚBLICO</v>
      </c>
    </row>
    <row r="65" spans="1:4" x14ac:dyDescent="0.2">
      <c r="A65" s="99">
        <v>2002</v>
      </c>
      <c r="B65" s="100"/>
      <c r="C65" s="112">
        <f>+C54-SUM(C10:C21)</f>
        <v>0</v>
      </c>
      <c r="D65" s="112" t="e">
        <f>+D54-SUM(D10:D21)</f>
        <v>#VALUE!</v>
      </c>
    </row>
    <row r="66" spans="1:4" x14ac:dyDescent="0.2">
      <c r="A66" s="101">
        <v>2003</v>
      </c>
      <c r="B66" s="100"/>
      <c r="C66" s="114">
        <f>+C55-SUM(C22:C33)</f>
        <v>0</v>
      </c>
      <c r="D66" s="114" t="e">
        <f>+D55-SUM(D22:D33)</f>
        <v>#VALUE!</v>
      </c>
    </row>
    <row r="67" spans="1:4" ht="13.5" thickBot="1" x14ac:dyDescent="0.25">
      <c r="A67" s="102">
        <v>2004</v>
      </c>
      <c r="B67" s="100"/>
      <c r="C67" s="116">
        <f>+C56-SUM(C34:C45)</f>
        <v>0</v>
      </c>
      <c r="D67" s="116" t="e">
        <f>+D56-SUM(D34:D45)</f>
        <v>#VALUE!</v>
      </c>
    </row>
    <row r="68" spans="1:4" x14ac:dyDescent="0.2">
      <c r="A68" s="99" t="str">
        <f>+A57</f>
        <v>ene-mar 2017</v>
      </c>
      <c r="B68" s="100"/>
      <c r="C68" s="117">
        <f>+C57-(SUM(C34:INDEX(C34:C45,'[3]parámetros e instrucciones'!$E$3)))</f>
        <v>0</v>
      </c>
      <c r="D68" s="117" t="e">
        <f>+D57-(SUM(D34:INDEX(D34:D45,'[3]parámetros e instrucciones'!$E$3)))</f>
        <v>#VALUE!</v>
      </c>
    </row>
    <row r="69" spans="1:4" ht="13.5" thickBot="1" x14ac:dyDescent="0.25">
      <c r="A69" s="102" t="str">
        <f>+A58</f>
        <v>ene-mar 2018</v>
      </c>
      <c r="B69" s="100"/>
      <c r="C69" s="119" t="e">
        <f>+C58-(SUM(C46:INDEX(C46:C51,'[3]parámetros e instrucciones'!$E$3)))</f>
        <v>#REF!</v>
      </c>
      <c r="D69" s="119" t="e">
        <f>+D58-(SUM(D46:INDEX(D46:D51,'[3]parámetros e instrucciones'!$E$3)))</f>
        <v>#VALUE!</v>
      </c>
    </row>
  </sheetData>
  <sheetProtection formatCells="0" formatColumns="0" formatRows="0"/>
  <protectedRanges>
    <protectedRange sqref="D54:D58 D10:D51" name="Rango2_1_1"/>
    <protectedRange sqref="D54:D58" name="Rango1_1_1"/>
    <protectedRange sqref="C54:C58 C10:C51" name="Rango2_1"/>
    <protectedRange sqref="C54:C58" name="Rango1_1"/>
  </protectedRanges>
  <mergeCells count="6">
    <mergeCell ref="A1:D1"/>
    <mergeCell ref="A2:D2"/>
    <mergeCell ref="A3:D3"/>
    <mergeCell ref="A4:D4"/>
    <mergeCell ref="A7:D7"/>
    <mergeCell ref="F7:G7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7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41"/>
  <sheetViews>
    <sheetView showGridLines="0" view="pageBreakPreview" zoomScale="130" zoomScaleNormal="100" zoomScaleSheetLayoutView="130" workbookViewId="0">
      <selection activeCell="B18" sqref="B18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46" customFormat="1" x14ac:dyDescent="0.2">
      <c r="A1" s="134" t="s">
        <v>136</v>
      </c>
      <c r="B1" s="134"/>
    </row>
    <row r="2" spans="1:2" s="146" customFormat="1" x14ac:dyDescent="0.2">
      <c r="A2" s="318" t="s">
        <v>106</v>
      </c>
      <c r="B2" s="318"/>
    </row>
    <row r="3" spans="1:2" x14ac:dyDescent="0.2">
      <c r="A3" s="321" t="str">
        <f>+'1.modelos'!A3</f>
        <v>Amortiguadores para motos</v>
      </c>
      <c r="B3" s="318"/>
    </row>
    <row r="4" spans="1:2" ht="13.5" thickBot="1" x14ac:dyDescent="0.25">
      <c r="A4" s="52"/>
      <c r="B4" s="52"/>
    </row>
    <row r="5" spans="1:2" s="381" customFormat="1" ht="13.5" thickBot="1" x14ac:dyDescent="0.25">
      <c r="A5" s="427" t="s">
        <v>7</v>
      </c>
      <c r="B5" s="428" t="s">
        <v>209</v>
      </c>
    </row>
    <row r="6" spans="1:2" x14ac:dyDescent="0.2">
      <c r="A6" s="435">
        <f>'3.vol.'!C52</f>
        <v>2015</v>
      </c>
      <c r="B6" s="337"/>
    </row>
    <row r="7" spans="1:2" x14ac:dyDescent="0.2">
      <c r="A7" s="324">
        <f>'3.vol.'!C53</f>
        <v>2016</v>
      </c>
      <c r="B7" s="338"/>
    </row>
    <row r="8" spans="1:2" ht="13.5" thickBot="1" x14ac:dyDescent="0.25">
      <c r="A8" s="327">
        <f>'3.vol.'!C54</f>
        <v>2017</v>
      </c>
      <c r="B8" s="339"/>
    </row>
    <row r="9" spans="1:2" x14ac:dyDescent="0.2">
      <c r="A9" s="340" t="str">
        <f>'3.vol.'!C55</f>
        <v>ene-mar 2017</v>
      </c>
      <c r="B9" s="337"/>
    </row>
    <row r="10" spans="1:2" ht="13.5" thickBot="1" x14ac:dyDescent="0.25">
      <c r="A10" s="327" t="str">
        <f>'3.vol.'!C56</f>
        <v>ene-mar 2018</v>
      </c>
      <c r="B10" s="341"/>
    </row>
    <row r="11" spans="1:2" x14ac:dyDescent="0.2">
      <c r="A11" s="145"/>
    </row>
    <row r="15" spans="1:2" ht="13.5" thickBot="1" x14ac:dyDescent="0.25">
      <c r="A15" s="95" t="s">
        <v>122</v>
      </c>
    </row>
    <row r="16" spans="1:2" ht="13.5" thickBot="1" x14ac:dyDescent="0.25">
      <c r="A16" s="94" t="s">
        <v>5</v>
      </c>
      <c r="B16" s="94" t="s">
        <v>140</v>
      </c>
    </row>
    <row r="17" spans="1:2" x14ac:dyDescent="0.2">
      <c r="A17" s="99">
        <v>2003</v>
      </c>
      <c r="B17" s="120" t="str">
        <f>IF('3.vol.'!E52&gt;'5capprod'!B6,"ERROR","OK")</f>
        <v>OK</v>
      </c>
    </row>
    <row r="18" spans="1:2" x14ac:dyDescent="0.2">
      <c r="A18" s="101">
        <v>2004</v>
      </c>
      <c r="B18" s="121" t="str">
        <f>IF('3.vol.'!E53&gt;'5capprod'!B7,"ERROR","OK")</f>
        <v>OK</v>
      </c>
    </row>
    <row r="19" spans="1:2" ht="13.5" thickBot="1" x14ac:dyDescent="0.25">
      <c r="A19" s="102">
        <v>2005</v>
      </c>
      <c r="B19" s="122" t="str">
        <f>IF('3.vol.'!E54&gt;'5capprod'!B8,"ERROR","OK")</f>
        <v>OK</v>
      </c>
    </row>
    <row r="20" spans="1:2" x14ac:dyDescent="0.2">
      <c r="A20" s="99" t="str">
        <f>+A9</f>
        <v>ene-mar 2017</v>
      </c>
      <c r="B20" s="120" t="str">
        <f>IF('3.vol.'!E55&gt;'5capprod'!B9,"ERROR","OK")</f>
        <v>OK</v>
      </c>
    </row>
    <row r="21" spans="1:2" ht="13.5" thickBot="1" x14ac:dyDescent="0.25">
      <c r="A21" s="102" t="str">
        <f>+A10</f>
        <v>ene-mar 2018</v>
      </c>
      <c r="B21" s="122" t="str">
        <f>IF('3.vol.'!E56&gt;'5capprod'!B10,"ERROR","OK")</f>
        <v>OK</v>
      </c>
    </row>
    <row r="41" spans="5:5" x14ac:dyDescent="0.2">
      <c r="E41" s="49" t="s">
        <v>229</v>
      </c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B42" sqref="B42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s="381" customFormat="1" x14ac:dyDescent="0.2">
      <c r="A2" s="426" t="s">
        <v>19</v>
      </c>
    </row>
    <row r="4" spans="1:6" x14ac:dyDescent="0.2">
      <c r="A4" s="245" t="s">
        <v>20</v>
      </c>
    </row>
    <row r="5" spans="1:6" x14ac:dyDescent="0.2">
      <c r="A5" s="49" t="s">
        <v>21</v>
      </c>
    </row>
    <row r="6" spans="1:6" x14ac:dyDescent="0.2">
      <c r="A6" s="49" t="s">
        <v>22</v>
      </c>
    </row>
    <row r="8" spans="1:6" x14ac:dyDescent="0.2">
      <c r="A8" s="49" t="s">
        <v>200</v>
      </c>
    </row>
    <row r="9" spans="1:6" x14ac:dyDescent="0.2">
      <c r="A9" s="49" t="s">
        <v>23</v>
      </c>
    </row>
    <row r="11" spans="1:6" x14ac:dyDescent="0.2">
      <c r="A11" s="49" t="s">
        <v>24</v>
      </c>
    </row>
    <row r="12" spans="1:6" x14ac:dyDescent="0.2">
      <c r="A12" s="49" t="s">
        <v>25</v>
      </c>
    </row>
    <row r="14" spans="1:6" ht="13.5" thickBot="1" x14ac:dyDescent="0.25">
      <c r="C14" s="246" t="s">
        <v>26</v>
      </c>
      <c r="D14" s="135"/>
    </row>
    <row r="15" spans="1:6" x14ac:dyDescent="0.2">
      <c r="A15" s="247" t="s">
        <v>27</v>
      </c>
      <c r="B15" s="248" t="s">
        <v>28</v>
      </c>
      <c r="C15" s="248" t="s">
        <v>29</v>
      </c>
      <c r="D15" s="248" t="s">
        <v>30</v>
      </c>
      <c r="E15" s="249" t="s">
        <v>31</v>
      </c>
      <c r="F15" s="250" t="s">
        <v>8</v>
      </c>
    </row>
    <row r="16" spans="1:6" ht="13.5" thickBot="1" x14ac:dyDescent="0.25">
      <c r="A16" s="175">
        <v>2010</v>
      </c>
      <c r="B16" s="176">
        <v>384</v>
      </c>
      <c r="C16" s="176">
        <v>430</v>
      </c>
      <c r="D16" s="176">
        <v>96</v>
      </c>
      <c r="E16" s="251">
        <v>50</v>
      </c>
      <c r="F16" s="158">
        <f>SUM(B16:E16)</f>
        <v>960</v>
      </c>
    </row>
    <row r="18" spans="1:5" x14ac:dyDescent="0.2">
      <c r="A18" s="49" t="s">
        <v>32</v>
      </c>
    </row>
    <row r="20" spans="1:5" ht="13.5" thickBot="1" x14ac:dyDescent="0.25">
      <c r="A20" s="49" t="s">
        <v>201</v>
      </c>
    </row>
    <row r="21" spans="1:5" x14ac:dyDescent="0.2">
      <c r="A21" s="252" t="s">
        <v>33</v>
      </c>
      <c r="B21" s="253" t="s">
        <v>28</v>
      </c>
      <c r="C21" s="253" t="s">
        <v>29</v>
      </c>
      <c r="D21" s="253" t="s">
        <v>30</v>
      </c>
      <c r="E21" s="254" t="s">
        <v>31</v>
      </c>
    </row>
    <row r="22" spans="1:5" ht="13.5" thickBot="1" x14ac:dyDescent="0.25">
      <c r="A22" s="255" t="s">
        <v>202</v>
      </c>
      <c r="B22" s="256">
        <f>+B16/$F$16</f>
        <v>0.4</v>
      </c>
      <c r="C22" s="256">
        <f>+C16/$F$16</f>
        <v>0.44791666666666669</v>
      </c>
      <c r="D22" s="256">
        <f>+D16/$F$16</f>
        <v>0.1</v>
      </c>
      <c r="E22" s="257">
        <f>+E16/$F$16</f>
        <v>5.2083333333333336E-2</v>
      </c>
    </row>
    <row r="24" spans="1:5" x14ac:dyDescent="0.2">
      <c r="A24" s="49" t="s">
        <v>34</v>
      </c>
    </row>
    <row r="26" spans="1:5" x14ac:dyDescent="0.2">
      <c r="A26" s="49" t="s">
        <v>35</v>
      </c>
    </row>
    <row r="27" spans="1:5" x14ac:dyDescent="0.2">
      <c r="A27" s="49" t="s">
        <v>36</v>
      </c>
    </row>
    <row r="28" spans="1:5" x14ac:dyDescent="0.2">
      <c r="A28" s="49" t="s">
        <v>37</v>
      </c>
    </row>
    <row r="29" spans="1:5" x14ac:dyDescent="0.2">
      <c r="A29" s="49" t="s">
        <v>38</v>
      </c>
    </row>
    <row r="31" spans="1:5" x14ac:dyDescent="0.2">
      <c r="A31" s="49" t="s">
        <v>39</v>
      </c>
    </row>
    <row r="32" spans="1:5" x14ac:dyDescent="0.2">
      <c r="A32" s="49" t="s">
        <v>40</v>
      </c>
    </row>
    <row r="34" spans="1:5" x14ac:dyDescent="0.2">
      <c r="A34" s="49" t="s">
        <v>204</v>
      </c>
    </row>
    <row r="35" spans="1:5" x14ac:dyDescent="0.2">
      <c r="A35" s="49" t="s">
        <v>203</v>
      </c>
    </row>
    <row r="36" spans="1:5" x14ac:dyDescent="0.2">
      <c r="A36" s="49" t="s">
        <v>41</v>
      </c>
    </row>
    <row r="38" spans="1:5" x14ac:dyDescent="0.2">
      <c r="A38" s="49" t="s">
        <v>42</v>
      </c>
    </row>
    <row r="39" spans="1:5" x14ac:dyDescent="0.2">
      <c r="A39" s="49" t="s">
        <v>43</v>
      </c>
    </row>
    <row r="40" spans="1:5" x14ac:dyDescent="0.2">
      <c r="A40" s="49" t="s">
        <v>44</v>
      </c>
    </row>
    <row r="41" spans="1:5" x14ac:dyDescent="0.2">
      <c r="A41" s="49" t="s">
        <v>45</v>
      </c>
    </row>
    <row r="44" spans="1:5" x14ac:dyDescent="0.2">
      <c r="E44" s="49" t="s">
        <v>229</v>
      </c>
    </row>
    <row r="50" spans="1:4" x14ac:dyDescent="0.2">
      <c r="A50" s="165"/>
      <c r="B50" s="258"/>
      <c r="C50" s="258"/>
      <c r="D50" s="258"/>
    </row>
    <row r="51" spans="1:4" x14ac:dyDescent="0.2">
      <c r="A51" s="165"/>
      <c r="B51" s="258"/>
      <c r="C51" s="258"/>
      <c r="D51" s="258"/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41"/>
  <sheetViews>
    <sheetView showGridLines="0" view="pageBreakPreview" zoomScale="115" zoomScaleNormal="75" zoomScaleSheetLayoutView="115" workbookViewId="0">
      <selection activeCell="D19" sqref="D19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8" width="22.42578125" style="49" customWidth="1"/>
    <col min="9" max="16384" width="11.42578125" style="49"/>
  </cols>
  <sheetData>
    <row r="1" spans="2:8" x14ac:dyDescent="0.2">
      <c r="B1" s="495" t="s">
        <v>134</v>
      </c>
      <c r="C1" s="495"/>
      <c r="D1" s="495"/>
      <c r="E1" s="495"/>
      <c r="F1" s="495"/>
      <c r="G1" s="495"/>
      <c r="H1" s="495"/>
    </row>
    <row r="2" spans="2:8" x14ac:dyDescent="0.2">
      <c r="B2" s="495" t="s">
        <v>133</v>
      </c>
      <c r="C2" s="495"/>
      <c r="D2" s="495"/>
      <c r="E2" s="495"/>
      <c r="F2" s="495"/>
      <c r="G2" s="495"/>
      <c r="H2" s="495"/>
    </row>
    <row r="3" spans="2:8" ht="13.5" thickBot="1" x14ac:dyDescent="0.25">
      <c r="B3" s="134"/>
      <c r="C3" s="240"/>
      <c r="D3" s="240"/>
      <c r="E3" s="240"/>
      <c r="F3" s="240"/>
    </row>
    <row r="4" spans="2:8" s="381" customFormat="1" ht="13.5" thickBot="1" x14ac:dyDescent="0.25">
      <c r="B4" s="492" t="s">
        <v>7</v>
      </c>
      <c r="C4" s="496" t="s">
        <v>132</v>
      </c>
      <c r="D4" s="490"/>
      <c r="E4" s="491"/>
      <c r="F4" s="496" t="s">
        <v>196</v>
      </c>
      <c r="G4" s="490"/>
      <c r="H4" s="491"/>
    </row>
    <row r="5" spans="2:8" s="381" customFormat="1" ht="15.75" customHeight="1" thickBot="1" x14ac:dyDescent="0.25">
      <c r="B5" s="493"/>
      <c r="C5" s="490" t="s">
        <v>135</v>
      </c>
      <c r="D5" s="490"/>
      <c r="E5" s="491"/>
      <c r="F5" s="490" t="s">
        <v>135</v>
      </c>
      <c r="G5" s="490"/>
      <c r="H5" s="491"/>
    </row>
    <row r="6" spans="2:8" s="381" customFormat="1" ht="30" customHeight="1" thickBot="1" x14ac:dyDescent="0.25">
      <c r="B6" s="494"/>
      <c r="C6" s="422" t="str">
        <f>+'1.modelos'!A3</f>
        <v>Amortiguadores para motos</v>
      </c>
      <c r="D6" s="423" t="s">
        <v>48</v>
      </c>
      <c r="E6" s="423" t="s">
        <v>167</v>
      </c>
      <c r="F6" s="424" t="str">
        <f>+'1.modelos'!A3</f>
        <v>Amortiguadores para motos</v>
      </c>
      <c r="G6" s="425" t="s">
        <v>48</v>
      </c>
      <c r="H6" s="425" t="s">
        <v>167</v>
      </c>
    </row>
    <row r="7" spans="2:8" x14ac:dyDescent="0.2">
      <c r="B7" s="439">
        <f>'3.vol.'!C52</f>
        <v>2015</v>
      </c>
      <c r="C7" s="440"/>
      <c r="D7" s="441"/>
      <c r="E7" s="442"/>
      <c r="F7" s="440"/>
      <c r="G7" s="441"/>
      <c r="H7" s="442"/>
    </row>
    <row r="8" spans="2:8" x14ac:dyDescent="0.2">
      <c r="B8" s="342">
        <f>'3.vol.'!C53</f>
        <v>2016</v>
      </c>
      <c r="C8" s="243"/>
      <c r="D8" s="291"/>
      <c r="E8" s="136"/>
      <c r="F8" s="243"/>
      <c r="G8" s="291"/>
      <c r="H8" s="136"/>
    </row>
    <row r="9" spans="2:8" ht="13.5" thickBot="1" x14ac:dyDescent="0.25">
      <c r="B9" s="343">
        <f>'3.vol.'!C54</f>
        <v>2017</v>
      </c>
      <c r="C9" s="244"/>
      <c r="D9" s="292"/>
      <c r="E9" s="137"/>
      <c r="F9" s="244"/>
      <c r="G9" s="292"/>
      <c r="H9" s="137"/>
    </row>
    <row r="10" spans="2:8" x14ac:dyDescent="0.2">
      <c r="B10" s="340" t="str">
        <f>'3.vol.'!C55</f>
        <v>ene-mar 2017</v>
      </c>
      <c r="C10" s="241"/>
      <c r="D10" s="290"/>
      <c r="E10" s="242"/>
      <c r="F10" s="241"/>
      <c r="G10" s="290"/>
      <c r="H10" s="242"/>
    </row>
    <row r="11" spans="2:8" ht="13.5" thickBot="1" x14ac:dyDescent="0.25">
      <c r="B11" s="327" t="str">
        <f>'3.vol.'!C56</f>
        <v>ene-mar 2018</v>
      </c>
      <c r="C11" s="244"/>
      <c r="D11" s="292"/>
      <c r="E11" s="137"/>
      <c r="F11" s="244"/>
      <c r="G11" s="292"/>
      <c r="H11" s="137"/>
    </row>
    <row r="41" spans="5:5" x14ac:dyDescent="0.2">
      <c r="E41" s="49" t="s">
        <v>229</v>
      </c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35433070866141736" right="0.35433070866141736" top="0.98425196850393704" bottom="0.98425196850393704" header="0.19685039370078741" footer="0.51181102362204722"/>
  <pageSetup paperSize="9" scale="94" orientation="landscape" horizontalDpi="1200" verticalDpi="1200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0"/>
  <sheetViews>
    <sheetView view="pageBreakPreview" zoomScaleNormal="100" zoomScaleSheetLayoutView="100" workbookViewId="0">
      <selection activeCell="E7" sqref="E7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5" width="13.85546875" style="52" customWidth="1"/>
    <col min="6" max="7" width="11.42578125" style="49"/>
    <col min="8" max="8" width="14.7109375" style="49" customWidth="1"/>
    <col min="9" max="16384" width="11.42578125" style="49"/>
  </cols>
  <sheetData>
    <row r="1" spans="1:5" x14ac:dyDescent="0.2">
      <c r="A1" s="509" t="s">
        <v>221</v>
      </c>
      <c r="B1" s="510"/>
      <c r="C1" s="510"/>
      <c r="D1" s="48"/>
    </row>
    <row r="2" spans="1:5" s="52" customFormat="1" x14ac:dyDescent="0.2">
      <c r="A2" s="511" t="s">
        <v>168</v>
      </c>
      <c r="B2" s="511"/>
      <c r="C2" s="511"/>
      <c r="D2" s="48"/>
    </row>
    <row r="3" spans="1:5" s="52" customFormat="1" x14ac:dyDescent="0.2">
      <c r="A3" s="512" t="str">
        <f>+'2. prod.  nac.'!A3:C3</f>
        <v>Amortiguadores para motos</v>
      </c>
      <c r="B3" s="512"/>
      <c r="C3" s="512"/>
      <c r="D3" s="48"/>
    </row>
    <row r="4" spans="1:5" s="52" customFormat="1" x14ac:dyDescent="0.2">
      <c r="A4" s="289" t="s">
        <v>206</v>
      </c>
      <c r="B4" s="289"/>
      <c r="C4" s="289"/>
      <c r="D4" s="48"/>
    </row>
    <row r="5" spans="1:5" s="51" customFormat="1" x14ac:dyDescent="0.2">
      <c r="A5" s="289" t="s">
        <v>163</v>
      </c>
      <c r="B5" s="289"/>
      <c r="C5" s="289"/>
      <c r="D5" s="48"/>
    </row>
    <row r="6" spans="1:5" ht="22.5" customHeight="1" thickBot="1" x14ac:dyDescent="0.25"/>
    <row r="7" spans="1:5" s="381" customFormat="1" ht="24.75" customHeight="1" thickBot="1" x14ac:dyDescent="0.25">
      <c r="A7" s="513" t="s">
        <v>49</v>
      </c>
      <c r="B7" s="421">
        <v>2015</v>
      </c>
      <c r="C7" s="421">
        <v>2016</v>
      </c>
      <c r="D7" s="421">
        <v>2017</v>
      </c>
      <c r="E7" s="314" t="str">
        <f>+'6-empleo '!B11</f>
        <v>ene-mar 2018</v>
      </c>
    </row>
    <row r="8" spans="1:5" s="381" customFormat="1" ht="25.5" customHeight="1" x14ac:dyDescent="0.2">
      <c r="A8" s="514"/>
      <c r="B8" s="492" t="s">
        <v>157</v>
      </c>
      <c r="C8" s="492" t="s">
        <v>157</v>
      </c>
      <c r="D8" s="492" t="s">
        <v>157</v>
      </c>
      <c r="E8" s="492" t="s">
        <v>157</v>
      </c>
    </row>
    <row r="9" spans="1:5" s="381" customFormat="1" ht="28.5" customHeight="1" thickBot="1" x14ac:dyDescent="0.25">
      <c r="A9" s="514"/>
      <c r="B9" s="494"/>
      <c r="C9" s="494"/>
      <c r="D9" s="494"/>
      <c r="E9" s="494"/>
    </row>
    <row r="10" spans="1:5" x14ac:dyDescent="0.2">
      <c r="A10" s="282" t="s">
        <v>154</v>
      </c>
      <c r="B10" s="151"/>
      <c r="C10" s="151"/>
      <c r="D10" s="151"/>
      <c r="E10" s="151"/>
    </row>
    <row r="11" spans="1:5" x14ac:dyDescent="0.2">
      <c r="A11" s="283" t="s">
        <v>153</v>
      </c>
      <c r="B11" s="155"/>
      <c r="C11" s="155"/>
      <c r="D11" s="155"/>
      <c r="E11" s="155"/>
    </row>
    <row r="12" spans="1:5" x14ac:dyDescent="0.2">
      <c r="A12" s="283" t="s">
        <v>169</v>
      </c>
      <c r="B12" s="155"/>
      <c r="C12" s="155"/>
      <c r="D12" s="155"/>
      <c r="E12" s="155"/>
    </row>
    <row r="13" spans="1:5" x14ac:dyDescent="0.2">
      <c r="A13" s="283" t="s">
        <v>170</v>
      </c>
      <c r="B13" s="155"/>
      <c r="C13" s="155"/>
      <c r="D13" s="155"/>
      <c r="E13" s="155"/>
    </row>
    <row r="14" spans="1:5" x14ac:dyDescent="0.2">
      <c r="A14" s="283" t="s">
        <v>171</v>
      </c>
      <c r="B14" s="155"/>
      <c r="C14" s="155"/>
      <c r="D14" s="155"/>
      <c r="E14" s="155"/>
    </row>
    <row r="15" spans="1:5" x14ac:dyDescent="0.2">
      <c r="A15" s="283" t="s">
        <v>172</v>
      </c>
      <c r="B15" s="155"/>
      <c r="C15" s="155"/>
      <c r="D15" s="155"/>
      <c r="E15" s="155"/>
    </row>
    <row r="16" spans="1:5" ht="13.5" thickBot="1" x14ac:dyDescent="0.25">
      <c r="A16" s="284" t="s">
        <v>173</v>
      </c>
      <c r="B16" s="163"/>
      <c r="C16" s="163"/>
      <c r="D16" s="163"/>
      <c r="E16" s="163"/>
    </row>
    <row r="17" spans="1:5" ht="13.5" thickBot="1" x14ac:dyDescent="0.25">
      <c r="A17" s="144" t="s">
        <v>113</v>
      </c>
      <c r="B17" s="309"/>
      <c r="C17" s="309"/>
      <c r="D17" s="309"/>
      <c r="E17" s="309"/>
    </row>
    <row r="18" spans="1:5" ht="13.5" thickBot="1" x14ac:dyDescent="0.25">
      <c r="A18" s="68"/>
      <c r="B18" s="166"/>
      <c r="C18" s="166"/>
      <c r="D18" s="166"/>
      <c r="E18" s="166"/>
    </row>
    <row r="19" spans="1:5" ht="13.5" thickBot="1" x14ac:dyDescent="0.25">
      <c r="A19" s="306" t="s">
        <v>190</v>
      </c>
      <c r="B19" s="309"/>
      <c r="C19" s="309"/>
      <c r="D19" s="309"/>
      <c r="E19" s="309"/>
    </row>
    <row r="20" spans="1:5" x14ac:dyDescent="0.2">
      <c r="A20" s="68"/>
      <c r="B20" s="165"/>
      <c r="D20" s="177"/>
      <c r="E20" s="165"/>
    </row>
    <row r="21" spans="1:5" ht="12.75" customHeight="1" x14ac:dyDescent="0.2">
      <c r="A21" s="515" t="s">
        <v>161</v>
      </c>
      <c r="B21" s="515"/>
      <c r="C21" s="515"/>
      <c r="D21" s="515"/>
      <c r="E21" s="515"/>
    </row>
    <row r="22" spans="1:5" ht="12.75" customHeight="1" x14ac:dyDescent="0.2">
      <c r="A22" s="55" t="s">
        <v>174</v>
      </c>
    </row>
    <row r="23" spans="1:5" ht="12.75" customHeight="1" x14ac:dyDescent="0.2">
      <c r="A23" s="55"/>
    </row>
    <row r="24" spans="1:5" ht="12.75" customHeight="1" thickBot="1" x14ac:dyDescent="0.25">
      <c r="A24" s="55"/>
    </row>
    <row r="25" spans="1:5" ht="12.75" customHeight="1" thickBot="1" x14ac:dyDescent="0.25">
      <c r="A25" s="138" t="s">
        <v>49</v>
      </c>
      <c r="B25" s="516" t="s">
        <v>175</v>
      </c>
      <c r="C25" s="517"/>
      <c r="D25" s="517"/>
      <c r="E25" s="518"/>
    </row>
    <row r="26" spans="1:5" ht="12.75" customHeight="1" x14ac:dyDescent="0.2">
      <c r="A26" s="506"/>
      <c r="B26" s="500"/>
      <c r="C26" s="501"/>
      <c r="D26" s="501"/>
      <c r="E26" s="502"/>
    </row>
    <row r="27" spans="1:5" ht="12.75" customHeight="1" x14ac:dyDescent="0.2">
      <c r="A27" s="507"/>
      <c r="B27" s="503"/>
      <c r="C27" s="504"/>
      <c r="D27" s="504"/>
      <c r="E27" s="505"/>
    </row>
    <row r="28" spans="1:5" ht="12.75" customHeight="1" x14ac:dyDescent="0.2">
      <c r="A28" s="507"/>
      <c r="B28" s="503"/>
      <c r="C28" s="504"/>
      <c r="D28" s="504"/>
      <c r="E28" s="505"/>
    </row>
    <row r="29" spans="1:5" ht="12.75" customHeight="1" thickBot="1" x14ac:dyDescent="0.25">
      <c r="A29" s="508"/>
      <c r="B29" s="497"/>
      <c r="C29" s="498"/>
      <c r="D29" s="498"/>
      <c r="E29" s="499"/>
    </row>
    <row r="30" spans="1:5" ht="12.75" customHeight="1" x14ac:dyDescent="0.2">
      <c r="A30" s="506"/>
      <c r="B30" s="500"/>
      <c r="C30" s="501"/>
      <c r="D30" s="501"/>
      <c r="E30" s="502"/>
    </row>
    <row r="31" spans="1:5" ht="12.75" customHeight="1" x14ac:dyDescent="0.2">
      <c r="A31" s="507"/>
      <c r="B31" s="503"/>
      <c r="C31" s="504"/>
      <c r="D31" s="504"/>
      <c r="E31" s="505"/>
    </row>
    <row r="32" spans="1:5" ht="12.75" customHeight="1" x14ac:dyDescent="0.2">
      <c r="A32" s="507"/>
      <c r="B32" s="503"/>
      <c r="C32" s="504"/>
      <c r="D32" s="504"/>
      <c r="E32" s="505"/>
    </row>
    <row r="33" spans="1:5" ht="12.75" customHeight="1" thickBot="1" x14ac:dyDescent="0.25">
      <c r="A33" s="508"/>
      <c r="B33" s="497"/>
      <c r="C33" s="498"/>
      <c r="D33" s="498"/>
      <c r="E33" s="499"/>
    </row>
    <row r="34" spans="1:5" ht="12.75" customHeight="1" x14ac:dyDescent="0.2">
      <c r="A34" s="506"/>
      <c r="B34" s="500"/>
      <c r="C34" s="501"/>
      <c r="D34" s="501"/>
      <c r="E34" s="502"/>
    </row>
    <row r="35" spans="1:5" ht="12.75" customHeight="1" x14ac:dyDescent="0.2">
      <c r="A35" s="507"/>
      <c r="B35" s="503"/>
      <c r="C35" s="504"/>
      <c r="D35" s="504"/>
      <c r="E35" s="505"/>
    </row>
    <row r="36" spans="1:5" ht="12.75" customHeight="1" x14ac:dyDescent="0.2">
      <c r="A36" s="507"/>
      <c r="B36" s="503"/>
      <c r="C36" s="504"/>
      <c r="D36" s="504"/>
      <c r="E36" s="505"/>
    </row>
    <row r="37" spans="1:5" ht="12.75" customHeight="1" thickBot="1" x14ac:dyDescent="0.25">
      <c r="A37" s="508"/>
      <c r="B37" s="497"/>
      <c r="C37" s="498"/>
      <c r="D37" s="498"/>
      <c r="E37" s="499"/>
    </row>
    <row r="38" spans="1:5" ht="12.75" customHeight="1" x14ac:dyDescent="0.2">
      <c r="A38" s="506"/>
      <c r="B38" s="500"/>
      <c r="C38" s="501"/>
      <c r="D38" s="501"/>
      <c r="E38" s="502"/>
    </row>
    <row r="39" spans="1:5" ht="12.75" customHeight="1" x14ac:dyDescent="0.2">
      <c r="A39" s="507"/>
      <c r="B39" s="503"/>
      <c r="C39" s="504"/>
      <c r="D39" s="504"/>
      <c r="E39" s="505"/>
    </row>
    <row r="40" spans="1:5" ht="12.75" customHeight="1" x14ac:dyDescent="0.2">
      <c r="A40" s="507"/>
      <c r="B40" s="503"/>
      <c r="C40" s="504"/>
      <c r="D40" s="504"/>
      <c r="E40" s="505"/>
    </row>
    <row r="41" spans="1:5" ht="12.75" customHeight="1" thickBot="1" x14ac:dyDescent="0.25">
      <c r="A41" s="508"/>
      <c r="B41" s="497"/>
      <c r="C41" s="498"/>
      <c r="D41" s="498"/>
      <c r="E41" s="499"/>
    </row>
    <row r="42" spans="1:5" ht="12.75" customHeight="1" x14ac:dyDescent="0.2">
      <c r="A42" s="506"/>
      <c r="B42" s="500"/>
      <c r="C42" s="501"/>
      <c r="D42" s="501"/>
      <c r="E42" s="502"/>
    </row>
    <row r="43" spans="1:5" ht="12.75" customHeight="1" x14ac:dyDescent="0.2">
      <c r="A43" s="507"/>
      <c r="B43" s="503"/>
      <c r="C43" s="504"/>
      <c r="D43" s="504"/>
      <c r="E43" s="505"/>
    </row>
    <row r="44" spans="1:5" ht="12.75" customHeight="1" x14ac:dyDescent="0.2">
      <c r="A44" s="507"/>
      <c r="B44" s="503"/>
      <c r="C44" s="504"/>
      <c r="D44" s="504"/>
      <c r="E44" s="505"/>
    </row>
    <row r="45" spans="1:5" ht="12.75" customHeight="1" thickBot="1" x14ac:dyDescent="0.25">
      <c r="A45" s="508"/>
      <c r="B45" s="497"/>
      <c r="C45" s="498"/>
      <c r="D45" s="498"/>
      <c r="E45" s="499"/>
    </row>
    <row r="46" spans="1:5" ht="12.75" customHeight="1" x14ac:dyDescent="0.2">
      <c r="A46" s="55"/>
    </row>
    <row r="47" spans="1:5" ht="12.75" customHeight="1" x14ac:dyDescent="0.2">
      <c r="A47" s="55"/>
    </row>
    <row r="49" spans="1:1" x14ac:dyDescent="0.2">
      <c r="A49" s="95"/>
    </row>
    <row r="50" spans="1:1" x14ac:dyDescent="0.2">
      <c r="A50" s="95"/>
    </row>
  </sheetData>
  <mergeCells count="35">
    <mergeCell ref="A21:E21"/>
    <mergeCell ref="A26:A29"/>
    <mergeCell ref="A30:A33"/>
    <mergeCell ref="B33:E33"/>
    <mergeCell ref="B25:E25"/>
    <mergeCell ref="B26:E26"/>
    <mergeCell ref="B27:E27"/>
    <mergeCell ref="B28:E28"/>
    <mergeCell ref="B29:E29"/>
    <mergeCell ref="B30:E30"/>
    <mergeCell ref="E8:E9"/>
    <mergeCell ref="A1:C1"/>
    <mergeCell ref="A2:C2"/>
    <mergeCell ref="A3:C3"/>
    <mergeCell ref="C8:C9"/>
    <mergeCell ref="B8:B9"/>
    <mergeCell ref="D8:D9"/>
    <mergeCell ref="A7:A9"/>
    <mergeCell ref="B44:E44"/>
    <mergeCell ref="A38:A41"/>
    <mergeCell ref="A42:A45"/>
    <mergeCell ref="B45:E45"/>
    <mergeCell ref="B37:E37"/>
    <mergeCell ref="B38:E38"/>
    <mergeCell ref="B39:E39"/>
    <mergeCell ref="B40:E40"/>
    <mergeCell ref="A34:A37"/>
    <mergeCell ref="B34:E34"/>
    <mergeCell ref="B41:E41"/>
    <mergeCell ref="B42:E42"/>
    <mergeCell ref="B43:E43"/>
    <mergeCell ref="B35:E35"/>
    <mergeCell ref="B36:E36"/>
    <mergeCell ref="B31:E31"/>
    <mergeCell ref="B32:E32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4" orientation="landscape" horizontalDpi="300" verticalDpi="300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view="pageBreakPreview" zoomScaleNormal="100" zoomScaleSheetLayoutView="100" workbookViewId="0">
      <selection activeCell="A9" sqref="A9:IV9"/>
    </sheetView>
  </sheetViews>
  <sheetFormatPr baseColWidth="10" defaultRowHeight="12.75" x14ac:dyDescent="0.2"/>
  <cols>
    <col min="1" max="1" width="38.28515625" style="196" customWidth="1"/>
    <col min="2" max="2" width="23.140625" style="196" customWidth="1"/>
    <col min="3" max="3" width="11.42578125" style="196"/>
    <col min="4" max="4" width="23.140625" style="196" customWidth="1"/>
    <col min="5" max="5" width="11.42578125" style="196"/>
    <col min="6" max="6" width="23.140625" style="196" customWidth="1"/>
    <col min="7" max="7" width="11.42578125" style="196"/>
    <col min="8" max="8" width="23.140625" style="196" customWidth="1"/>
    <col min="9" max="9" width="11.42578125" style="196"/>
    <col min="10" max="10" width="1.5703125" style="196" customWidth="1"/>
    <col min="11" max="16384" width="11.42578125" style="196"/>
  </cols>
  <sheetData>
    <row r="2" spans="1:11" x14ac:dyDescent="0.2">
      <c r="A2" s="195" t="s">
        <v>230</v>
      </c>
    </row>
    <row r="3" spans="1:11" x14ac:dyDescent="0.2">
      <c r="A3" s="344" t="s">
        <v>137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</row>
    <row r="4" spans="1:11" x14ac:dyDescent="0.2">
      <c r="A4" s="346" t="str">
        <f>+'1.modelos'!A3</f>
        <v>Amortiguadores para motos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</row>
    <row r="5" spans="1:11" x14ac:dyDescent="0.2">
      <c r="A5" s="489" t="s">
        <v>255</v>
      </c>
      <c r="B5" s="489"/>
      <c r="C5" s="489"/>
      <c r="D5" s="489"/>
      <c r="E5" s="345"/>
      <c r="F5" s="345"/>
      <c r="G5" s="345"/>
      <c r="H5" s="345"/>
      <c r="I5" s="345"/>
      <c r="J5" s="345"/>
      <c r="K5" s="345"/>
    </row>
    <row r="6" spans="1:11" x14ac:dyDescent="0.2">
      <c r="A6" s="464" t="s">
        <v>254</v>
      </c>
      <c r="B6" s="464"/>
      <c r="C6" s="464"/>
      <c r="D6" s="464"/>
      <c r="E6" s="345"/>
      <c r="F6" s="345"/>
      <c r="G6" s="345"/>
      <c r="H6" s="345"/>
      <c r="I6" s="345"/>
      <c r="J6" s="345"/>
      <c r="K6" s="345"/>
    </row>
    <row r="7" spans="1:11" x14ac:dyDescent="0.2">
      <c r="A7" s="464" t="s">
        <v>253</v>
      </c>
      <c r="B7" s="464"/>
      <c r="C7" s="464"/>
      <c r="D7" s="464"/>
      <c r="E7" s="345"/>
      <c r="F7" s="345"/>
      <c r="G7" s="345"/>
      <c r="H7" s="345"/>
      <c r="I7" s="345"/>
      <c r="J7" s="345"/>
      <c r="K7" s="345"/>
    </row>
    <row r="8" spans="1:11" x14ac:dyDescent="0.2">
      <c r="A8" s="464" t="s">
        <v>268</v>
      </c>
      <c r="B8" s="464"/>
      <c r="C8" s="464"/>
      <c r="D8" s="464"/>
      <c r="E8" s="345"/>
      <c r="F8" s="345"/>
      <c r="G8" s="345"/>
      <c r="H8" s="345"/>
      <c r="I8" s="345"/>
      <c r="J8" s="345"/>
      <c r="K8" s="345"/>
    </row>
    <row r="9" spans="1:11" x14ac:dyDescent="0.2">
      <c r="A9" s="464" t="s">
        <v>273</v>
      </c>
      <c r="B9" s="464"/>
      <c r="C9" s="464"/>
      <c r="D9" s="464"/>
      <c r="E9" s="345"/>
      <c r="F9" s="345"/>
      <c r="G9" s="345"/>
      <c r="H9" s="345"/>
      <c r="I9" s="345"/>
      <c r="J9" s="345"/>
      <c r="K9" s="345"/>
    </row>
    <row r="10" spans="1:11" s="198" customFormat="1" x14ac:dyDescent="0.2">
      <c r="A10" s="350" t="s">
        <v>212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</row>
    <row r="11" spans="1:11" s="198" customFormat="1" ht="13.5" thickBot="1" x14ac:dyDescent="0.25">
      <c r="A11" s="199"/>
      <c r="B11" s="197"/>
      <c r="C11" s="197"/>
      <c r="D11" s="197"/>
      <c r="E11" s="197"/>
      <c r="F11" s="197"/>
      <c r="G11" s="197"/>
      <c r="H11" s="197"/>
      <c r="I11" s="197"/>
      <c r="J11" s="197"/>
      <c r="K11" s="197"/>
    </row>
    <row r="12" spans="1:11" s="413" customFormat="1" ht="13.5" thickBot="1" x14ac:dyDescent="0.25">
      <c r="A12" s="415"/>
      <c r="B12" s="524" t="s">
        <v>214</v>
      </c>
      <c r="C12" s="525"/>
      <c r="D12" s="524" t="s">
        <v>215</v>
      </c>
      <c r="E12" s="525"/>
      <c r="F12" s="524" t="s">
        <v>237</v>
      </c>
      <c r="G12" s="525"/>
      <c r="H12" s="524" t="s">
        <v>244</v>
      </c>
      <c r="I12" s="525"/>
      <c r="J12" s="415"/>
      <c r="K12" s="415"/>
    </row>
    <row r="13" spans="1:11" s="413" customFormat="1" x14ac:dyDescent="0.2">
      <c r="A13" s="416" t="s">
        <v>49</v>
      </c>
      <c r="B13" s="417" t="s">
        <v>50</v>
      </c>
      <c r="C13" s="417" t="s">
        <v>51</v>
      </c>
      <c r="D13" s="417" t="s">
        <v>50</v>
      </c>
      <c r="E13" s="417" t="s">
        <v>51</v>
      </c>
      <c r="F13" s="417" t="s">
        <v>50</v>
      </c>
      <c r="G13" s="417" t="s">
        <v>51</v>
      </c>
      <c r="H13" s="417" t="s">
        <v>50</v>
      </c>
      <c r="I13" s="417" t="s">
        <v>51</v>
      </c>
      <c r="J13" s="415"/>
      <c r="K13" s="415"/>
    </row>
    <row r="14" spans="1:11" s="413" customFormat="1" ht="13.5" thickBot="1" x14ac:dyDescent="0.25">
      <c r="A14" s="418"/>
      <c r="B14" s="419" t="s">
        <v>213</v>
      </c>
      <c r="C14" s="419" t="s">
        <v>52</v>
      </c>
      <c r="D14" s="419" t="str">
        <f>+B14</f>
        <v>por unidad</v>
      </c>
      <c r="E14" s="419" t="s">
        <v>52</v>
      </c>
      <c r="F14" s="419" t="str">
        <f>+B14</f>
        <v>por unidad</v>
      </c>
      <c r="G14" s="419" t="s">
        <v>52</v>
      </c>
      <c r="H14" s="419" t="str">
        <f>+B14</f>
        <v>por unidad</v>
      </c>
      <c r="I14" s="419" t="s">
        <v>52</v>
      </c>
      <c r="J14" s="415"/>
      <c r="K14" s="415"/>
    </row>
    <row r="15" spans="1:11" ht="13.5" thickBot="1" x14ac:dyDescent="0.25">
      <c r="A15" s="200"/>
    </row>
    <row r="16" spans="1:11" x14ac:dyDescent="0.2">
      <c r="A16" s="201" t="s">
        <v>53</v>
      </c>
      <c r="B16" s="202"/>
      <c r="C16" s="203"/>
      <c r="D16" s="202"/>
      <c r="E16" s="203"/>
      <c r="F16" s="202"/>
      <c r="G16" s="203"/>
      <c r="H16" s="202"/>
      <c r="I16" s="203"/>
    </row>
    <row r="17" spans="1:9" x14ac:dyDescent="0.2">
      <c r="A17" s="205"/>
      <c r="B17" s="206"/>
      <c r="C17" s="207"/>
      <c r="D17" s="206"/>
      <c r="E17" s="207"/>
      <c r="F17" s="206"/>
      <c r="G17" s="207"/>
      <c r="H17" s="206"/>
      <c r="I17" s="207"/>
    </row>
    <row r="18" spans="1:9" x14ac:dyDescent="0.2">
      <c r="A18" s="205"/>
      <c r="B18" s="206"/>
      <c r="C18" s="207"/>
      <c r="D18" s="206"/>
      <c r="E18" s="207"/>
      <c r="F18" s="206"/>
      <c r="G18" s="207"/>
      <c r="H18" s="206"/>
      <c r="I18" s="207"/>
    </row>
    <row r="19" spans="1:9" x14ac:dyDescent="0.2">
      <c r="A19" s="205"/>
      <c r="B19" s="206"/>
      <c r="C19" s="207"/>
      <c r="D19" s="206"/>
      <c r="E19" s="207"/>
      <c r="F19" s="206"/>
      <c r="G19" s="207"/>
      <c r="H19" s="206"/>
      <c r="I19" s="207"/>
    </row>
    <row r="20" spans="1:9" x14ac:dyDescent="0.2">
      <c r="A20" s="205"/>
      <c r="B20" s="206"/>
      <c r="C20" s="207"/>
      <c r="D20" s="206"/>
      <c r="E20" s="207"/>
      <c r="F20" s="206"/>
      <c r="G20" s="207"/>
      <c r="H20" s="206"/>
      <c r="I20" s="207"/>
    </row>
    <row r="21" spans="1:9" ht="13.5" thickBot="1" x14ac:dyDescent="0.25">
      <c r="A21" s="209"/>
      <c r="B21" s="210"/>
      <c r="C21" s="142"/>
      <c r="D21" s="210"/>
      <c r="E21" s="142"/>
      <c r="F21" s="210"/>
      <c r="G21" s="142"/>
      <c r="H21" s="210"/>
      <c r="I21" s="142"/>
    </row>
    <row r="22" spans="1:9" ht="13.5" thickBot="1" x14ac:dyDescent="0.25">
      <c r="A22" s="200"/>
      <c r="B22" s="212"/>
      <c r="C22" s="213"/>
      <c r="D22" s="212"/>
      <c r="E22" s="213"/>
      <c r="F22" s="212"/>
      <c r="G22" s="213"/>
      <c r="H22" s="212"/>
      <c r="I22" s="213"/>
    </row>
    <row r="23" spans="1:9" x14ac:dyDescent="0.2">
      <c r="A23" s="201" t="s">
        <v>54</v>
      </c>
      <c r="B23" s="202"/>
      <c r="C23" s="203"/>
      <c r="D23" s="202"/>
      <c r="E23" s="203"/>
      <c r="F23" s="202"/>
      <c r="G23" s="203"/>
      <c r="H23" s="202"/>
      <c r="I23" s="203"/>
    </row>
    <row r="24" spans="1:9" x14ac:dyDescent="0.2">
      <c r="A24" s="205"/>
      <c r="B24" s="206"/>
      <c r="C24" s="207"/>
      <c r="D24" s="206"/>
      <c r="E24" s="207"/>
      <c r="F24" s="206"/>
      <c r="G24" s="207"/>
      <c r="H24" s="206"/>
      <c r="I24" s="207"/>
    </row>
    <row r="25" spans="1:9" x14ac:dyDescent="0.2">
      <c r="A25" s="205"/>
      <c r="B25" s="206"/>
      <c r="C25" s="207"/>
      <c r="D25" s="206"/>
      <c r="E25" s="207"/>
      <c r="F25" s="206"/>
      <c r="G25" s="207"/>
      <c r="H25" s="206"/>
      <c r="I25" s="207"/>
    </row>
    <row r="26" spans="1:9" x14ac:dyDescent="0.2">
      <c r="A26" s="205"/>
      <c r="B26" s="206"/>
      <c r="C26" s="207"/>
      <c r="D26" s="206"/>
      <c r="E26" s="207"/>
      <c r="F26" s="206"/>
      <c r="G26" s="207"/>
      <c r="H26" s="206"/>
      <c r="I26" s="207"/>
    </row>
    <row r="27" spans="1:9" x14ac:dyDescent="0.2">
      <c r="A27" s="205"/>
      <c r="B27" s="206"/>
      <c r="C27" s="207"/>
      <c r="D27" s="206"/>
      <c r="E27" s="207"/>
      <c r="F27" s="206"/>
      <c r="G27" s="207"/>
      <c r="H27" s="206"/>
      <c r="I27" s="207"/>
    </row>
    <row r="28" spans="1:9" ht="13.5" thickBot="1" x14ac:dyDescent="0.25">
      <c r="A28" s="209"/>
      <c r="B28" s="210"/>
      <c r="C28" s="142"/>
      <c r="D28" s="210"/>
      <c r="E28" s="142"/>
      <c r="F28" s="210"/>
      <c r="G28" s="142"/>
      <c r="H28" s="210"/>
      <c r="I28" s="142"/>
    </row>
    <row r="29" spans="1:9" ht="13.5" thickBot="1" x14ac:dyDescent="0.25">
      <c r="A29" s="200"/>
      <c r="B29" s="212"/>
      <c r="C29" s="213"/>
      <c r="D29" s="212"/>
      <c r="E29" s="213"/>
      <c r="F29" s="212"/>
      <c r="G29" s="213"/>
      <c r="H29" s="212"/>
      <c r="I29" s="213"/>
    </row>
    <row r="30" spans="1:9" ht="13.5" thickBot="1" x14ac:dyDescent="0.25">
      <c r="A30" s="214" t="s">
        <v>55</v>
      </c>
      <c r="B30" s="215"/>
      <c r="C30" s="216"/>
      <c r="D30" s="215"/>
      <c r="E30" s="216"/>
      <c r="F30" s="215"/>
      <c r="G30" s="216"/>
      <c r="H30" s="215"/>
      <c r="I30" s="216"/>
    </row>
    <row r="31" spans="1:9" ht="13.5" thickBot="1" x14ac:dyDescent="0.25">
      <c r="A31" s="200"/>
      <c r="B31" s="212"/>
      <c r="C31" s="213"/>
      <c r="D31" s="212"/>
      <c r="E31" s="213"/>
      <c r="F31" s="212"/>
      <c r="G31" s="213"/>
      <c r="H31" s="212"/>
      <c r="I31" s="213"/>
    </row>
    <row r="32" spans="1:9" x14ac:dyDescent="0.2">
      <c r="A32" s="201" t="s">
        <v>56</v>
      </c>
      <c r="B32" s="217"/>
      <c r="C32" s="203"/>
      <c r="D32" s="217"/>
      <c r="E32" s="203"/>
      <c r="F32" s="217"/>
      <c r="G32" s="203"/>
      <c r="H32" s="217"/>
      <c r="I32" s="203"/>
    </row>
    <row r="33" spans="1:9" x14ac:dyDescent="0.2">
      <c r="A33" s="218" t="s">
        <v>57</v>
      </c>
      <c r="B33" s="219"/>
      <c r="C33" s="207"/>
      <c r="D33" s="219"/>
      <c r="E33" s="207"/>
      <c r="F33" s="219"/>
      <c r="G33" s="207"/>
      <c r="H33" s="219"/>
      <c r="I33" s="207"/>
    </row>
    <row r="34" spans="1:9" x14ac:dyDescent="0.2">
      <c r="A34" s="218" t="s">
        <v>58</v>
      </c>
      <c r="B34" s="219"/>
      <c r="C34" s="207"/>
      <c r="D34" s="219"/>
      <c r="E34" s="207"/>
      <c r="F34" s="219"/>
      <c r="G34" s="207"/>
      <c r="H34" s="219"/>
      <c r="I34" s="207"/>
    </row>
    <row r="35" spans="1:9" x14ac:dyDescent="0.2">
      <c r="A35" s="218" t="s">
        <v>59</v>
      </c>
      <c r="B35" s="219"/>
      <c r="C35" s="207"/>
      <c r="D35" s="219"/>
      <c r="E35" s="207"/>
      <c r="F35" s="219"/>
      <c r="G35" s="207"/>
      <c r="H35" s="219"/>
      <c r="I35" s="207"/>
    </row>
    <row r="36" spans="1:9" ht="13.5" thickBot="1" x14ac:dyDescent="0.25">
      <c r="A36" s="209" t="s">
        <v>60</v>
      </c>
      <c r="B36" s="220"/>
      <c r="C36" s="142"/>
      <c r="D36" s="220"/>
      <c r="E36" s="142"/>
      <c r="F36" s="220"/>
      <c r="G36" s="142"/>
      <c r="H36" s="220"/>
      <c r="I36" s="142"/>
    </row>
    <row r="37" spans="1:9" ht="13.5" thickBot="1" x14ac:dyDescent="0.25">
      <c r="A37" s="195"/>
      <c r="B37" s="212"/>
      <c r="C37" s="221"/>
      <c r="D37" s="212"/>
      <c r="E37" s="221"/>
      <c r="F37" s="212"/>
      <c r="G37" s="221"/>
      <c r="H37" s="212"/>
      <c r="I37" s="221"/>
    </row>
    <row r="38" spans="1:9" x14ac:dyDescent="0.2">
      <c r="A38" s="201" t="s">
        <v>61</v>
      </c>
      <c r="B38" s="217"/>
      <c r="C38" s="203"/>
      <c r="D38" s="217"/>
      <c r="E38" s="203"/>
      <c r="F38" s="217"/>
      <c r="G38" s="203"/>
      <c r="H38" s="217"/>
      <c r="I38" s="203"/>
    </row>
    <row r="39" spans="1:9" x14ac:dyDescent="0.2">
      <c r="A39" s="205" t="s">
        <v>62</v>
      </c>
      <c r="B39" s="219"/>
      <c r="C39" s="207"/>
      <c r="D39" s="219"/>
      <c r="E39" s="207"/>
      <c r="F39" s="219"/>
      <c r="G39" s="207"/>
      <c r="H39" s="219"/>
      <c r="I39" s="207"/>
    </row>
    <row r="40" spans="1:9" x14ac:dyDescent="0.2">
      <c r="A40" s="222" t="s">
        <v>102</v>
      </c>
      <c r="B40" s="223"/>
      <c r="C40" s="224"/>
      <c r="D40" s="223"/>
      <c r="E40" s="224"/>
      <c r="F40" s="223"/>
      <c r="G40" s="224"/>
      <c r="H40" s="223"/>
      <c r="I40" s="224"/>
    </row>
    <row r="41" spans="1:9" ht="13.5" thickBot="1" x14ac:dyDescent="0.25">
      <c r="A41" s="209" t="s">
        <v>87</v>
      </c>
      <c r="B41" s="220"/>
      <c r="C41" s="142"/>
      <c r="D41" s="220"/>
      <c r="E41" s="142"/>
      <c r="F41" s="220"/>
      <c r="G41" s="142"/>
      <c r="H41" s="220"/>
      <c r="I41" s="142"/>
    </row>
    <row r="42" spans="1:9" ht="13.5" thickBot="1" x14ac:dyDescent="0.25">
      <c r="A42" s="200"/>
      <c r="B42" s="212"/>
      <c r="C42" s="213"/>
      <c r="D42" s="212"/>
      <c r="E42" s="213"/>
      <c r="F42" s="212"/>
      <c r="G42" s="213"/>
      <c r="H42" s="212"/>
      <c r="I42" s="213"/>
    </row>
    <row r="43" spans="1:9" x14ac:dyDescent="0.2">
      <c r="A43" s="201" t="s">
        <v>63</v>
      </c>
      <c r="B43" s="202"/>
      <c r="C43" s="203"/>
      <c r="D43" s="202"/>
      <c r="E43" s="203"/>
      <c r="F43" s="202"/>
      <c r="G43" s="203"/>
      <c r="H43" s="202"/>
      <c r="I43" s="203"/>
    </row>
    <row r="44" spans="1:9" x14ac:dyDescent="0.2">
      <c r="A44" s="218" t="s">
        <v>64</v>
      </c>
      <c r="B44" s="206"/>
      <c r="C44" s="207"/>
      <c r="D44" s="206"/>
      <c r="E44" s="207"/>
      <c r="F44" s="206"/>
      <c r="G44" s="207"/>
      <c r="H44" s="206"/>
      <c r="I44" s="207"/>
    </row>
    <row r="45" spans="1:9" x14ac:dyDescent="0.2">
      <c r="A45" s="218" t="s">
        <v>65</v>
      </c>
      <c r="B45" s="206"/>
      <c r="C45" s="207"/>
      <c r="D45" s="206"/>
      <c r="E45" s="207"/>
      <c r="F45" s="206"/>
      <c r="G45" s="207"/>
      <c r="H45" s="206"/>
      <c r="I45" s="207"/>
    </row>
    <row r="46" spans="1:9" x14ac:dyDescent="0.2">
      <c r="A46" s="218" t="s">
        <v>66</v>
      </c>
      <c r="B46" s="206"/>
      <c r="C46" s="207"/>
      <c r="D46" s="206"/>
      <c r="E46" s="207"/>
      <c r="F46" s="206"/>
      <c r="G46" s="207"/>
      <c r="H46" s="206"/>
      <c r="I46" s="207"/>
    </row>
    <row r="47" spans="1:9" x14ac:dyDescent="0.2">
      <c r="A47" s="205" t="s">
        <v>67</v>
      </c>
      <c r="B47" s="225"/>
      <c r="C47" s="224"/>
      <c r="D47" s="225"/>
      <c r="E47" s="224"/>
      <c r="F47" s="225"/>
      <c r="G47" s="224"/>
      <c r="H47" s="225"/>
      <c r="I47" s="224"/>
    </row>
    <row r="48" spans="1:9" x14ac:dyDescent="0.2">
      <c r="A48" s="226"/>
      <c r="B48" s="225"/>
      <c r="C48" s="224"/>
      <c r="D48" s="225"/>
      <c r="E48" s="224" t="s">
        <v>229</v>
      </c>
      <c r="F48" s="225"/>
      <c r="G48" s="224"/>
      <c r="H48" s="225"/>
      <c r="I48" s="224"/>
    </row>
    <row r="49" spans="1:11" ht="13.5" thickBot="1" x14ac:dyDescent="0.25">
      <c r="A49" s="227"/>
      <c r="B49" s="210"/>
      <c r="C49" s="142"/>
      <c r="D49" s="210"/>
      <c r="E49" s="142"/>
      <c r="F49" s="210"/>
      <c r="G49" s="142"/>
      <c r="H49" s="210"/>
      <c r="I49" s="142"/>
    </row>
    <row r="50" spans="1:11" ht="13.5" thickBot="1" x14ac:dyDescent="0.25">
      <c r="A50" s="200"/>
      <c r="B50" s="212"/>
      <c r="C50" s="221"/>
      <c r="D50" s="212"/>
      <c r="E50" s="221"/>
      <c r="F50" s="212"/>
      <c r="G50" s="221"/>
      <c r="H50" s="212"/>
      <c r="I50" s="221"/>
    </row>
    <row r="51" spans="1:11" x14ac:dyDescent="0.2">
      <c r="A51" s="201" t="s">
        <v>68</v>
      </c>
      <c r="B51" s="202"/>
      <c r="C51" s="203"/>
      <c r="D51" s="202"/>
      <c r="E51" s="203"/>
      <c r="F51" s="202"/>
      <c r="G51" s="203"/>
      <c r="H51" s="202"/>
      <c r="I51" s="203"/>
    </row>
    <row r="52" spans="1:11" x14ac:dyDescent="0.2">
      <c r="A52" s="218" t="s">
        <v>103</v>
      </c>
      <c r="B52" s="206"/>
      <c r="C52" s="207"/>
      <c r="D52" s="206"/>
      <c r="E52" s="207"/>
      <c r="F52" s="206"/>
      <c r="G52" s="207"/>
      <c r="H52" s="206"/>
      <c r="I52" s="207"/>
    </row>
    <row r="53" spans="1:11" x14ac:dyDescent="0.2">
      <c r="A53" s="218" t="s">
        <v>69</v>
      </c>
      <c r="B53" s="206"/>
      <c r="C53" s="207"/>
      <c r="D53" s="206"/>
      <c r="E53" s="207"/>
      <c r="F53" s="206"/>
      <c r="G53" s="207"/>
      <c r="H53" s="206"/>
      <c r="I53" s="207"/>
    </row>
    <row r="54" spans="1:11" x14ac:dyDescent="0.2">
      <c r="A54" s="218" t="s">
        <v>104</v>
      </c>
      <c r="B54" s="206"/>
      <c r="C54" s="207"/>
      <c r="D54" s="206"/>
      <c r="E54" s="207"/>
      <c r="F54" s="206"/>
      <c r="G54" s="207"/>
      <c r="H54" s="206"/>
      <c r="I54" s="207"/>
    </row>
    <row r="55" spans="1:11" ht="13.5" thickBot="1" x14ac:dyDescent="0.25">
      <c r="A55" s="209" t="s">
        <v>70</v>
      </c>
      <c r="B55" s="210"/>
      <c r="C55" s="142"/>
      <c r="D55" s="210"/>
      <c r="E55" s="142"/>
      <c r="F55" s="210"/>
      <c r="G55" s="142"/>
      <c r="H55" s="210"/>
      <c r="I55" s="142"/>
    </row>
    <row r="56" spans="1:11" ht="13.5" thickBot="1" x14ac:dyDescent="0.25">
      <c r="A56" s="200"/>
      <c r="B56" s="212"/>
      <c r="C56" s="213"/>
      <c r="D56" s="212"/>
      <c r="E56" s="213"/>
      <c r="F56" s="212"/>
      <c r="G56" s="213"/>
      <c r="H56" s="212"/>
      <c r="I56" s="213"/>
    </row>
    <row r="57" spans="1:11" ht="13.5" thickBot="1" x14ac:dyDescent="0.25">
      <c r="A57" s="214" t="s">
        <v>71</v>
      </c>
      <c r="B57" s="215"/>
      <c r="C57" s="216">
        <v>1</v>
      </c>
      <c r="D57" s="215"/>
      <c r="E57" s="216">
        <v>1</v>
      </c>
      <c r="F57" s="215"/>
      <c r="G57" s="216">
        <v>1</v>
      </c>
      <c r="H57" s="215"/>
      <c r="I57" s="216">
        <v>1</v>
      </c>
    </row>
    <row r="58" spans="1:11" ht="13.5" thickBot="1" x14ac:dyDescent="0.25">
      <c r="A58" s="200"/>
    </row>
    <row r="59" spans="1:11" ht="13.5" thickBot="1" x14ac:dyDescent="0.25">
      <c r="A59" s="306" t="s">
        <v>190</v>
      </c>
      <c r="B59" s="281"/>
      <c r="C59" s="281"/>
      <c r="D59" s="281"/>
      <c r="E59" s="281"/>
      <c r="F59" s="281"/>
      <c r="G59" s="281"/>
      <c r="H59" s="281"/>
      <c r="I59" s="281"/>
      <c r="K59" s="49"/>
    </row>
    <row r="60" spans="1:11" ht="13.5" thickBot="1" x14ac:dyDescent="0.25">
      <c r="A60" s="200"/>
    </row>
    <row r="61" spans="1:11" ht="13.5" thickBot="1" x14ac:dyDescent="0.25">
      <c r="A61" s="214" t="s">
        <v>88</v>
      </c>
      <c r="B61" s="212"/>
      <c r="C61" s="221"/>
      <c r="D61" s="212"/>
      <c r="E61" s="221"/>
      <c r="F61" s="212"/>
      <c r="G61" s="221"/>
      <c r="H61" s="212"/>
      <c r="I61" s="221"/>
    </row>
    <row r="62" spans="1:11" x14ac:dyDescent="0.2">
      <c r="A62" s="347" t="s">
        <v>98</v>
      </c>
      <c r="B62" s="228"/>
      <c r="C62" s="229"/>
      <c r="D62" s="229"/>
      <c r="E62" s="229"/>
      <c r="F62" s="229"/>
      <c r="G62" s="229"/>
      <c r="H62" s="229"/>
      <c r="I62" s="230"/>
    </row>
    <row r="63" spans="1:11" x14ac:dyDescent="0.2">
      <c r="A63" s="348" t="s">
        <v>99</v>
      </c>
      <c r="B63" s="231"/>
      <c r="C63" s="232"/>
      <c r="D63" s="232"/>
      <c r="E63" s="232"/>
      <c r="F63" s="232"/>
      <c r="G63" s="232"/>
      <c r="H63" s="232"/>
      <c r="I63" s="233"/>
    </row>
    <row r="64" spans="1:11" ht="13.5" thickBot="1" x14ac:dyDescent="0.25">
      <c r="A64" s="349" t="s">
        <v>100</v>
      </c>
      <c r="B64" s="234"/>
      <c r="C64" s="235"/>
      <c r="D64" s="235"/>
      <c r="E64" s="235"/>
      <c r="F64" s="235"/>
      <c r="G64" s="235"/>
      <c r="H64" s="235"/>
      <c r="I64" s="236"/>
    </row>
    <row r="65" spans="1:9" x14ac:dyDescent="0.2">
      <c r="A65" s="237"/>
      <c r="B65" s="49"/>
      <c r="C65" s="238"/>
      <c r="D65" s="238"/>
      <c r="E65" s="238"/>
      <c r="F65" s="238"/>
      <c r="G65" s="238"/>
      <c r="H65" s="238"/>
      <c r="I65" s="238"/>
    </row>
    <row r="67" spans="1:9" x14ac:dyDescent="0.2">
      <c r="A67" s="239" t="s">
        <v>97</v>
      </c>
    </row>
    <row r="68" spans="1:9" ht="29.25" customHeight="1" x14ac:dyDescent="0.2">
      <c r="A68" s="522" t="s">
        <v>197</v>
      </c>
      <c r="B68" s="523"/>
      <c r="C68" s="523"/>
      <c r="D68" s="523"/>
      <c r="E68" s="523"/>
      <c r="F68" s="523"/>
      <c r="G68" s="523"/>
      <c r="H68" s="523"/>
      <c r="I68" s="523"/>
    </row>
    <row r="69" spans="1:9" ht="11.25" customHeight="1" thickBot="1" x14ac:dyDescent="0.25">
      <c r="A69" s="310"/>
      <c r="B69" s="311"/>
      <c r="C69" s="311"/>
      <c r="D69" s="311"/>
      <c r="E69" s="311"/>
      <c r="F69" s="311"/>
      <c r="G69" s="311"/>
      <c r="H69" s="311"/>
      <c r="I69" s="311"/>
    </row>
    <row r="70" spans="1:9" ht="29.25" customHeight="1" thickBot="1" x14ac:dyDescent="0.25">
      <c r="A70" s="519" t="s">
        <v>199</v>
      </c>
      <c r="B70" s="520"/>
      <c r="C70" s="520"/>
      <c r="D70" s="520"/>
      <c r="E70" s="520"/>
      <c r="F70" s="520"/>
      <c r="G70" s="520"/>
      <c r="H70" s="520"/>
      <c r="I70" s="521"/>
    </row>
  </sheetData>
  <sheetProtection formatCells="0" formatColumns="0" formatRows="0"/>
  <mergeCells count="7">
    <mergeCell ref="A5:D5"/>
    <mergeCell ref="A70:I70"/>
    <mergeCell ref="A68:I68"/>
    <mergeCell ref="B12:C12"/>
    <mergeCell ref="D12:E12"/>
    <mergeCell ref="F12:G12"/>
    <mergeCell ref="H12:I12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49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0"/>
  <sheetViews>
    <sheetView showGridLines="0" workbookViewId="0">
      <selection activeCell="E44" sqref="E44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10" spans="3:3" ht="35.25" x14ac:dyDescent="0.5">
      <c r="C10" s="313" t="s">
        <v>0</v>
      </c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0"/>
  <sheetViews>
    <sheetView showGridLines="0" view="pageBreakPreview" zoomScaleNormal="100" zoomScaleSheetLayoutView="100" workbookViewId="0">
      <selection activeCell="A9" sqref="A9:IV9"/>
    </sheetView>
  </sheetViews>
  <sheetFormatPr baseColWidth="10" defaultRowHeight="12.75" x14ac:dyDescent="0.2"/>
  <cols>
    <col min="1" max="1" width="38.28515625" style="196" customWidth="1"/>
    <col min="2" max="2" width="23.140625" style="196" customWidth="1"/>
    <col min="3" max="3" width="11.42578125" style="196"/>
    <col min="4" max="4" width="23.140625" style="196" customWidth="1"/>
    <col min="5" max="5" width="11.42578125" style="196"/>
    <col min="6" max="6" width="23.140625" style="196" customWidth="1"/>
    <col min="7" max="7" width="11.42578125" style="196"/>
    <col min="8" max="8" width="23.140625" style="196" customWidth="1"/>
    <col min="9" max="9" width="11.42578125" style="196"/>
    <col min="10" max="10" width="1.5703125" style="196" customWidth="1"/>
    <col min="11" max="16384" width="11.42578125" style="196"/>
  </cols>
  <sheetData>
    <row r="2" spans="1:11" x14ac:dyDescent="0.2">
      <c r="A2" s="195" t="s">
        <v>231</v>
      </c>
    </row>
    <row r="3" spans="1:11" x14ac:dyDescent="0.2">
      <c r="A3" s="344" t="s">
        <v>137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</row>
    <row r="4" spans="1:11" x14ac:dyDescent="0.2">
      <c r="A4" s="346" t="str">
        <f>+'1.modelos'!A3</f>
        <v>Amortiguadores para motos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</row>
    <row r="5" spans="1:11" ht="12.75" customHeight="1" x14ac:dyDescent="0.2">
      <c r="A5" s="489" t="s">
        <v>257</v>
      </c>
      <c r="B5" s="489"/>
      <c r="C5" s="465"/>
      <c r="D5" s="465"/>
      <c r="E5" s="345"/>
      <c r="F5" s="345"/>
      <c r="G5" s="345"/>
      <c r="H5" s="345"/>
      <c r="I5" s="345"/>
      <c r="J5" s="345"/>
      <c r="K5" s="345"/>
    </row>
    <row r="6" spans="1:11" x14ac:dyDescent="0.2">
      <c r="A6" s="464" t="s">
        <v>254</v>
      </c>
      <c r="B6" s="464"/>
      <c r="C6" s="464"/>
      <c r="D6" s="464"/>
      <c r="E6" s="345"/>
      <c r="F6" s="345"/>
      <c r="G6" s="345"/>
      <c r="H6" s="345"/>
      <c r="I6" s="345"/>
      <c r="J6" s="345"/>
      <c r="K6" s="345"/>
    </row>
    <row r="7" spans="1:11" x14ac:dyDescent="0.2">
      <c r="A7" s="464" t="s">
        <v>253</v>
      </c>
      <c r="B7" s="464"/>
      <c r="C7" s="464"/>
      <c r="D7" s="464"/>
      <c r="E7" s="345"/>
      <c r="F7" s="345"/>
      <c r="G7" s="345"/>
      <c r="H7" s="345"/>
      <c r="I7" s="345"/>
      <c r="J7" s="345"/>
      <c r="K7" s="345"/>
    </row>
    <row r="8" spans="1:11" x14ac:dyDescent="0.2">
      <c r="A8" s="464" t="s">
        <v>268</v>
      </c>
      <c r="B8" s="464"/>
      <c r="C8" s="464"/>
      <c r="D8" s="464"/>
      <c r="E8" s="345"/>
      <c r="F8" s="345"/>
      <c r="G8" s="345"/>
      <c r="H8" s="345"/>
      <c r="I8" s="345"/>
      <c r="J8" s="345"/>
      <c r="K8" s="345"/>
    </row>
    <row r="9" spans="1:11" x14ac:dyDescent="0.2">
      <c r="A9" s="464" t="s">
        <v>273</v>
      </c>
      <c r="B9" s="464"/>
      <c r="C9" s="464"/>
      <c r="D9" s="464"/>
      <c r="E9" s="345"/>
      <c r="F9" s="345"/>
      <c r="G9" s="345"/>
      <c r="H9" s="345"/>
      <c r="I9" s="345"/>
      <c r="J9" s="345"/>
      <c r="K9" s="345"/>
    </row>
    <row r="10" spans="1:11" s="198" customFormat="1" x14ac:dyDescent="0.2">
      <c r="A10" s="350" t="s">
        <v>212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</row>
    <row r="11" spans="1:11" s="198" customFormat="1" ht="13.5" thickBot="1" x14ac:dyDescent="0.25">
      <c r="A11" s="199"/>
      <c r="B11" s="197"/>
      <c r="C11" s="197"/>
      <c r="D11" s="197"/>
      <c r="E11" s="197"/>
      <c r="F11" s="197"/>
      <c r="G11" s="197"/>
      <c r="H11" s="197"/>
      <c r="I11" s="197"/>
      <c r="J11" s="197"/>
      <c r="K11" s="197"/>
    </row>
    <row r="12" spans="1:11" s="413" customFormat="1" ht="13.5" thickBot="1" x14ac:dyDescent="0.25">
      <c r="A12" s="415"/>
      <c r="B12" s="524" t="s">
        <v>214</v>
      </c>
      <c r="C12" s="525"/>
      <c r="D12" s="524" t="s">
        <v>215</v>
      </c>
      <c r="E12" s="525"/>
      <c r="F12" s="524" t="s">
        <v>237</v>
      </c>
      <c r="G12" s="525"/>
      <c r="H12" s="524" t="s">
        <v>244</v>
      </c>
      <c r="I12" s="525"/>
      <c r="J12" s="415"/>
      <c r="K12" s="415"/>
    </row>
    <row r="13" spans="1:11" s="413" customFormat="1" x14ac:dyDescent="0.2">
      <c r="A13" s="416" t="s">
        <v>49</v>
      </c>
      <c r="B13" s="417" t="s">
        <v>50</v>
      </c>
      <c r="C13" s="417" t="s">
        <v>51</v>
      </c>
      <c r="D13" s="417" t="s">
        <v>50</v>
      </c>
      <c r="E13" s="417" t="s">
        <v>51</v>
      </c>
      <c r="F13" s="417" t="s">
        <v>50</v>
      </c>
      <c r="G13" s="417" t="s">
        <v>51</v>
      </c>
      <c r="H13" s="417" t="s">
        <v>50</v>
      </c>
      <c r="I13" s="417" t="s">
        <v>51</v>
      </c>
      <c r="J13" s="415"/>
      <c r="K13" s="415"/>
    </row>
    <row r="14" spans="1:11" s="413" customFormat="1" ht="13.5" thickBot="1" x14ac:dyDescent="0.25">
      <c r="A14" s="418"/>
      <c r="B14" s="419" t="s">
        <v>213</v>
      </c>
      <c r="C14" s="419" t="s">
        <v>52</v>
      </c>
      <c r="D14" s="419" t="str">
        <f>+B14</f>
        <v>por unidad</v>
      </c>
      <c r="E14" s="419" t="s">
        <v>52</v>
      </c>
      <c r="F14" s="419" t="str">
        <f>+B14</f>
        <v>por unidad</v>
      </c>
      <c r="G14" s="419" t="s">
        <v>52</v>
      </c>
      <c r="H14" s="419" t="str">
        <f>+B14</f>
        <v>por unidad</v>
      </c>
      <c r="I14" s="419" t="s">
        <v>52</v>
      </c>
      <c r="J14" s="415"/>
      <c r="K14" s="415"/>
    </row>
    <row r="15" spans="1:11" ht="13.5" thickBot="1" x14ac:dyDescent="0.25">
      <c r="A15" s="200"/>
    </row>
    <row r="16" spans="1:11" x14ac:dyDescent="0.2">
      <c r="A16" s="201" t="s">
        <v>53</v>
      </c>
      <c r="B16" s="202"/>
      <c r="C16" s="203"/>
      <c r="D16" s="202"/>
      <c r="E16" s="203"/>
      <c r="F16" s="202"/>
      <c r="G16" s="203"/>
      <c r="H16" s="202"/>
      <c r="I16" s="203"/>
    </row>
    <row r="17" spans="1:9" x14ac:dyDescent="0.2">
      <c r="A17" s="205"/>
      <c r="B17" s="206"/>
      <c r="C17" s="207"/>
      <c r="D17" s="206"/>
      <c r="E17" s="207"/>
      <c r="F17" s="206"/>
      <c r="G17" s="207"/>
      <c r="H17" s="206"/>
      <c r="I17" s="207"/>
    </row>
    <row r="18" spans="1:9" x14ac:dyDescent="0.2">
      <c r="A18" s="205"/>
      <c r="B18" s="206"/>
      <c r="C18" s="207"/>
      <c r="D18" s="206"/>
      <c r="E18" s="207"/>
      <c r="F18" s="206"/>
      <c r="G18" s="207"/>
      <c r="H18" s="206"/>
      <c r="I18" s="207"/>
    </row>
    <row r="19" spans="1:9" x14ac:dyDescent="0.2">
      <c r="A19" s="205"/>
      <c r="B19" s="206"/>
      <c r="C19" s="207"/>
      <c r="D19" s="206"/>
      <c r="E19" s="207"/>
      <c r="F19" s="206"/>
      <c r="G19" s="207"/>
      <c r="H19" s="206"/>
      <c r="I19" s="207"/>
    </row>
    <row r="20" spans="1:9" x14ac:dyDescent="0.2">
      <c r="A20" s="205"/>
      <c r="B20" s="206"/>
      <c r="C20" s="207"/>
      <c r="D20" s="206"/>
      <c r="E20" s="207"/>
      <c r="F20" s="206"/>
      <c r="G20" s="207"/>
      <c r="H20" s="206"/>
      <c r="I20" s="207"/>
    </row>
    <row r="21" spans="1:9" ht="13.5" thickBot="1" x14ac:dyDescent="0.25">
      <c r="A21" s="209"/>
      <c r="B21" s="210"/>
      <c r="C21" s="142"/>
      <c r="D21" s="210"/>
      <c r="E21" s="142"/>
      <c r="F21" s="210"/>
      <c r="G21" s="142"/>
      <c r="H21" s="210"/>
      <c r="I21" s="142"/>
    </row>
    <row r="22" spans="1:9" ht="13.5" thickBot="1" x14ac:dyDescent="0.25">
      <c r="A22" s="200"/>
      <c r="B22" s="212"/>
      <c r="C22" s="213"/>
      <c r="D22" s="212"/>
      <c r="E22" s="213"/>
      <c r="F22" s="212"/>
      <c r="G22" s="213"/>
      <c r="H22" s="212"/>
      <c r="I22" s="213"/>
    </row>
    <row r="23" spans="1:9" x14ac:dyDescent="0.2">
      <c r="A23" s="201" t="s">
        <v>54</v>
      </c>
      <c r="B23" s="202"/>
      <c r="C23" s="203"/>
      <c r="D23" s="202"/>
      <c r="E23" s="203"/>
      <c r="F23" s="202"/>
      <c r="G23" s="203"/>
      <c r="H23" s="202"/>
      <c r="I23" s="203"/>
    </row>
    <row r="24" spans="1:9" x14ac:dyDescent="0.2">
      <c r="A24" s="205"/>
      <c r="B24" s="206"/>
      <c r="C24" s="207"/>
      <c r="D24" s="206"/>
      <c r="E24" s="207"/>
      <c r="F24" s="206"/>
      <c r="G24" s="207"/>
      <c r="H24" s="206"/>
      <c r="I24" s="207"/>
    </row>
    <row r="25" spans="1:9" x14ac:dyDescent="0.2">
      <c r="A25" s="205"/>
      <c r="B25" s="206"/>
      <c r="C25" s="207"/>
      <c r="D25" s="206"/>
      <c r="E25" s="207"/>
      <c r="F25" s="206"/>
      <c r="G25" s="207"/>
      <c r="H25" s="206"/>
      <c r="I25" s="207"/>
    </row>
    <row r="26" spans="1:9" x14ac:dyDescent="0.2">
      <c r="A26" s="205"/>
      <c r="B26" s="206"/>
      <c r="C26" s="207"/>
      <c r="D26" s="206"/>
      <c r="E26" s="207"/>
      <c r="F26" s="206"/>
      <c r="G26" s="207"/>
      <c r="H26" s="206"/>
      <c r="I26" s="207"/>
    </row>
    <row r="27" spans="1:9" x14ac:dyDescent="0.2">
      <c r="A27" s="205"/>
      <c r="B27" s="206"/>
      <c r="C27" s="207"/>
      <c r="D27" s="206"/>
      <c r="E27" s="207"/>
      <c r="F27" s="206"/>
      <c r="G27" s="207"/>
      <c r="H27" s="206"/>
      <c r="I27" s="207"/>
    </row>
    <row r="28" spans="1:9" ht="13.5" thickBot="1" x14ac:dyDescent="0.25">
      <c r="A28" s="209"/>
      <c r="B28" s="210"/>
      <c r="C28" s="142"/>
      <c r="D28" s="210"/>
      <c r="E28" s="142"/>
      <c r="F28" s="210"/>
      <c r="G28" s="142"/>
      <c r="H28" s="210"/>
      <c r="I28" s="142"/>
    </row>
    <row r="29" spans="1:9" ht="13.5" thickBot="1" x14ac:dyDescent="0.25">
      <c r="A29" s="200"/>
      <c r="B29" s="212"/>
      <c r="C29" s="213"/>
      <c r="D29" s="212"/>
      <c r="E29" s="213"/>
      <c r="F29" s="212"/>
      <c r="G29" s="213"/>
      <c r="H29" s="212"/>
      <c r="I29" s="213"/>
    </row>
    <row r="30" spans="1:9" ht="13.5" thickBot="1" x14ac:dyDescent="0.25">
      <c r="A30" s="214" t="s">
        <v>55</v>
      </c>
      <c r="B30" s="215"/>
      <c r="C30" s="216"/>
      <c r="D30" s="215"/>
      <c r="E30" s="216"/>
      <c r="F30" s="215"/>
      <c r="G30" s="216"/>
      <c r="H30" s="215"/>
      <c r="I30" s="216"/>
    </row>
    <row r="31" spans="1:9" ht="13.5" thickBot="1" x14ac:dyDescent="0.25">
      <c r="A31" s="200"/>
      <c r="B31" s="212"/>
      <c r="C31" s="213"/>
      <c r="D31" s="212"/>
      <c r="E31" s="213"/>
      <c r="F31" s="212"/>
      <c r="G31" s="213"/>
      <c r="H31" s="212"/>
      <c r="I31" s="213"/>
    </row>
    <row r="32" spans="1:9" x14ac:dyDescent="0.2">
      <c r="A32" s="201" t="s">
        <v>56</v>
      </c>
      <c r="B32" s="217"/>
      <c r="C32" s="203"/>
      <c r="D32" s="217"/>
      <c r="E32" s="203"/>
      <c r="F32" s="217"/>
      <c r="G32" s="203"/>
      <c r="H32" s="217"/>
      <c r="I32" s="203"/>
    </row>
    <row r="33" spans="1:9" x14ac:dyDescent="0.2">
      <c r="A33" s="218" t="s">
        <v>57</v>
      </c>
      <c r="B33" s="219"/>
      <c r="C33" s="207"/>
      <c r="D33" s="219"/>
      <c r="E33" s="207"/>
      <c r="F33" s="219"/>
      <c r="G33" s="207"/>
      <c r="H33" s="219"/>
      <c r="I33" s="207"/>
    </row>
    <row r="34" spans="1:9" x14ac:dyDescent="0.2">
      <c r="A34" s="218" t="s">
        <v>58</v>
      </c>
      <c r="B34" s="219"/>
      <c r="C34" s="207"/>
      <c r="D34" s="219"/>
      <c r="E34" s="207"/>
      <c r="F34" s="219"/>
      <c r="G34" s="207"/>
      <c r="H34" s="219"/>
      <c r="I34" s="207"/>
    </row>
    <row r="35" spans="1:9" x14ac:dyDescent="0.2">
      <c r="A35" s="218" t="s">
        <v>59</v>
      </c>
      <c r="B35" s="219"/>
      <c r="C35" s="207"/>
      <c r="D35" s="219"/>
      <c r="E35" s="207"/>
      <c r="F35" s="219"/>
      <c r="G35" s="207"/>
      <c r="H35" s="219"/>
      <c r="I35" s="207"/>
    </row>
    <row r="36" spans="1:9" ht="13.5" thickBot="1" x14ac:dyDescent="0.25">
      <c r="A36" s="209" t="s">
        <v>60</v>
      </c>
      <c r="B36" s="220"/>
      <c r="C36" s="142"/>
      <c r="D36" s="220"/>
      <c r="E36" s="142"/>
      <c r="F36" s="220"/>
      <c r="G36" s="142"/>
      <c r="H36" s="220"/>
      <c r="I36" s="142"/>
    </row>
    <row r="37" spans="1:9" ht="13.5" thickBot="1" x14ac:dyDescent="0.25">
      <c r="A37" s="195"/>
      <c r="B37" s="212"/>
      <c r="C37" s="221"/>
      <c r="D37" s="212"/>
      <c r="E37" s="221"/>
      <c r="F37" s="212"/>
      <c r="G37" s="221"/>
      <c r="H37" s="212"/>
      <c r="I37" s="221"/>
    </row>
    <row r="38" spans="1:9" x14ac:dyDescent="0.2">
      <c r="A38" s="201" t="s">
        <v>61</v>
      </c>
      <c r="B38" s="217"/>
      <c r="C38" s="203"/>
      <c r="D38" s="217"/>
      <c r="E38" s="203"/>
      <c r="F38" s="217"/>
      <c r="G38" s="203"/>
      <c r="H38" s="217"/>
      <c r="I38" s="203"/>
    </row>
    <row r="39" spans="1:9" x14ac:dyDescent="0.2">
      <c r="A39" s="205" t="s">
        <v>62</v>
      </c>
      <c r="B39" s="219"/>
      <c r="C39" s="207"/>
      <c r="D39" s="219"/>
      <c r="E39" s="207"/>
      <c r="F39" s="219"/>
      <c r="G39" s="207"/>
      <c r="H39" s="219"/>
      <c r="I39" s="207"/>
    </row>
    <row r="40" spans="1:9" x14ac:dyDescent="0.2">
      <c r="A40" s="222" t="s">
        <v>102</v>
      </c>
      <c r="B40" s="223"/>
      <c r="C40" s="224"/>
      <c r="D40" s="223"/>
      <c r="E40" s="224"/>
      <c r="F40" s="223"/>
      <c r="G40" s="224"/>
      <c r="H40" s="223"/>
      <c r="I40" s="224"/>
    </row>
    <row r="41" spans="1:9" ht="13.5" thickBot="1" x14ac:dyDescent="0.25">
      <c r="A41" s="209" t="s">
        <v>87</v>
      </c>
      <c r="B41" s="220"/>
      <c r="C41" s="142"/>
      <c r="D41" s="220"/>
      <c r="E41" s="142"/>
      <c r="F41" s="220"/>
      <c r="G41" s="142"/>
      <c r="H41" s="220"/>
      <c r="I41" s="142"/>
    </row>
    <row r="42" spans="1:9" ht="13.5" thickBot="1" x14ac:dyDescent="0.25">
      <c r="A42" s="200"/>
      <c r="B42" s="212"/>
      <c r="C42" s="213"/>
      <c r="D42" s="212"/>
      <c r="E42" s="213"/>
      <c r="F42" s="212"/>
      <c r="G42" s="213"/>
      <c r="H42" s="212"/>
      <c r="I42" s="213"/>
    </row>
    <row r="43" spans="1:9" x14ac:dyDescent="0.2">
      <c r="A43" s="201" t="s">
        <v>63</v>
      </c>
      <c r="B43" s="202"/>
      <c r="C43" s="203"/>
      <c r="D43" s="202"/>
      <c r="E43" s="203"/>
      <c r="F43" s="202"/>
      <c r="G43" s="203"/>
      <c r="H43" s="202"/>
      <c r="I43" s="203"/>
    </row>
    <row r="44" spans="1:9" x14ac:dyDescent="0.2">
      <c r="A44" s="218" t="s">
        <v>64</v>
      </c>
      <c r="B44" s="206"/>
      <c r="C44" s="207"/>
      <c r="D44" s="206"/>
      <c r="E44" s="207"/>
      <c r="F44" s="206"/>
      <c r="G44" s="207"/>
      <c r="H44" s="206"/>
      <c r="I44" s="207"/>
    </row>
    <row r="45" spans="1:9" x14ac:dyDescent="0.2">
      <c r="A45" s="218" t="s">
        <v>65</v>
      </c>
      <c r="B45" s="206"/>
      <c r="C45" s="207"/>
      <c r="D45" s="206"/>
      <c r="E45" s="207"/>
      <c r="F45" s="206"/>
      <c r="G45" s="207"/>
      <c r="H45" s="206"/>
      <c r="I45" s="207"/>
    </row>
    <row r="46" spans="1:9" x14ac:dyDescent="0.2">
      <c r="A46" s="218" t="s">
        <v>66</v>
      </c>
      <c r="B46" s="206"/>
      <c r="C46" s="207"/>
      <c r="D46" s="206"/>
      <c r="E46" s="207"/>
      <c r="F46" s="206"/>
      <c r="G46" s="207"/>
      <c r="H46" s="206"/>
      <c r="I46" s="207"/>
    </row>
    <row r="47" spans="1:9" x14ac:dyDescent="0.2">
      <c r="A47" s="205" t="s">
        <v>67</v>
      </c>
      <c r="B47" s="225"/>
      <c r="C47" s="224"/>
      <c r="D47" s="225"/>
      <c r="E47" s="224"/>
      <c r="F47" s="225"/>
      <c r="G47" s="224"/>
      <c r="H47" s="225"/>
      <c r="I47" s="224"/>
    </row>
    <row r="48" spans="1:9" x14ac:dyDescent="0.2">
      <c r="A48" s="226"/>
      <c r="B48" s="225"/>
      <c r="C48" s="224"/>
      <c r="D48" s="225"/>
      <c r="E48" s="224" t="s">
        <v>229</v>
      </c>
      <c r="F48" s="225"/>
      <c r="G48" s="224"/>
      <c r="H48" s="225"/>
      <c r="I48" s="224"/>
    </row>
    <row r="49" spans="1:11" ht="13.5" thickBot="1" x14ac:dyDescent="0.25">
      <c r="A49" s="227"/>
      <c r="B49" s="210"/>
      <c r="C49" s="142"/>
      <c r="D49" s="210"/>
      <c r="E49" s="142"/>
      <c r="F49" s="210"/>
      <c r="G49" s="142"/>
      <c r="H49" s="210"/>
      <c r="I49" s="142"/>
    </row>
    <row r="50" spans="1:11" ht="13.5" thickBot="1" x14ac:dyDescent="0.25">
      <c r="A50" s="200"/>
      <c r="B50" s="212"/>
      <c r="C50" s="221"/>
      <c r="D50" s="212"/>
      <c r="E50" s="221"/>
      <c r="F50" s="212"/>
      <c r="G50" s="221"/>
      <c r="H50" s="212"/>
      <c r="I50" s="221"/>
    </row>
    <row r="51" spans="1:11" x14ac:dyDescent="0.2">
      <c r="A51" s="201" t="s">
        <v>68</v>
      </c>
      <c r="B51" s="202"/>
      <c r="C51" s="203"/>
      <c r="D51" s="202"/>
      <c r="E51" s="203"/>
      <c r="F51" s="202"/>
      <c r="G51" s="203"/>
      <c r="H51" s="202"/>
      <c r="I51" s="203"/>
    </row>
    <row r="52" spans="1:11" x14ac:dyDescent="0.2">
      <c r="A52" s="218" t="s">
        <v>103</v>
      </c>
      <c r="B52" s="206"/>
      <c r="C52" s="207"/>
      <c r="D52" s="206"/>
      <c r="E52" s="207"/>
      <c r="F52" s="206"/>
      <c r="G52" s="207"/>
      <c r="H52" s="206"/>
      <c r="I52" s="207"/>
    </row>
    <row r="53" spans="1:11" x14ac:dyDescent="0.2">
      <c r="A53" s="218" t="s">
        <v>69</v>
      </c>
      <c r="B53" s="206"/>
      <c r="C53" s="207"/>
      <c r="D53" s="206"/>
      <c r="E53" s="207"/>
      <c r="F53" s="206"/>
      <c r="G53" s="207"/>
      <c r="H53" s="206"/>
      <c r="I53" s="207"/>
    </row>
    <row r="54" spans="1:11" x14ac:dyDescent="0.2">
      <c r="A54" s="218" t="s">
        <v>104</v>
      </c>
      <c r="B54" s="206"/>
      <c r="C54" s="207"/>
      <c r="D54" s="206"/>
      <c r="E54" s="207"/>
      <c r="F54" s="206"/>
      <c r="G54" s="207"/>
      <c r="H54" s="206"/>
      <c r="I54" s="207"/>
    </row>
    <row r="55" spans="1:11" ht="13.5" thickBot="1" x14ac:dyDescent="0.25">
      <c r="A55" s="209" t="s">
        <v>70</v>
      </c>
      <c r="B55" s="210"/>
      <c r="C55" s="142"/>
      <c r="D55" s="210"/>
      <c r="E55" s="142"/>
      <c r="F55" s="210"/>
      <c r="G55" s="142"/>
      <c r="H55" s="210"/>
      <c r="I55" s="142"/>
    </row>
    <row r="56" spans="1:11" ht="13.5" thickBot="1" x14ac:dyDescent="0.25">
      <c r="A56" s="200"/>
      <c r="B56" s="212"/>
      <c r="C56" s="213"/>
      <c r="D56" s="212"/>
      <c r="E56" s="213"/>
      <c r="F56" s="212"/>
      <c r="G56" s="213"/>
      <c r="H56" s="212"/>
      <c r="I56" s="213"/>
    </row>
    <row r="57" spans="1:11" ht="13.5" thickBot="1" x14ac:dyDescent="0.25">
      <c r="A57" s="214" t="s">
        <v>71</v>
      </c>
      <c r="B57" s="215"/>
      <c r="C57" s="216">
        <v>1</v>
      </c>
      <c r="D57" s="215"/>
      <c r="E57" s="216">
        <v>1</v>
      </c>
      <c r="F57" s="215"/>
      <c r="G57" s="216">
        <v>1</v>
      </c>
      <c r="H57" s="215"/>
      <c r="I57" s="216">
        <v>1</v>
      </c>
    </row>
    <row r="58" spans="1:11" ht="13.5" thickBot="1" x14ac:dyDescent="0.25">
      <c r="A58" s="200"/>
    </row>
    <row r="59" spans="1:11" ht="13.5" thickBot="1" x14ac:dyDescent="0.25">
      <c r="A59" s="306" t="s">
        <v>190</v>
      </c>
      <c r="B59" s="281"/>
      <c r="C59" s="281"/>
      <c r="D59" s="281"/>
      <c r="E59" s="281"/>
      <c r="F59" s="281"/>
      <c r="G59" s="281"/>
      <c r="H59" s="281"/>
      <c r="I59" s="281"/>
      <c r="K59" s="49"/>
    </row>
    <row r="60" spans="1:11" ht="13.5" thickBot="1" x14ac:dyDescent="0.25">
      <c r="A60" s="200"/>
    </row>
    <row r="61" spans="1:11" ht="13.5" thickBot="1" x14ac:dyDescent="0.25">
      <c r="A61" s="214" t="s">
        <v>88</v>
      </c>
      <c r="B61" s="212"/>
      <c r="C61" s="221"/>
      <c r="D61" s="212"/>
      <c r="E61" s="221"/>
      <c r="F61" s="212"/>
      <c r="G61" s="221"/>
      <c r="H61" s="212"/>
      <c r="I61" s="221"/>
    </row>
    <row r="62" spans="1:11" x14ac:dyDescent="0.2">
      <c r="A62" s="347" t="s">
        <v>98</v>
      </c>
      <c r="B62" s="228"/>
      <c r="C62" s="229"/>
      <c r="D62" s="229"/>
      <c r="E62" s="229"/>
      <c r="F62" s="229"/>
      <c r="G62" s="229"/>
      <c r="H62" s="229"/>
      <c r="I62" s="230"/>
    </row>
    <row r="63" spans="1:11" x14ac:dyDescent="0.2">
      <c r="A63" s="348" t="s">
        <v>99</v>
      </c>
      <c r="B63" s="231"/>
      <c r="C63" s="232"/>
      <c r="D63" s="232"/>
      <c r="E63" s="232"/>
      <c r="F63" s="232"/>
      <c r="G63" s="232"/>
      <c r="H63" s="232"/>
      <c r="I63" s="233"/>
    </row>
    <row r="64" spans="1:11" ht="13.5" thickBot="1" x14ac:dyDescent="0.25">
      <c r="A64" s="349" t="s">
        <v>100</v>
      </c>
      <c r="B64" s="234"/>
      <c r="C64" s="235"/>
      <c r="D64" s="235"/>
      <c r="E64" s="235"/>
      <c r="F64" s="235"/>
      <c r="G64" s="235"/>
      <c r="H64" s="235"/>
      <c r="I64" s="236"/>
    </row>
    <row r="65" spans="1:9" x14ac:dyDescent="0.2">
      <c r="A65" s="237"/>
      <c r="B65" s="49"/>
      <c r="C65" s="238"/>
      <c r="D65" s="238"/>
      <c r="E65" s="238"/>
      <c r="F65" s="238"/>
      <c r="G65" s="238"/>
      <c r="H65" s="238"/>
      <c r="I65" s="238"/>
    </row>
    <row r="67" spans="1:9" x14ac:dyDescent="0.2">
      <c r="A67" s="239" t="s">
        <v>97</v>
      </c>
    </row>
    <row r="68" spans="1:9" ht="29.25" customHeight="1" x14ac:dyDescent="0.2">
      <c r="A68" s="522" t="s">
        <v>197</v>
      </c>
      <c r="B68" s="523"/>
      <c r="C68" s="523"/>
      <c r="D68" s="523"/>
      <c r="E68" s="523"/>
      <c r="F68" s="523"/>
      <c r="G68" s="523"/>
      <c r="H68" s="523"/>
      <c r="I68" s="523"/>
    </row>
    <row r="69" spans="1:9" ht="11.25" customHeight="1" thickBot="1" x14ac:dyDescent="0.25">
      <c r="A69" s="310"/>
      <c r="B69" s="311"/>
      <c r="C69" s="311"/>
      <c r="D69" s="311"/>
      <c r="E69" s="311"/>
      <c r="F69" s="311"/>
      <c r="G69" s="311"/>
      <c r="H69" s="311"/>
      <c r="I69" s="311"/>
    </row>
    <row r="70" spans="1:9" ht="29.25" customHeight="1" thickBot="1" x14ac:dyDescent="0.25">
      <c r="A70" s="519" t="s">
        <v>199</v>
      </c>
      <c r="B70" s="520"/>
      <c r="C70" s="520"/>
      <c r="D70" s="520"/>
      <c r="E70" s="520"/>
      <c r="F70" s="520"/>
      <c r="G70" s="520"/>
      <c r="H70" s="520"/>
      <c r="I70" s="521"/>
    </row>
  </sheetData>
  <sheetProtection formatCells="0" formatColumns="0" formatRows="0"/>
  <mergeCells count="7">
    <mergeCell ref="A70:I70"/>
    <mergeCell ref="A5:B5"/>
    <mergeCell ref="B12:C12"/>
    <mergeCell ref="D12:E12"/>
    <mergeCell ref="F12:G12"/>
    <mergeCell ref="H12:I12"/>
    <mergeCell ref="A68:I68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49" orientation="landscape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2:K70"/>
  <sheetViews>
    <sheetView showGridLines="0" view="pageBreakPreview" zoomScaleNormal="100" zoomScaleSheetLayoutView="100" workbookViewId="0">
      <selection activeCell="A5" sqref="A5:D5"/>
    </sheetView>
  </sheetViews>
  <sheetFormatPr baseColWidth="10" defaultRowHeight="12.75" x14ac:dyDescent="0.2"/>
  <cols>
    <col min="1" max="1" width="38.28515625" style="196" customWidth="1"/>
    <col min="2" max="2" width="23.140625" style="196" customWidth="1"/>
    <col min="3" max="3" width="11.42578125" style="196"/>
    <col min="4" max="4" width="23.140625" style="196" customWidth="1"/>
    <col min="5" max="5" width="11.42578125" style="196"/>
    <col min="6" max="6" width="23.140625" style="196" customWidth="1"/>
    <col min="7" max="7" width="11.42578125" style="196"/>
    <col min="8" max="8" width="23.140625" style="196" customWidth="1"/>
    <col min="9" max="9" width="11.42578125" style="196"/>
    <col min="10" max="10" width="1.5703125" style="196" customWidth="1"/>
    <col min="11" max="16384" width="11.42578125" style="196"/>
  </cols>
  <sheetData>
    <row r="2" spans="1:11" x14ac:dyDescent="0.2">
      <c r="A2" s="459" t="s">
        <v>269</v>
      </c>
    </row>
    <row r="3" spans="1:11" x14ac:dyDescent="0.2">
      <c r="A3" s="344" t="s">
        <v>137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</row>
    <row r="4" spans="1:11" x14ac:dyDescent="0.2">
      <c r="A4" s="346" t="str">
        <f>+'1.modelos'!A3</f>
        <v>Amortiguadores para motos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</row>
    <row r="5" spans="1:11" x14ac:dyDescent="0.2">
      <c r="A5" s="489" t="s">
        <v>274</v>
      </c>
      <c r="B5" s="489"/>
      <c r="C5" s="489"/>
      <c r="D5" s="489"/>
      <c r="E5" s="345"/>
      <c r="F5" s="345"/>
      <c r="G5" s="345"/>
      <c r="H5" s="345"/>
      <c r="I5" s="345"/>
      <c r="J5" s="345"/>
      <c r="K5" s="345"/>
    </row>
    <row r="6" spans="1:11" x14ac:dyDescent="0.2">
      <c r="A6" s="464" t="s">
        <v>254</v>
      </c>
      <c r="B6" s="464"/>
      <c r="C6" s="464"/>
      <c r="D6" s="464"/>
      <c r="E6" s="345"/>
      <c r="F6" s="345"/>
      <c r="G6" s="345"/>
      <c r="H6" s="345"/>
      <c r="I6" s="345"/>
      <c r="J6" s="345"/>
      <c r="K6" s="345"/>
    </row>
    <row r="7" spans="1:11" x14ac:dyDescent="0.2">
      <c r="A7" s="464" t="s">
        <v>253</v>
      </c>
      <c r="B7" s="464"/>
      <c r="C7" s="464"/>
      <c r="D7" s="464"/>
      <c r="E7" s="345"/>
      <c r="F7" s="345"/>
      <c r="G7" s="345"/>
      <c r="H7" s="345"/>
      <c r="I7" s="345"/>
      <c r="J7" s="345"/>
      <c r="K7" s="345"/>
    </row>
    <row r="8" spans="1:11" x14ac:dyDescent="0.2">
      <c r="A8" s="464" t="s">
        <v>270</v>
      </c>
      <c r="B8" s="464"/>
      <c r="C8" s="464"/>
      <c r="D8" s="464"/>
      <c r="E8" s="345"/>
      <c r="F8" s="345"/>
      <c r="G8" s="345"/>
      <c r="H8" s="345"/>
      <c r="I8" s="345"/>
      <c r="J8" s="345"/>
      <c r="K8" s="345"/>
    </row>
    <row r="9" spans="1:11" x14ac:dyDescent="0.2">
      <c r="A9" s="464" t="s">
        <v>273</v>
      </c>
      <c r="B9" s="464"/>
      <c r="C9" s="464"/>
      <c r="D9" s="464"/>
      <c r="E9" s="345"/>
      <c r="F9" s="345"/>
      <c r="G9" s="345"/>
      <c r="H9" s="345"/>
      <c r="I9" s="345"/>
      <c r="J9" s="345"/>
      <c r="K9" s="345"/>
    </row>
    <row r="10" spans="1:11" s="198" customFormat="1" x14ac:dyDescent="0.2">
      <c r="A10" s="350" t="s">
        <v>212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</row>
    <row r="11" spans="1:11" s="198" customFormat="1" ht="13.5" thickBot="1" x14ac:dyDescent="0.25">
      <c r="A11" s="199"/>
      <c r="B11" s="197"/>
      <c r="C11" s="197"/>
      <c r="D11" s="197"/>
      <c r="E11" s="197"/>
      <c r="F11" s="197"/>
      <c r="G11" s="197"/>
      <c r="H11" s="197"/>
      <c r="I11" s="197"/>
      <c r="J11" s="197"/>
      <c r="K11" s="197"/>
    </row>
    <row r="12" spans="1:11" s="413" customFormat="1" ht="13.5" thickBot="1" x14ac:dyDescent="0.25">
      <c r="A12" s="415"/>
      <c r="B12" s="524" t="s">
        <v>214</v>
      </c>
      <c r="C12" s="525"/>
      <c r="D12" s="524" t="s">
        <v>215</v>
      </c>
      <c r="E12" s="525"/>
      <c r="F12" s="524" t="s">
        <v>237</v>
      </c>
      <c r="G12" s="525"/>
      <c r="H12" s="524" t="s">
        <v>244</v>
      </c>
      <c r="I12" s="525"/>
      <c r="J12" s="415"/>
      <c r="K12" s="415"/>
    </row>
    <row r="13" spans="1:11" s="413" customFormat="1" x14ac:dyDescent="0.2">
      <c r="A13" s="416" t="s">
        <v>49</v>
      </c>
      <c r="B13" s="417" t="s">
        <v>50</v>
      </c>
      <c r="C13" s="417" t="s">
        <v>51</v>
      </c>
      <c r="D13" s="417" t="s">
        <v>50</v>
      </c>
      <c r="E13" s="417" t="s">
        <v>51</v>
      </c>
      <c r="F13" s="417" t="s">
        <v>50</v>
      </c>
      <c r="G13" s="417" t="s">
        <v>51</v>
      </c>
      <c r="H13" s="417" t="s">
        <v>50</v>
      </c>
      <c r="I13" s="417" t="s">
        <v>51</v>
      </c>
      <c r="J13" s="415"/>
      <c r="K13" s="415"/>
    </row>
    <row r="14" spans="1:11" s="413" customFormat="1" ht="13.5" thickBot="1" x14ac:dyDescent="0.25">
      <c r="A14" s="418"/>
      <c r="B14" s="419" t="s">
        <v>213</v>
      </c>
      <c r="C14" s="419" t="s">
        <v>52</v>
      </c>
      <c r="D14" s="419" t="str">
        <f>+B14</f>
        <v>por unidad</v>
      </c>
      <c r="E14" s="419" t="s">
        <v>52</v>
      </c>
      <c r="F14" s="419" t="str">
        <f>+B14</f>
        <v>por unidad</v>
      </c>
      <c r="G14" s="419" t="s">
        <v>52</v>
      </c>
      <c r="H14" s="419" t="str">
        <f>+B14</f>
        <v>por unidad</v>
      </c>
      <c r="I14" s="419" t="s">
        <v>52</v>
      </c>
      <c r="J14" s="415"/>
      <c r="K14" s="415"/>
    </row>
    <row r="15" spans="1:11" ht="13.5" thickBot="1" x14ac:dyDescent="0.25">
      <c r="A15" s="200"/>
    </row>
    <row r="16" spans="1:11" x14ac:dyDescent="0.2">
      <c r="A16" s="201" t="s">
        <v>53</v>
      </c>
      <c r="B16" s="202"/>
      <c r="C16" s="203"/>
      <c r="D16" s="202"/>
      <c r="E16" s="203"/>
      <c r="F16" s="202"/>
      <c r="G16" s="203"/>
      <c r="H16" s="202"/>
      <c r="I16" s="203"/>
    </row>
    <row r="17" spans="1:9" x14ac:dyDescent="0.2">
      <c r="A17" s="205"/>
      <c r="B17" s="206"/>
      <c r="C17" s="207"/>
      <c r="D17" s="206"/>
      <c r="E17" s="207"/>
      <c r="F17" s="206"/>
      <c r="G17" s="207"/>
      <c r="H17" s="206"/>
      <c r="I17" s="207"/>
    </row>
    <row r="18" spans="1:9" x14ac:dyDescent="0.2">
      <c r="A18" s="205"/>
      <c r="B18" s="206"/>
      <c r="C18" s="207"/>
      <c r="D18" s="206"/>
      <c r="E18" s="207"/>
      <c r="F18" s="206"/>
      <c r="G18" s="207"/>
      <c r="H18" s="206"/>
      <c r="I18" s="207"/>
    </row>
    <row r="19" spans="1:9" x14ac:dyDescent="0.2">
      <c r="A19" s="205"/>
      <c r="B19" s="206"/>
      <c r="C19" s="207"/>
      <c r="D19" s="206"/>
      <c r="E19" s="207"/>
      <c r="F19" s="206"/>
      <c r="G19" s="207"/>
      <c r="H19" s="206"/>
      <c r="I19" s="207"/>
    </row>
    <row r="20" spans="1:9" x14ac:dyDescent="0.2">
      <c r="A20" s="205"/>
      <c r="B20" s="206"/>
      <c r="C20" s="207"/>
      <c r="D20" s="206"/>
      <c r="E20" s="207"/>
      <c r="F20" s="206"/>
      <c r="G20" s="207"/>
      <c r="H20" s="206"/>
      <c r="I20" s="207"/>
    </row>
    <row r="21" spans="1:9" ht="13.5" thickBot="1" x14ac:dyDescent="0.25">
      <c r="A21" s="209"/>
      <c r="B21" s="210"/>
      <c r="C21" s="142"/>
      <c r="D21" s="210"/>
      <c r="E21" s="142"/>
      <c r="F21" s="210"/>
      <c r="G21" s="142"/>
      <c r="H21" s="210"/>
      <c r="I21" s="142"/>
    </row>
    <row r="22" spans="1:9" ht="13.5" thickBot="1" x14ac:dyDescent="0.25">
      <c r="A22" s="200"/>
      <c r="B22" s="212"/>
      <c r="C22" s="213"/>
      <c r="D22" s="212"/>
      <c r="E22" s="213"/>
      <c r="F22" s="212"/>
      <c r="G22" s="213"/>
      <c r="H22" s="212"/>
      <c r="I22" s="213"/>
    </row>
    <row r="23" spans="1:9" x14ac:dyDescent="0.2">
      <c r="A23" s="201" t="s">
        <v>54</v>
      </c>
      <c r="B23" s="202"/>
      <c r="C23" s="203"/>
      <c r="D23" s="202"/>
      <c r="E23" s="203"/>
      <c r="F23" s="202"/>
      <c r="G23" s="203"/>
      <c r="H23" s="202"/>
      <c r="I23" s="203"/>
    </row>
    <row r="24" spans="1:9" x14ac:dyDescent="0.2">
      <c r="A24" s="205"/>
      <c r="B24" s="206"/>
      <c r="C24" s="207"/>
      <c r="D24" s="206"/>
      <c r="E24" s="207"/>
      <c r="F24" s="206"/>
      <c r="G24" s="207"/>
      <c r="H24" s="206"/>
      <c r="I24" s="207"/>
    </row>
    <row r="25" spans="1:9" x14ac:dyDescent="0.2">
      <c r="A25" s="205"/>
      <c r="B25" s="206"/>
      <c r="C25" s="207"/>
      <c r="D25" s="206"/>
      <c r="E25" s="207"/>
      <c r="F25" s="206"/>
      <c r="G25" s="207"/>
      <c r="H25" s="206"/>
      <c r="I25" s="207"/>
    </row>
    <row r="26" spans="1:9" x14ac:dyDescent="0.2">
      <c r="A26" s="205"/>
      <c r="B26" s="206"/>
      <c r="C26" s="207"/>
      <c r="D26" s="206"/>
      <c r="E26" s="207"/>
      <c r="F26" s="206"/>
      <c r="G26" s="207"/>
      <c r="H26" s="206"/>
      <c r="I26" s="207"/>
    </row>
    <row r="27" spans="1:9" x14ac:dyDescent="0.2">
      <c r="A27" s="205"/>
      <c r="B27" s="206"/>
      <c r="C27" s="207"/>
      <c r="D27" s="206"/>
      <c r="E27" s="207"/>
      <c r="F27" s="206"/>
      <c r="G27" s="207"/>
      <c r="H27" s="206"/>
      <c r="I27" s="207"/>
    </row>
    <row r="28" spans="1:9" ht="13.5" thickBot="1" x14ac:dyDescent="0.25">
      <c r="A28" s="209"/>
      <c r="B28" s="210"/>
      <c r="C28" s="142"/>
      <c r="D28" s="210"/>
      <c r="E28" s="142"/>
      <c r="F28" s="210"/>
      <c r="G28" s="142"/>
      <c r="H28" s="210"/>
      <c r="I28" s="142"/>
    </row>
    <row r="29" spans="1:9" ht="13.5" thickBot="1" x14ac:dyDescent="0.25">
      <c r="A29" s="200"/>
      <c r="B29" s="212"/>
      <c r="C29" s="213"/>
      <c r="D29" s="212"/>
      <c r="E29" s="213"/>
      <c r="F29" s="212"/>
      <c r="G29" s="213"/>
      <c r="H29" s="212"/>
      <c r="I29" s="213"/>
    </row>
    <row r="30" spans="1:9" ht="13.5" thickBot="1" x14ac:dyDescent="0.25">
      <c r="A30" s="214" t="s">
        <v>55</v>
      </c>
      <c r="B30" s="215"/>
      <c r="C30" s="216"/>
      <c r="D30" s="215"/>
      <c r="E30" s="216"/>
      <c r="F30" s="215"/>
      <c r="G30" s="216"/>
      <c r="H30" s="215"/>
      <c r="I30" s="216"/>
    </row>
    <row r="31" spans="1:9" ht="13.5" thickBot="1" x14ac:dyDescent="0.25">
      <c r="A31" s="200"/>
      <c r="B31" s="212"/>
      <c r="C31" s="213"/>
      <c r="D31" s="212"/>
      <c r="E31" s="213"/>
      <c r="F31" s="212"/>
      <c r="G31" s="213"/>
      <c r="H31" s="212"/>
      <c r="I31" s="213"/>
    </row>
    <row r="32" spans="1:9" x14ac:dyDescent="0.2">
      <c r="A32" s="201" t="s">
        <v>56</v>
      </c>
      <c r="B32" s="217"/>
      <c r="C32" s="203"/>
      <c r="D32" s="217"/>
      <c r="E32" s="203"/>
      <c r="F32" s="217"/>
      <c r="G32" s="203"/>
      <c r="H32" s="217"/>
      <c r="I32" s="203"/>
    </row>
    <row r="33" spans="1:9" x14ac:dyDescent="0.2">
      <c r="A33" s="218" t="s">
        <v>57</v>
      </c>
      <c r="B33" s="219"/>
      <c r="C33" s="207"/>
      <c r="D33" s="219"/>
      <c r="E33" s="207"/>
      <c r="F33" s="219"/>
      <c r="G33" s="207"/>
      <c r="H33" s="219"/>
      <c r="I33" s="207"/>
    </row>
    <row r="34" spans="1:9" x14ac:dyDescent="0.2">
      <c r="A34" s="218" t="s">
        <v>58</v>
      </c>
      <c r="B34" s="219"/>
      <c r="C34" s="207"/>
      <c r="D34" s="219"/>
      <c r="E34" s="207"/>
      <c r="F34" s="219"/>
      <c r="G34" s="207"/>
      <c r="H34" s="219"/>
      <c r="I34" s="207"/>
    </row>
    <row r="35" spans="1:9" x14ac:dyDescent="0.2">
      <c r="A35" s="218" t="s">
        <v>59</v>
      </c>
      <c r="B35" s="219"/>
      <c r="C35" s="207"/>
      <c r="D35" s="219"/>
      <c r="E35" s="207"/>
      <c r="F35" s="219"/>
      <c r="G35" s="207"/>
      <c r="H35" s="219"/>
      <c r="I35" s="207"/>
    </row>
    <row r="36" spans="1:9" ht="13.5" thickBot="1" x14ac:dyDescent="0.25">
      <c r="A36" s="209" t="s">
        <v>60</v>
      </c>
      <c r="B36" s="220"/>
      <c r="C36" s="142"/>
      <c r="D36" s="220"/>
      <c r="E36" s="142"/>
      <c r="F36" s="220"/>
      <c r="G36" s="142"/>
      <c r="H36" s="220"/>
      <c r="I36" s="142"/>
    </row>
    <row r="37" spans="1:9" ht="13.5" thickBot="1" x14ac:dyDescent="0.25">
      <c r="A37" s="195"/>
      <c r="B37" s="212"/>
      <c r="C37" s="221"/>
      <c r="D37" s="212"/>
      <c r="E37" s="221"/>
      <c r="F37" s="212"/>
      <c r="G37" s="221"/>
      <c r="H37" s="212"/>
      <c r="I37" s="221"/>
    </row>
    <row r="38" spans="1:9" x14ac:dyDescent="0.2">
      <c r="A38" s="201" t="s">
        <v>61</v>
      </c>
      <c r="B38" s="217"/>
      <c r="C38" s="203"/>
      <c r="D38" s="217"/>
      <c r="E38" s="203"/>
      <c r="F38" s="217"/>
      <c r="G38" s="203"/>
      <c r="H38" s="217"/>
      <c r="I38" s="203"/>
    </row>
    <row r="39" spans="1:9" x14ac:dyDescent="0.2">
      <c r="A39" s="205" t="s">
        <v>62</v>
      </c>
      <c r="B39" s="219"/>
      <c r="C39" s="207"/>
      <c r="D39" s="219"/>
      <c r="E39" s="207"/>
      <c r="F39" s="219"/>
      <c r="G39" s="207"/>
      <c r="H39" s="219"/>
      <c r="I39" s="207"/>
    </row>
    <row r="40" spans="1:9" x14ac:dyDescent="0.2">
      <c r="A40" s="222" t="s">
        <v>102</v>
      </c>
      <c r="B40" s="223"/>
      <c r="C40" s="224"/>
      <c r="D40" s="223"/>
      <c r="E40" s="224"/>
      <c r="F40" s="223"/>
      <c r="G40" s="224"/>
      <c r="H40" s="223"/>
      <c r="I40" s="224"/>
    </row>
    <row r="41" spans="1:9" ht="13.5" thickBot="1" x14ac:dyDescent="0.25">
      <c r="A41" s="209" t="s">
        <v>87</v>
      </c>
      <c r="B41" s="220"/>
      <c r="C41" s="142"/>
      <c r="D41" s="220"/>
      <c r="E41" s="142"/>
      <c r="F41" s="220"/>
      <c r="G41" s="142"/>
      <c r="H41" s="220"/>
      <c r="I41" s="142"/>
    </row>
    <row r="42" spans="1:9" ht="13.5" thickBot="1" x14ac:dyDescent="0.25">
      <c r="A42" s="200"/>
      <c r="B42" s="212"/>
      <c r="C42" s="213"/>
      <c r="D42" s="212"/>
      <c r="E42" s="213"/>
      <c r="F42" s="212"/>
      <c r="G42" s="213"/>
      <c r="H42" s="212"/>
      <c r="I42" s="213"/>
    </row>
    <row r="43" spans="1:9" x14ac:dyDescent="0.2">
      <c r="A43" s="201" t="s">
        <v>63</v>
      </c>
      <c r="B43" s="202"/>
      <c r="C43" s="203"/>
      <c r="D43" s="202"/>
      <c r="E43" s="203"/>
      <c r="F43" s="202"/>
      <c r="G43" s="203"/>
      <c r="H43" s="202"/>
      <c r="I43" s="203"/>
    </row>
    <row r="44" spans="1:9" x14ac:dyDescent="0.2">
      <c r="A44" s="218" t="s">
        <v>64</v>
      </c>
      <c r="B44" s="206"/>
      <c r="C44" s="207"/>
      <c r="D44" s="206"/>
      <c r="E44" s="207"/>
      <c r="F44" s="206"/>
      <c r="G44" s="207"/>
      <c r="H44" s="206"/>
      <c r="I44" s="207"/>
    </row>
    <row r="45" spans="1:9" x14ac:dyDescent="0.2">
      <c r="A45" s="218" t="s">
        <v>65</v>
      </c>
      <c r="B45" s="206"/>
      <c r="C45" s="207"/>
      <c r="D45" s="206"/>
      <c r="E45" s="207"/>
      <c r="F45" s="206"/>
      <c r="G45" s="207"/>
      <c r="H45" s="206"/>
      <c r="I45" s="207"/>
    </row>
    <row r="46" spans="1:9" x14ac:dyDescent="0.2">
      <c r="A46" s="218" t="s">
        <v>66</v>
      </c>
      <c r="B46" s="206"/>
      <c r="C46" s="207"/>
      <c r="D46" s="206"/>
      <c r="E46" s="207"/>
      <c r="F46" s="206"/>
      <c r="G46" s="207"/>
      <c r="H46" s="206"/>
      <c r="I46" s="207"/>
    </row>
    <row r="47" spans="1:9" x14ac:dyDescent="0.2">
      <c r="A47" s="205" t="s">
        <v>67</v>
      </c>
      <c r="B47" s="225"/>
      <c r="C47" s="224"/>
      <c r="D47" s="225"/>
      <c r="E47" s="224"/>
      <c r="F47" s="225"/>
      <c r="G47" s="224"/>
      <c r="H47" s="225"/>
      <c r="I47" s="224"/>
    </row>
    <row r="48" spans="1:9" x14ac:dyDescent="0.2">
      <c r="A48" s="226"/>
      <c r="B48" s="225"/>
      <c r="C48" s="224"/>
      <c r="D48" s="225"/>
      <c r="E48" s="224" t="s">
        <v>229</v>
      </c>
      <c r="F48" s="225"/>
      <c r="G48" s="224"/>
      <c r="H48" s="225"/>
      <c r="I48" s="224"/>
    </row>
    <row r="49" spans="1:11" ht="13.5" thickBot="1" x14ac:dyDescent="0.25">
      <c r="A49" s="227"/>
      <c r="B49" s="210"/>
      <c r="C49" s="142"/>
      <c r="D49" s="210"/>
      <c r="E49" s="142"/>
      <c r="F49" s="210"/>
      <c r="G49" s="142"/>
      <c r="H49" s="210"/>
      <c r="I49" s="142"/>
    </row>
    <row r="50" spans="1:11" ht="13.5" thickBot="1" x14ac:dyDescent="0.25">
      <c r="A50" s="200"/>
      <c r="B50" s="212"/>
      <c r="C50" s="221"/>
      <c r="D50" s="212"/>
      <c r="E50" s="221"/>
      <c r="F50" s="212"/>
      <c r="G50" s="221"/>
      <c r="H50" s="212"/>
      <c r="I50" s="221"/>
    </row>
    <row r="51" spans="1:11" x14ac:dyDescent="0.2">
      <c r="A51" s="201" t="s">
        <v>68</v>
      </c>
      <c r="B51" s="202"/>
      <c r="C51" s="203"/>
      <c r="D51" s="202"/>
      <c r="E51" s="203"/>
      <c r="F51" s="202"/>
      <c r="G51" s="203"/>
      <c r="H51" s="202"/>
      <c r="I51" s="203"/>
    </row>
    <row r="52" spans="1:11" x14ac:dyDescent="0.2">
      <c r="A52" s="218" t="s">
        <v>103</v>
      </c>
      <c r="B52" s="206"/>
      <c r="C52" s="207"/>
      <c r="D52" s="206"/>
      <c r="E52" s="207"/>
      <c r="F52" s="206"/>
      <c r="G52" s="207"/>
      <c r="H52" s="206"/>
      <c r="I52" s="207"/>
    </row>
    <row r="53" spans="1:11" x14ac:dyDescent="0.2">
      <c r="A53" s="218" t="s">
        <v>69</v>
      </c>
      <c r="B53" s="206"/>
      <c r="C53" s="207"/>
      <c r="D53" s="206"/>
      <c r="E53" s="207"/>
      <c r="F53" s="206"/>
      <c r="G53" s="207"/>
      <c r="H53" s="206"/>
      <c r="I53" s="207"/>
    </row>
    <row r="54" spans="1:11" x14ac:dyDescent="0.2">
      <c r="A54" s="218" t="s">
        <v>104</v>
      </c>
      <c r="B54" s="206"/>
      <c r="C54" s="207"/>
      <c r="D54" s="206"/>
      <c r="E54" s="207"/>
      <c r="F54" s="206"/>
      <c r="G54" s="207"/>
      <c r="H54" s="206"/>
      <c r="I54" s="207"/>
    </row>
    <row r="55" spans="1:11" ht="13.5" thickBot="1" x14ac:dyDescent="0.25">
      <c r="A55" s="209" t="s">
        <v>70</v>
      </c>
      <c r="B55" s="210"/>
      <c r="C55" s="142"/>
      <c r="D55" s="210"/>
      <c r="E55" s="142"/>
      <c r="F55" s="210"/>
      <c r="G55" s="142"/>
      <c r="H55" s="210"/>
      <c r="I55" s="142"/>
    </row>
    <row r="56" spans="1:11" ht="13.5" thickBot="1" x14ac:dyDescent="0.25">
      <c r="A56" s="200"/>
      <c r="B56" s="212"/>
      <c r="C56" s="213"/>
      <c r="D56" s="212"/>
      <c r="E56" s="213"/>
      <c r="F56" s="212"/>
      <c r="G56" s="213"/>
      <c r="H56" s="212"/>
      <c r="I56" s="213"/>
    </row>
    <row r="57" spans="1:11" ht="13.5" thickBot="1" x14ac:dyDescent="0.25">
      <c r="A57" s="214" t="s">
        <v>71</v>
      </c>
      <c r="B57" s="215"/>
      <c r="C57" s="216">
        <v>1</v>
      </c>
      <c r="D57" s="215"/>
      <c r="E57" s="216">
        <v>1</v>
      </c>
      <c r="F57" s="215"/>
      <c r="G57" s="216">
        <v>1</v>
      </c>
      <c r="H57" s="215"/>
      <c r="I57" s="216">
        <v>1</v>
      </c>
    </row>
    <row r="58" spans="1:11" ht="13.5" thickBot="1" x14ac:dyDescent="0.25">
      <c r="A58" s="200"/>
    </row>
    <row r="59" spans="1:11" ht="13.5" thickBot="1" x14ac:dyDescent="0.25">
      <c r="A59" s="306" t="s">
        <v>190</v>
      </c>
      <c r="B59" s="281"/>
      <c r="C59" s="281"/>
      <c r="D59" s="281"/>
      <c r="E59" s="281"/>
      <c r="F59" s="281"/>
      <c r="G59" s="281"/>
      <c r="H59" s="281"/>
      <c r="I59" s="281"/>
      <c r="K59" s="49"/>
    </row>
    <row r="60" spans="1:11" ht="13.5" thickBot="1" x14ac:dyDescent="0.25">
      <c r="A60" s="200"/>
    </row>
    <row r="61" spans="1:11" ht="13.5" thickBot="1" x14ac:dyDescent="0.25">
      <c r="A61" s="214" t="s">
        <v>88</v>
      </c>
      <c r="B61" s="212"/>
      <c r="C61" s="221"/>
      <c r="D61" s="212"/>
      <c r="E61" s="221"/>
      <c r="F61" s="212"/>
      <c r="G61" s="221"/>
      <c r="H61" s="212"/>
      <c r="I61" s="221"/>
    </row>
    <row r="62" spans="1:11" x14ac:dyDescent="0.2">
      <c r="A62" s="347" t="s">
        <v>98</v>
      </c>
      <c r="B62" s="228"/>
      <c r="C62" s="229"/>
      <c r="D62" s="229"/>
      <c r="E62" s="229"/>
      <c r="F62" s="229"/>
      <c r="G62" s="229"/>
      <c r="H62" s="229"/>
      <c r="I62" s="230"/>
    </row>
    <row r="63" spans="1:11" x14ac:dyDescent="0.2">
      <c r="A63" s="348" t="s">
        <v>99</v>
      </c>
      <c r="B63" s="231"/>
      <c r="C63" s="232"/>
      <c r="D63" s="232"/>
      <c r="E63" s="232"/>
      <c r="F63" s="232"/>
      <c r="G63" s="232"/>
      <c r="H63" s="232"/>
      <c r="I63" s="233"/>
    </row>
    <row r="64" spans="1:11" ht="13.5" thickBot="1" x14ac:dyDescent="0.25">
      <c r="A64" s="349" t="s">
        <v>100</v>
      </c>
      <c r="B64" s="234"/>
      <c r="C64" s="235"/>
      <c r="D64" s="235"/>
      <c r="E64" s="235"/>
      <c r="F64" s="235"/>
      <c r="G64" s="235"/>
      <c r="H64" s="235"/>
      <c r="I64" s="236"/>
    </row>
    <row r="65" spans="1:9" x14ac:dyDescent="0.2">
      <c r="A65" s="237"/>
      <c r="B65" s="49"/>
      <c r="C65" s="238"/>
      <c r="D65" s="238"/>
      <c r="E65" s="238"/>
      <c r="F65" s="238"/>
      <c r="G65" s="238"/>
      <c r="H65" s="238"/>
      <c r="I65" s="238"/>
    </row>
    <row r="67" spans="1:9" x14ac:dyDescent="0.2">
      <c r="A67" s="239" t="s">
        <v>97</v>
      </c>
    </row>
    <row r="68" spans="1:9" ht="29.25" customHeight="1" x14ac:dyDescent="0.2">
      <c r="A68" s="522" t="s">
        <v>197</v>
      </c>
      <c r="B68" s="523"/>
      <c r="C68" s="523"/>
      <c r="D68" s="523"/>
      <c r="E68" s="523"/>
      <c r="F68" s="523"/>
      <c r="G68" s="523"/>
      <c r="H68" s="523"/>
      <c r="I68" s="523"/>
    </row>
    <row r="69" spans="1:9" ht="11.25" customHeight="1" thickBot="1" x14ac:dyDescent="0.25">
      <c r="A69" s="310"/>
      <c r="B69" s="311"/>
      <c r="C69" s="311"/>
      <c r="D69" s="311"/>
      <c r="E69" s="311"/>
      <c r="F69" s="311"/>
      <c r="G69" s="311"/>
      <c r="H69" s="311"/>
      <c r="I69" s="311"/>
    </row>
    <row r="70" spans="1:9" ht="29.25" customHeight="1" thickBot="1" x14ac:dyDescent="0.25">
      <c r="A70" s="519" t="s">
        <v>199</v>
      </c>
      <c r="B70" s="520"/>
      <c r="C70" s="520"/>
      <c r="D70" s="520"/>
      <c r="E70" s="520"/>
      <c r="F70" s="520"/>
      <c r="G70" s="520"/>
      <c r="H70" s="520"/>
      <c r="I70" s="521"/>
    </row>
  </sheetData>
  <sheetProtection formatCells="0" formatColumns="0" formatRows="0"/>
  <mergeCells count="7">
    <mergeCell ref="A70:I70"/>
    <mergeCell ref="A5:D5"/>
    <mergeCell ref="B12:C12"/>
    <mergeCell ref="D12:E12"/>
    <mergeCell ref="F12:G12"/>
    <mergeCell ref="H12:I12"/>
    <mergeCell ref="A68:I68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49" orientation="landscape" r:id="rId1"/>
  <headerFooter alignWithMargins="0">
    <oddHeader>&amp;R2018 - Año del Centenario de la Reforma Universitaria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Normal="100" zoomScaleSheetLayoutView="100"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196" bestFit="1" customWidth="1"/>
  </cols>
  <sheetData>
    <row r="1" spans="1:10" x14ac:dyDescent="0.2">
      <c r="A1" s="195" t="s">
        <v>232</v>
      </c>
      <c r="B1" s="195"/>
    </row>
    <row r="2" spans="1:10" x14ac:dyDescent="0.2">
      <c r="A2" s="195" t="s">
        <v>177</v>
      </c>
      <c r="B2" s="195"/>
    </row>
    <row r="3" spans="1:10" x14ac:dyDescent="0.2">
      <c r="A3" s="350" t="str">
        <f>+'1.modelos'!A3</f>
        <v>Amortiguadores para motos</v>
      </c>
      <c r="B3" s="346"/>
    </row>
    <row r="4" spans="1:10" x14ac:dyDescent="0.2">
      <c r="A4" s="199" t="str">
        <f>+'8.a Costos'!A5</f>
        <v>Producto representativo: Honda BIZ 100 o equivalente (Smash Gilera, Bit Motomel, Trip Guerrero)</v>
      </c>
      <c r="B4" s="199"/>
    </row>
    <row r="5" spans="1:10" x14ac:dyDescent="0.2">
      <c r="A5" s="199"/>
      <c r="B5" s="199"/>
    </row>
    <row r="6" spans="1:10" ht="13.5" thickBot="1" x14ac:dyDescent="0.25">
      <c r="J6" s="198"/>
    </row>
    <row r="7" spans="1:10" s="400" customFormat="1" ht="13.5" customHeight="1" x14ac:dyDescent="0.2">
      <c r="A7" s="408" t="s">
        <v>49</v>
      </c>
      <c r="B7" s="528" t="s">
        <v>178</v>
      </c>
      <c r="C7" s="409" t="str">
        <f>+'8.a Costos'!B12</f>
        <v>promedio 2015</v>
      </c>
      <c r="D7" s="409" t="s">
        <v>215</v>
      </c>
      <c r="E7" s="409" t="s">
        <v>237</v>
      </c>
      <c r="F7" s="409" t="s">
        <v>244</v>
      </c>
      <c r="G7" s="528" t="s">
        <v>105</v>
      </c>
      <c r="J7" s="410"/>
    </row>
    <row r="8" spans="1:10" s="400" customFormat="1" ht="36.75" customHeight="1" thickBot="1" x14ac:dyDescent="0.25">
      <c r="A8" s="411"/>
      <c r="B8" s="529"/>
      <c r="C8" s="412" t="s">
        <v>228</v>
      </c>
      <c r="D8" s="412" t="s">
        <v>228</v>
      </c>
      <c r="E8" s="412" t="s">
        <v>228</v>
      </c>
      <c r="F8" s="412" t="s">
        <v>228</v>
      </c>
      <c r="G8" s="529"/>
      <c r="J8" s="413"/>
    </row>
    <row r="9" spans="1:10" ht="13.5" thickBot="1" x14ac:dyDescent="0.25">
      <c r="A9" s="200"/>
      <c r="B9" s="200"/>
      <c r="G9" s="196"/>
    </row>
    <row r="10" spans="1:10" x14ac:dyDescent="0.2">
      <c r="A10" s="201" t="s">
        <v>179</v>
      </c>
      <c r="B10" s="201"/>
      <c r="C10" s="204"/>
      <c r="D10" s="204"/>
      <c r="E10" s="204"/>
      <c r="F10" s="204"/>
      <c r="G10" s="204"/>
    </row>
    <row r="11" spans="1:10" x14ac:dyDescent="0.2">
      <c r="A11" s="205"/>
      <c r="B11" s="205"/>
      <c r="C11" s="208"/>
      <c r="D11" s="208"/>
      <c r="E11" s="208"/>
      <c r="F11" s="208"/>
      <c r="G11" s="208"/>
    </row>
    <row r="12" spans="1:10" x14ac:dyDescent="0.2">
      <c r="A12" s="205"/>
      <c r="B12" s="205"/>
      <c r="C12" s="208"/>
      <c r="D12" s="208"/>
      <c r="E12" s="208"/>
      <c r="F12" s="208"/>
      <c r="G12" s="208"/>
    </row>
    <row r="13" spans="1:10" x14ac:dyDescent="0.2">
      <c r="A13" s="205"/>
      <c r="B13" s="205"/>
      <c r="C13" s="208"/>
      <c r="D13" s="208"/>
      <c r="E13" s="208"/>
      <c r="F13" s="208"/>
      <c r="G13" s="208"/>
    </row>
    <row r="14" spans="1:10" x14ac:dyDescent="0.2">
      <c r="A14" s="205"/>
      <c r="B14" s="205"/>
      <c r="C14" s="208"/>
      <c r="D14" s="208"/>
      <c r="E14" s="208"/>
      <c r="F14" s="208"/>
      <c r="G14" s="208"/>
    </row>
    <row r="15" spans="1:10" ht="13.5" thickBot="1" x14ac:dyDescent="0.25">
      <c r="A15" s="209"/>
      <c r="B15" s="209"/>
      <c r="C15" s="211"/>
      <c r="D15" s="211"/>
      <c r="E15" s="211"/>
      <c r="F15" s="211"/>
      <c r="G15" s="211"/>
    </row>
    <row r="16" spans="1:10" ht="13.5" thickBot="1" x14ac:dyDescent="0.25">
      <c r="A16" s="200"/>
      <c r="B16" s="200"/>
      <c r="G16" s="196"/>
    </row>
    <row r="17" spans="1:10" x14ac:dyDescent="0.2">
      <c r="A17" s="201" t="s">
        <v>180</v>
      </c>
      <c r="B17" s="201"/>
      <c r="C17" s="204"/>
      <c r="D17" s="204"/>
      <c r="E17" s="204"/>
      <c r="F17" s="204"/>
      <c r="G17" s="204"/>
    </row>
    <row r="18" spans="1:10" x14ac:dyDescent="0.2">
      <c r="A18" s="205"/>
      <c r="B18" s="205"/>
      <c r="C18" s="208"/>
      <c r="D18" s="208"/>
      <c r="E18" s="208"/>
      <c r="F18" s="208"/>
      <c r="G18" s="208"/>
    </row>
    <row r="19" spans="1:10" x14ac:dyDescent="0.2">
      <c r="A19" s="205"/>
      <c r="B19" s="205"/>
      <c r="C19" s="208"/>
      <c r="D19" s="208"/>
      <c r="E19" s="208"/>
      <c r="F19" s="208"/>
      <c r="G19" s="208"/>
    </row>
    <row r="20" spans="1:10" x14ac:dyDescent="0.2">
      <c r="A20" s="205"/>
      <c r="B20" s="205"/>
      <c r="C20" s="208"/>
      <c r="D20" s="208"/>
      <c r="E20" s="208"/>
      <c r="F20" s="208"/>
      <c r="G20" s="208"/>
    </row>
    <row r="21" spans="1:10" x14ac:dyDescent="0.2">
      <c r="A21" s="205"/>
      <c r="B21" s="205"/>
      <c r="C21" s="208"/>
      <c r="D21" s="208"/>
      <c r="E21" s="208"/>
      <c r="F21" s="208"/>
      <c r="G21" s="208"/>
    </row>
    <row r="22" spans="1:10" ht="13.5" thickBot="1" x14ac:dyDescent="0.25">
      <c r="A22" s="209"/>
      <c r="B22" s="209"/>
      <c r="C22" s="211"/>
      <c r="D22" s="211"/>
      <c r="E22" s="211"/>
      <c r="F22" s="211"/>
      <c r="G22" s="211"/>
    </row>
    <row r="24" spans="1:10" ht="13.5" thickBot="1" x14ac:dyDescent="0.25"/>
    <row r="25" spans="1:10" s="400" customFormat="1" ht="13.5" thickBot="1" x14ac:dyDescent="0.25">
      <c r="A25" s="530" t="s">
        <v>49</v>
      </c>
      <c r="B25" s="531"/>
      <c r="C25" s="414" t="str">
        <f>+C7</f>
        <v>promedio 2015</v>
      </c>
      <c r="D25" s="414" t="str">
        <f>+D7</f>
        <v>promedio 2016</v>
      </c>
      <c r="E25" s="414" t="str">
        <f>+E7</f>
        <v>promedio 2017</v>
      </c>
      <c r="F25" s="414" t="str">
        <f>+F7</f>
        <v>promedio ene-mar 2018</v>
      </c>
      <c r="J25" s="413"/>
    </row>
    <row r="26" spans="1:10" ht="13.5" thickBot="1" x14ac:dyDescent="0.25">
      <c r="A26" s="526" t="s">
        <v>102</v>
      </c>
      <c r="B26" s="527"/>
    </row>
    <row r="27" spans="1:10" x14ac:dyDescent="0.2">
      <c r="A27" s="293" t="s">
        <v>181</v>
      </c>
      <c r="B27" s="294"/>
      <c r="C27" s="295"/>
      <c r="D27" s="296"/>
      <c r="E27" s="295"/>
      <c r="F27" s="296"/>
    </row>
    <row r="28" spans="1:10" x14ac:dyDescent="0.2">
      <c r="A28" s="297" t="s">
        <v>182</v>
      </c>
      <c r="B28" s="298"/>
      <c r="C28" s="299"/>
      <c r="D28" s="300"/>
      <c r="E28" s="299"/>
      <c r="F28" s="300"/>
    </row>
    <row r="29" spans="1:10" x14ac:dyDescent="0.2">
      <c r="A29" s="297" t="s">
        <v>183</v>
      </c>
      <c r="B29" s="298"/>
      <c r="C29" s="299"/>
      <c r="D29" s="300"/>
      <c r="E29" s="299"/>
      <c r="F29" s="300"/>
    </row>
    <row r="30" spans="1:10" ht="13.5" thickBot="1" x14ac:dyDescent="0.25">
      <c r="A30" s="301" t="s">
        <v>184</v>
      </c>
      <c r="B30" s="302"/>
      <c r="C30" s="303"/>
      <c r="D30" s="304"/>
      <c r="E30" s="303"/>
      <c r="F30" s="304"/>
    </row>
    <row r="31" spans="1:10" ht="13.5" thickBot="1" x14ac:dyDescent="0.25">
      <c r="A31" s="526" t="s">
        <v>185</v>
      </c>
      <c r="B31" s="527"/>
      <c r="C31" s="305"/>
      <c r="D31" s="305"/>
      <c r="E31" s="305"/>
      <c r="F31" s="305"/>
    </row>
    <row r="32" spans="1:10" x14ac:dyDescent="0.2">
      <c r="A32" s="293" t="s">
        <v>181</v>
      </c>
      <c r="B32" s="294"/>
      <c r="C32" s="295"/>
      <c r="D32" s="296"/>
      <c r="E32" s="295"/>
      <c r="F32" s="296"/>
    </row>
    <row r="33" spans="1:6" x14ac:dyDescent="0.2">
      <c r="A33" s="297" t="s">
        <v>182</v>
      </c>
      <c r="B33" s="298"/>
      <c r="C33" s="299"/>
      <c r="D33" s="300"/>
      <c r="E33" s="299"/>
      <c r="F33" s="300"/>
    </row>
    <row r="34" spans="1:6" x14ac:dyDescent="0.2">
      <c r="A34" s="297" t="s">
        <v>183</v>
      </c>
      <c r="B34" s="298"/>
      <c r="C34" s="299"/>
      <c r="D34" s="300"/>
      <c r="E34" s="299"/>
      <c r="F34" s="300"/>
    </row>
    <row r="35" spans="1:6" ht="13.5" thickBot="1" x14ac:dyDescent="0.25">
      <c r="A35" s="301" t="s">
        <v>184</v>
      </c>
      <c r="B35" s="302"/>
      <c r="C35" s="303"/>
      <c r="D35" s="304"/>
      <c r="E35" s="303"/>
      <c r="F35" s="304"/>
    </row>
    <row r="36" spans="1:6" ht="13.5" thickBot="1" x14ac:dyDescent="0.25">
      <c r="A36" s="526" t="s">
        <v>186</v>
      </c>
      <c r="B36" s="527"/>
      <c r="C36" s="305"/>
      <c r="D36" s="305"/>
      <c r="E36" s="305"/>
      <c r="F36" s="305"/>
    </row>
    <row r="37" spans="1:6" x14ac:dyDescent="0.2">
      <c r="A37" s="293" t="s">
        <v>181</v>
      </c>
      <c r="B37" s="294"/>
      <c r="C37" s="295"/>
      <c r="D37" s="296"/>
      <c r="E37" s="295"/>
      <c r="F37" s="296"/>
    </row>
    <row r="38" spans="1:6" x14ac:dyDescent="0.2">
      <c r="A38" s="297" t="s">
        <v>182</v>
      </c>
      <c r="B38" s="298"/>
      <c r="C38" s="299"/>
      <c r="D38" s="300"/>
      <c r="E38" s="299"/>
      <c r="F38" s="300"/>
    </row>
    <row r="39" spans="1:6" x14ac:dyDescent="0.2">
      <c r="A39" s="297" t="s">
        <v>183</v>
      </c>
      <c r="B39" s="298"/>
      <c r="C39" s="299"/>
      <c r="D39" s="300"/>
      <c r="E39" s="299"/>
      <c r="F39" s="300"/>
    </row>
    <row r="40" spans="1:6" ht="13.5" thickBot="1" x14ac:dyDescent="0.25">
      <c r="A40" s="301" t="s">
        <v>184</v>
      </c>
      <c r="B40" s="302"/>
      <c r="C40" s="303"/>
      <c r="D40" s="304"/>
      <c r="E40" s="303"/>
      <c r="F40" s="304"/>
    </row>
    <row r="41" spans="1:6" ht="13.5" thickBot="1" x14ac:dyDescent="0.25">
      <c r="A41" s="526" t="s">
        <v>186</v>
      </c>
      <c r="B41" s="527"/>
      <c r="C41" s="305"/>
      <c r="D41" s="305"/>
      <c r="E41" s="305"/>
      <c r="F41" s="305"/>
    </row>
    <row r="42" spans="1:6" x14ac:dyDescent="0.2">
      <c r="A42" s="293" t="s">
        <v>181</v>
      </c>
      <c r="B42" s="294"/>
      <c r="C42" s="295"/>
      <c r="D42" s="296"/>
      <c r="E42" s="295"/>
      <c r="F42" s="296"/>
    </row>
    <row r="43" spans="1:6" x14ac:dyDescent="0.2">
      <c r="A43" s="297" t="s">
        <v>182</v>
      </c>
      <c r="B43" s="298"/>
      <c r="C43" s="299"/>
      <c r="D43" s="300"/>
      <c r="E43" s="299"/>
      <c r="F43" s="300"/>
    </row>
    <row r="44" spans="1:6" x14ac:dyDescent="0.2">
      <c r="A44" s="297" t="s">
        <v>183</v>
      </c>
      <c r="B44" s="298"/>
      <c r="C44" s="299"/>
      <c r="D44" s="300"/>
      <c r="E44" s="299" t="s">
        <v>229</v>
      </c>
      <c r="F44" s="300"/>
    </row>
    <row r="45" spans="1:6" ht="13.5" thickBot="1" x14ac:dyDescent="0.25">
      <c r="A45" s="301" t="s">
        <v>184</v>
      </c>
      <c r="B45" s="302"/>
      <c r="C45" s="303"/>
      <c r="D45" s="304"/>
      <c r="E45" s="303"/>
      <c r="F45" s="304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00" zoomScaleSheetLayoutView="115"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196" bestFit="1" customWidth="1"/>
  </cols>
  <sheetData>
    <row r="1" spans="1:10" x14ac:dyDescent="0.2">
      <c r="A1" s="195" t="s">
        <v>233</v>
      </c>
      <c r="B1" s="195"/>
    </row>
    <row r="2" spans="1:10" x14ac:dyDescent="0.2">
      <c r="A2" s="195" t="s">
        <v>177</v>
      </c>
      <c r="B2" s="195"/>
    </row>
    <row r="3" spans="1:10" x14ac:dyDescent="0.2">
      <c r="A3" s="350" t="str">
        <f>+'1.modelos'!A3</f>
        <v>Amortiguadores para motos</v>
      </c>
      <c r="B3" s="346"/>
    </row>
    <row r="4" spans="1:10" x14ac:dyDescent="0.2">
      <c r="A4" s="199" t="str">
        <f>+'8.b Costos'!A5</f>
        <v xml:space="preserve">Producto representativo: HONDA TITAN (150) o equivalente </v>
      </c>
      <c r="B4" s="199"/>
    </row>
    <row r="5" spans="1:10" x14ac:dyDescent="0.2">
      <c r="A5" s="199"/>
      <c r="B5" s="199"/>
    </row>
    <row r="6" spans="1:10" ht="13.5" thickBot="1" x14ac:dyDescent="0.25">
      <c r="J6" s="198"/>
    </row>
    <row r="7" spans="1:10" s="400" customFormat="1" ht="13.5" customHeight="1" x14ac:dyDescent="0.2">
      <c r="A7" s="408" t="s">
        <v>49</v>
      </c>
      <c r="B7" s="528" t="s">
        <v>178</v>
      </c>
      <c r="C7" s="409" t="str">
        <f>+'8.a Costos'!B12</f>
        <v>promedio 2015</v>
      </c>
      <c r="D7" s="409" t="s">
        <v>215</v>
      </c>
      <c r="E7" s="409" t="s">
        <v>237</v>
      </c>
      <c r="F7" s="409" t="s">
        <v>244</v>
      </c>
      <c r="G7" s="528" t="s">
        <v>105</v>
      </c>
      <c r="J7" s="410"/>
    </row>
    <row r="8" spans="1:10" s="400" customFormat="1" ht="36.75" customHeight="1" thickBot="1" x14ac:dyDescent="0.25">
      <c r="A8" s="411"/>
      <c r="B8" s="529"/>
      <c r="C8" s="412" t="s">
        <v>228</v>
      </c>
      <c r="D8" s="412" t="s">
        <v>228</v>
      </c>
      <c r="E8" s="412" t="s">
        <v>228</v>
      </c>
      <c r="F8" s="412" t="s">
        <v>228</v>
      </c>
      <c r="G8" s="529"/>
      <c r="J8" s="413"/>
    </row>
    <row r="9" spans="1:10" ht="13.5" thickBot="1" x14ac:dyDescent="0.25">
      <c r="A9" s="200"/>
      <c r="B9" s="200"/>
      <c r="G9" s="196"/>
    </row>
    <row r="10" spans="1:10" x14ac:dyDescent="0.2">
      <c r="A10" s="201" t="s">
        <v>179</v>
      </c>
      <c r="B10" s="201"/>
      <c r="C10" s="204"/>
      <c r="D10" s="204"/>
      <c r="E10" s="204"/>
      <c r="F10" s="204"/>
      <c r="G10" s="204"/>
    </row>
    <row r="11" spans="1:10" x14ac:dyDescent="0.2">
      <c r="A11" s="205"/>
      <c r="B11" s="205"/>
      <c r="C11" s="208"/>
      <c r="D11" s="208"/>
      <c r="E11" s="208"/>
      <c r="F11" s="208"/>
      <c r="G11" s="208"/>
    </row>
    <row r="12" spans="1:10" x14ac:dyDescent="0.2">
      <c r="A12" s="205"/>
      <c r="B12" s="205"/>
      <c r="C12" s="208"/>
      <c r="D12" s="208"/>
      <c r="E12" s="208"/>
      <c r="F12" s="208"/>
      <c r="G12" s="208"/>
    </row>
    <row r="13" spans="1:10" x14ac:dyDescent="0.2">
      <c r="A13" s="205"/>
      <c r="B13" s="205"/>
      <c r="C13" s="208"/>
      <c r="D13" s="208"/>
      <c r="E13" s="208"/>
      <c r="F13" s="208"/>
      <c r="G13" s="208"/>
    </row>
    <row r="14" spans="1:10" x14ac:dyDescent="0.2">
      <c r="A14" s="205"/>
      <c r="B14" s="205"/>
      <c r="C14" s="208"/>
      <c r="D14" s="208"/>
      <c r="E14" s="208"/>
      <c r="F14" s="208"/>
      <c r="G14" s="208"/>
    </row>
    <row r="15" spans="1:10" ht="13.5" thickBot="1" x14ac:dyDescent="0.25">
      <c r="A15" s="209"/>
      <c r="B15" s="209"/>
      <c r="C15" s="211"/>
      <c r="D15" s="211"/>
      <c r="E15" s="211"/>
      <c r="F15" s="211"/>
      <c r="G15" s="211"/>
    </row>
    <row r="16" spans="1:10" ht="13.5" thickBot="1" x14ac:dyDescent="0.25">
      <c r="A16" s="200"/>
      <c r="B16" s="200"/>
      <c r="G16" s="196"/>
    </row>
    <row r="17" spans="1:10" x14ac:dyDescent="0.2">
      <c r="A17" s="201" t="s">
        <v>180</v>
      </c>
      <c r="B17" s="201"/>
      <c r="C17" s="204"/>
      <c r="D17" s="204"/>
      <c r="E17" s="204"/>
      <c r="F17" s="204"/>
      <c r="G17" s="204"/>
    </row>
    <row r="18" spans="1:10" x14ac:dyDescent="0.2">
      <c r="A18" s="205"/>
      <c r="B18" s="205"/>
      <c r="C18" s="208"/>
      <c r="D18" s="208"/>
      <c r="E18" s="208"/>
      <c r="F18" s="208"/>
      <c r="G18" s="208"/>
    </row>
    <row r="19" spans="1:10" x14ac:dyDescent="0.2">
      <c r="A19" s="205"/>
      <c r="B19" s="205"/>
      <c r="C19" s="208"/>
      <c r="D19" s="208"/>
      <c r="E19" s="208"/>
      <c r="F19" s="208"/>
      <c r="G19" s="208"/>
    </row>
    <row r="20" spans="1:10" x14ac:dyDescent="0.2">
      <c r="A20" s="205"/>
      <c r="B20" s="205"/>
      <c r="C20" s="208"/>
      <c r="D20" s="208"/>
      <c r="E20" s="208"/>
      <c r="F20" s="208"/>
      <c r="G20" s="208"/>
    </row>
    <row r="21" spans="1:10" x14ac:dyDescent="0.2">
      <c r="A21" s="205"/>
      <c r="B21" s="205"/>
      <c r="C21" s="208"/>
      <c r="D21" s="208"/>
      <c r="E21" s="208"/>
      <c r="F21" s="208"/>
      <c r="G21" s="208"/>
    </row>
    <row r="22" spans="1:10" ht="13.5" thickBot="1" x14ac:dyDescent="0.25">
      <c r="A22" s="209"/>
      <c r="B22" s="209"/>
      <c r="C22" s="211"/>
      <c r="D22" s="211"/>
      <c r="E22" s="211"/>
      <c r="F22" s="211"/>
      <c r="G22" s="211"/>
    </row>
    <row r="24" spans="1:10" ht="13.5" thickBot="1" x14ac:dyDescent="0.25"/>
    <row r="25" spans="1:10" s="400" customFormat="1" ht="13.5" thickBot="1" x14ac:dyDescent="0.25">
      <c r="A25" s="530" t="s">
        <v>49</v>
      </c>
      <c r="B25" s="531"/>
      <c r="C25" s="414" t="str">
        <f>+C7</f>
        <v>promedio 2015</v>
      </c>
      <c r="D25" s="414" t="str">
        <f>+D7</f>
        <v>promedio 2016</v>
      </c>
      <c r="E25" s="414" t="str">
        <f>+E7</f>
        <v>promedio 2017</v>
      </c>
      <c r="F25" s="414" t="str">
        <f>+F7</f>
        <v>promedio ene-mar 2018</v>
      </c>
      <c r="J25" s="413"/>
    </row>
    <row r="26" spans="1:10" ht="13.5" thickBot="1" x14ac:dyDescent="0.25">
      <c r="A26" s="526" t="s">
        <v>102</v>
      </c>
      <c r="B26" s="527"/>
    </row>
    <row r="27" spans="1:10" x14ac:dyDescent="0.2">
      <c r="A27" s="293" t="s">
        <v>181</v>
      </c>
      <c r="B27" s="294"/>
      <c r="C27" s="295"/>
      <c r="D27" s="296"/>
      <c r="E27" s="295"/>
      <c r="F27" s="296"/>
    </row>
    <row r="28" spans="1:10" x14ac:dyDescent="0.2">
      <c r="A28" s="297" t="s">
        <v>182</v>
      </c>
      <c r="B28" s="298"/>
      <c r="C28" s="299"/>
      <c r="D28" s="300"/>
      <c r="E28" s="299"/>
      <c r="F28" s="300"/>
    </row>
    <row r="29" spans="1:10" x14ac:dyDescent="0.2">
      <c r="A29" s="297" t="s">
        <v>183</v>
      </c>
      <c r="B29" s="298"/>
      <c r="C29" s="299"/>
      <c r="D29" s="300"/>
      <c r="E29" s="299"/>
      <c r="F29" s="300"/>
    </row>
    <row r="30" spans="1:10" ht="13.5" thickBot="1" x14ac:dyDescent="0.25">
      <c r="A30" s="301" t="s">
        <v>184</v>
      </c>
      <c r="B30" s="302"/>
      <c r="C30" s="303"/>
      <c r="D30" s="304"/>
      <c r="E30" s="303"/>
      <c r="F30" s="304"/>
    </row>
    <row r="31" spans="1:10" ht="13.5" thickBot="1" x14ac:dyDescent="0.25">
      <c r="A31" s="526" t="s">
        <v>185</v>
      </c>
      <c r="B31" s="527"/>
      <c r="C31" s="305"/>
      <c r="D31" s="305"/>
      <c r="E31" s="305"/>
      <c r="F31" s="305"/>
    </row>
    <row r="32" spans="1:10" x14ac:dyDescent="0.2">
      <c r="A32" s="293" t="s">
        <v>181</v>
      </c>
      <c r="B32" s="294"/>
      <c r="C32" s="295"/>
      <c r="D32" s="296"/>
      <c r="E32" s="295"/>
      <c r="F32" s="296"/>
    </row>
    <row r="33" spans="1:6" x14ac:dyDescent="0.2">
      <c r="A33" s="297" t="s">
        <v>182</v>
      </c>
      <c r="B33" s="298"/>
      <c r="C33" s="299"/>
      <c r="D33" s="300"/>
      <c r="E33" s="299"/>
      <c r="F33" s="300"/>
    </row>
    <row r="34" spans="1:6" x14ac:dyDescent="0.2">
      <c r="A34" s="297" t="s">
        <v>183</v>
      </c>
      <c r="B34" s="298"/>
      <c r="C34" s="299"/>
      <c r="D34" s="300"/>
      <c r="E34" s="299"/>
      <c r="F34" s="300"/>
    </row>
    <row r="35" spans="1:6" ht="13.5" thickBot="1" x14ac:dyDescent="0.25">
      <c r="A35" s="301" t="s">
        <v>184</v>
      </c>
      <c r="B35" s="302"/>
      <c r="C35" s="303"/>
      <c r="D35" s="304"/>
      <c r="E35" s="303"/>
      <c r="F35" s="304"/>
    </row>
    <row r="36" spans="1:6" ht="13.5" thickBot="1" x14ac:dyDescent="0.25">
      <c r="A36" s="526" t="s">
        <v>186</v>
      </c>
      <c r="B36" s="527"/>
      <c r="C36" s="305"/>
      <c r="D36" s="305"/>
      <c r="E36" s="305"/>
      <c r="F36" s="305"/>
    </row>
    <row r="37" spans="1:6" x14ac:dyDescent="0.2">
      <c r="A37" s="293" t="s">
        <v>181</v>
      </c>
      <c r="B37" s="294"/>
      <c r="C37" s="295"/>
      <c r="D37" s="296"/>
      <c r="E37" s="295"/>
      <c r="F37" s="296"/>
    </row>
    <row r="38" spans="1:6" x14ac:dyDescent="0.2">
      <c r="A38" s="297" t="s">
        <v>182</v>
      </c>
      <c r="B38" s="298"/>
      <c r="C38" s="299"/>
      <c r="D38" s="300"/>
      <c r="E38" s="299"/>
      <c r="F38" s="300"/>
    </row>
    <row r="39" spans="1:6" x14ac:dyDescent="0.2">
      <c r="A39" s="297" t="s">
        <v>183</v>
      </c>
      <c r="B39" s="298"/>
      <c r="C39" s="299"/>
      <c r="D39" s="300"/>
      <c r="E39" s="299"/>
      <c r="F39" s="300"/>
    </row>
    <row r="40" spans="1:6" ht="13.5" thickBot="1" x14ac:dyDescent="0.25">
      <c r="A40" s="301" t="s">
        <v>184</v>
      </c>
      <c r="B40" s="302"/>
      <c r="C40" s="303"/>
      <c r="D40" s="304"/>
      <c r="E40" s="303"/>
      <c r="F40" s="304"/>
    </row>
    <row r="41" spans="1:6" ht="13.5" thickBot="1" x14ac:dyDescent="0.25">
      <c r="A41" s="526" t="s">
        <v>186</v>
      </c>
      <c r="B41" s="527"/>
      <c r="C41" s="305"/>
      <c r="D41" s="305"/>
      <c r="E41" s="305"/>
      <c r="F41" s="305"/>
    </row>
    <row r="42" spans="1:6" x14ac:dyDescent="0.2">
      <c r="A42" s="293" t="s">
        <v>181</v>
      </c>
      <c r="B42" s="294"/>
      <c r="C42" s="295"/>
      <c r="D42" s="296"/>
      <c r="E42" s="295"/>
      <c r="F42" s="296"/>
    </row>
    <row r="43" spans="1:6" x14ac:dyDescent="0.2">
      <c r="A43" s="297" t="s">
        <v>182</v>
      </c>
      <c r="B43" s="298"/>
      <c r="C43" s="299"/>
      <c r="D43" s="300"/>
      <c r="E43" s="299"/>
      <c r="F43" s="300"/>
    </row>
    <row r="44" spans="1:6" x14ac:dyDescent="0.2">
      <c r="A44" s="297" t="s">
        <v>183</v>
      </c>
      <c r="B44" s="298"/>
      <c r="C44" s="299"/>
      <c r="D44" s="300"/>
      <c r="E44" s="299" t="s">
        <v>229</v>
      </c>
      <c r="F44" s="300"/>
    </row>
    <row r="45" spans="1:6" ht="13.5" thickBot="1" x14ac:dyDescent="0.25">
      <c r="A45" s="301" t="s">
        <v>184</v>
      </c>
      <c r="B45" s="302"/>
      <c r="C45" s="303"/>
      <c r="D45" s="304"/>
      <c r="E45" s="303"/>
      <c r="F45" s="304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00" zoomScaleSheetLayoutView="115" workbookViewId="0">
      <selection activeCell="A3" sqref="A3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196" bestFit="1" customWidth="1"/>
  </cols>
  <sheetData>
    <row r="1" spans="1:10" x14ac:dyDescent="0.2">
      <c r="A1" s="195" t="s">
        <v>233</v>
      </c>
      <c r="B1" s="195"/>
    </row>
    <row r="2" spans="1:10" x14ac:dyDescent="0.2">
      <c r="A2" s="195" t="s">
        <v>177</v>
      </c>
      <c r="B2" s="195"/>
    </row>
    <row r="3" spans="1:10" x14ac:dyDescent="0.2">
      <c r="A3" s="350" t="str">
        <f>+'1.modelos'!A3</f>
        <v>Amortiguadores para motos</v>
      </c>
      <c r="B3" s="346"/>
    </row>
    <row r="4" spans="1:10" x14ac:dyDescent="0.2">
      <c r="A4" s="346" t="str">
        <f>+'8.c Costos'!A5</f>
        <v>Producto representativo: monoshock para MOTOMEL SKUA (250/200/150) o equivalente</v>
      </c>
      <c r="B4" s="199"/>
    </row>
    <row r="5" spans="1:10" x14ac:dyDescent="0.2">
      <c r="A5" s="199"/>
      <c r="B5" s="199"/>
    </row>
    <row r="6" spans="1:10" ht="13.5" thickBot="1" x14ac:dyDescent="0.25">
      <c r="J6" s="198"/>
    </row>
    <row r="7" spans="1:10" s="400" customFormat="1" ht="13.5" customHeight="1" x14ac:dyDescent="0.2">
      <c r="A7" s="408" t="s">
        <v>49</v>
      </c>
      <c r="B7" s="528" t="s">
        <v>178</v>
      </c>
      <c r="C7" s="409" t="str">
        <f>+'8.a Costos'!B12</f>
        <v>promedio 2015</v>
      </c>
      <c r="D7" s="409" t="s">
        <v>215</v>
      </c>
      <c r="E7" s="409" t="s">
        <v>237</v>
      </c>
      <c r="F7" s="409" t="s">
        <v>244</v>
      </c>
      <c r="G7" s="528" t="s">
        <v>105</v>
      </c>
      <c r="J7" s="410"/>
    </row>
    <row r="8" spans="1:10" s="400" customFormat="1" ht="36.75" customHeight="1" thickBot="1" x14ac:dyDescent="0.25">
      <c r="A8" s="411"/>
      <c r="B8" s="529"/>
      <c r="C8" s="412" t="s">
        <v>228</v>
      </c>
      <c r="D8" s="412" t="s">
        <v>228</v>
      </c>
      <c r="E8" s="412" t="s">
        <v>228</v>
      </c>
      <c r="F8" s="412" t="s">
        <v>228</v>
      </c>
      <c r="G8" s="529"/>
      <c r="J8" s="413"/>
    </row>
    <row r="9" spans="1:10" ht="13.5" thickBot="1" x14ac:dyDescent="0.25">
      <c r="A9" s="200"/>
      <c r="B9" s="200"/>
      <c r="G9" s="196"/>
    </row>
    <row r="10" spans="1:10" x14ac:dyDescent="0.2">
      <c r="A10" s="201" t="s">
        <v>179</v>
      </c>
      <c r="B10" s="201"/>
      <c r="C10" s="204"/>
      <c r="D10" s="204"/>
      <c r="E10" s="204"/>
      <c r="F10" s="204"/>
      <c r="G10" s="204"/>
    </row>
    <row r="11" spans="1:10" x14ac:dyDescent="0.2">
      <c r="A11" s="205"/>
      <c r="B11" s="205"/>
      <c r="C11" s="208"/>
      <c r="D11" s="208"/>
      <c r="E11" s="208"/>
      <c r="F11" s="208"/>
      <c r="G11" s="208"/>
    </row>
    <row r="12" spans="1:10" x14ac:dyDescent="0.2">
      <c r="A12" s="205"/>
      <c r="B12" s="205"/>
      <c r="C12" s="208"/>
      <c r="D12" s="208"/>
      <c r="E12" s="208"/>
      <c r="F12" s="208"/>
      <c r="G12" s="208"/>
    </row>
    <row r="13" spans="1:10" x14ac:dyDescent="0.2">
      <c r="A13" s="205"/>
      <c r="B13" s="205"/>
      <c r="C13" s="208"/>
      <c r="D13" s="208"/>
      <c r="E13" s="208"/>
      <c r="F13" s="208"/>
      <c r="G13" s="208"/>
    </row>
    <row r="14" spans="1:10" x14ac:dyDescent="0.2">
      <c r="A14" s="205"/>
      <c r="B14" s="205"/>
      <c r="C14" s="208"/>
      <c r="D14" s="208"/>
      <c r="E14" s="208"/>
      <c r="F14" s="208"/>
      <c r="G14" s="208"/>
    </row>
    <row r="15" spans="1:10" ht="13.5" thickBot="1" x14ac:dyDescent="0.25">
      <c r="A15" s="209"/>
      <c r="B15" s="209"/>
      <c r="C15" s="211"/>
      <c r="D15" s="211"/>
      <c r="E15" s="211"/>
      <c r="F15" s="211"/>
      <c r="G15" s="211"/>
    </row>
    <row r="16" spans="1:10" ht="13.5" thickBot="1" x14ac:dyDescent="0.25">
      <c r="A16" s="200"/>
      <c r="B16" s="200"/>
      <c r="G16" s="196"/>
    </row>
    <row r="17" spans="1:10" x14ac:dyDescent="0.2">
      <c r="A17" s="201" t="s">
        <v>180</v>
      </c>
      <c r="B17" s="201"/>
      <c r="C17" s="204"/>
      <c r="D17" s="204"/>
      <c r="E17" s="204"/>
      <c r="F17" s="204"/>
      <c r="G17" s="204"/>
    </row>
    <row r="18" spans="1:10" x14ac:dyDescent="0.2">
      <c r="A18" s="205"/>
      <c r="B18" s="205"/>
      <c r="C18" s="208"/>
      <c r="D18" s="208"/>
      <c r="E18" s="208"/>
      <c r="F18" s="208"/>
      <c r="G18" s="208"/>
    </row>
    <row r="19" spans="1:10" x14ac:dyDescent="0.2">
      <c r="A19" s="205"/>
      <c r="B19" s="205"/>
      <c r="C19" s="208"/>
      <c r="D19" s="208"/>
      <c r="E19" s="208"/>
      <c r="F19" s="208"/>
      <c r="G19" s="208"/>
    </row>
    <row r="20" spans="1:10" x14ac:dyDescent="0.2">
      <c r="A20" s="205"/>
      <c r="B20" s="205"/>
      <c r="C20" s="208"/>
      <c r="D20" s="208"/>
      <c r="E20" s="208"/>
      <c r="F20" s="208"/>
      <c r="G20" s="208"/>
    </row>
    <row r="21" spans="1:10" x14ac:dyDescent="0.2">
      <c r="A21" s="205"/>
      <c r="B21" s="205"/>
      <c r="C21" s="208"/>
      <c r="D21" s="208"/>
      <c r="E21" s="208"/>
      <c r="F21" s="208"/>
      <c r="G21" s="208"/>
    </row>
    <row r="22" spans="1:10" ht="13.5" thickBot="1" x14ac:dyDescent="0.25">
      <c r="A22" s="209"/>
      <c r="B22" s="209"/>
      <c r="C22" s="211"/>
      <c r="D22" s="211"/>
      <c r="E22" s="211"/>
      <c r="F22" s="211"/>
      <c r="G22" s="211"/>
    </row>
    <row r="24" spans="1:10" ht="13.5" thickBot="1" x14ac:dyDescent="0.25"/>
    <row r="25" spans="1:10" s="400" customFormat="1" ht="13.5" thickBot="1" x14ac:dyDescent="0.25">
      <c r="A25" s="530" t="s">
        <v>49</v>
      </c>
      <c r="B25" s="531"/>
      <c r="C25" s="414" t="str">
        <f>+C7</f>
        <v>promedio 2015</v>
      </c>
      <c r="D25" s="414" t="str">
        <f>+D7</f>
        <v>promedio 2016</v>
      </c>
      <c r="E25" s="414" t="str">
        <f>+E7</f>
        <v>promedio 2017</v>
      </c>
      <c r="F25" s="414" t="str">
        <f>+F7</f>
        <v>promedio ene-mar 2018</v>
      </c>
      <c r="J25" s="413"/>
    </row>
    <row r="26" spans="1:10" ht="13.5" thickBot="1" x14ac:dyDescent="0.25">
      <c r="A26" s="526" t="s">
        <v>102</v>
      </c>
      <c r="B26" s="527"/>
    </row>
    <row r="27" spans="1:10" x14ac:dyDescent="0.2">
      <c r="A27" s="293" t="s">
        <v>181</v>
      </c>
      <c r="B27" s="294"/>
      <c r="C27" s="295"/>
      <c r="D27" s="296"/>
      <c r="E27" s="295"/>
      <c r="F27" s="296"/>
    </row>
    <row r="28" spans="1:10" x14ac:dyDescent="0.2">
      <c r="A28" s="297" t="s">
        <v>182</v>
      </c>
      <c r="B28" s="298"/>
      <c r="C28" s="299"/>
      <c r="D28" s="300"/>
      <c r="E28" s="299"/>
      <c r="F28" s="300"/>
    </row>
    <row r="29" spans="1:10" x14ac:dyDescent="0.2">
      <c r="A29" s="297" t="s">
        <v>183</v>
      </c>
      <c r="B29" s="298"/>
      <c r="C29" s="299"/>
      <c r="D29" s="300"/>
      <c r="E29" s="299"/>
      <c r="F29" s="300"/>
    </row>
    <row r="30" spans="1:10" ht="13.5" thickBot="1" x14ac:dyDescent="0.25">
      <c r="A30" s="301" t="s">
        <v>184</v>
      </c>
      <c r="B30" s="302"/>
      <c r="C30" s="303"/>
      <c r="D30" s="304"/>
      <c r="E30" s="303"/>
      <c r="F30" s="304"/>
    </row>
    <row r="31" spans="1:10" ht="13.5" thickBot="1" x14ac:dyDescent="0.25">
      <c r="A31" s="526" t="s">
        <v>185</v>
      </c>
      <c r="B31" s="527"/>
      <c r="C31" s="305"/>
      <c r="D31" s="305"/>
      <c r="E31" s="305"/>
      <c r="F31" s="305"/>
    </row>
    <row r="32" spans="1:10" x14ac:dyDescent="0.2">
      <c r="A32" s="293" t="s">
        <v>181</v>
      </c>
      <c r="B32" s="294"/>
      <c r="C32" s="295"/>
      <c r="D32" s="296"/>
      <c r="E32" s="295"/>
      <c r="F32" s="296"/>
    </row>
    <row r="33" spans="1:6" x14ac:dyDescent="0.2">
      <c r="A33" s="297" t="s">
        <v>182</v>
      </c>
      <c r="B33" s="298"/>
      <c r="C33" s="299"/>
      <c r="D33" s="300"/>
      <c r="E33" s="299"/>
      <c r="F33" s="300"/>
    </row>
    <row r="34" spans="1:6" x14ac:dyDescent="0.2">
      <c r="A34" s="297" t="s">
        <v>183</v>
      </c>
      <c r="B34" s="298"/>
      <c r="C34" s="299"/>
      <c r="D34" s="300"/>
      <c r="E34" s="299"/>
      <c r="F34" s="300"/>
    </row>
    <row r="35" spans="1:6" ht="13.5" thickBot="1" x14ac:dyDescent="0.25">
      <c r="A35" s="301" t="s">
        <v>184</v>
      </c>
      <c r="B35" s="302"/>
      <c r="C35" s="303"/>
      <c r="D35" s="304"/>
      <c r="E35" s="303"/>
      <c r="F35" s="304"/>
    </row>
    <row r="36" spans="1:6" ht="13.5" thickBot="1" x14ac:dyDescent="0.25">
      <c r="A36" s="526" t="s">
        <v>186</v>
      </c>
      <c r="B36" s="527"/>
      <c r="C36" s="305"/>
      <c r="D36" s="305"/>
      <c r="E36" s="305"/>
      <c r="F36" s="305"/>
    </row>
    <row r="37" spans="1:6" x14ac:dyDescent="0.2">
      <c r="A37" s="293" t="s">
        <v>181</v>
      </c>
      <c r="B37" s="294"/>
      <c r="C37" s="295"/>
      <c r="D37" s="296"/>
      <c r="E37" s="295"/>
      <c r="F37" s="296"/>
    </row>
    <row r="38" spans="1:6" x14ac:dyDescent="0.2">
      <c r="A38" s="297" t="s">
        <v>182</v>
      </c>
      <c r="B38" s="298"/>
      <c r="C38" s="299"/>
      <c r="D38" s="300"/>
      <c r="E38" s="299"/>
      <c r="F38" s="300"/>
    </row>
    <row r="39" spans="1:6" x14ac:dyDescent="0.2">
      <c r="A39" s="297" t="s">
        <v>183</v>
      </c>
      <c r="B39" s="298"/>
      <c r="C39" s="299"/>
      <c r="D39" s="300"/>
      <c r="E39" s="299"/>
      <c r="F39" s="300"/>
    </row>
    <row r="40" spans="1:6" ht="13.5" thickBot="1" x14ac:dyDescent="0.25">
      <c r="A40" s="301" t="s">
        <v>184</v>
      </c>
      <c r="B40" s="302"/>
      <c r="C40" s="303"/>
      <c r="D40" s="304"/>
      <c r="E40" s="303"/>
      <c r="F40" s="304"/>
    </row>
    <row r="41" spans="1:6" ht="13.5" thickBot="1" x14ac:dyDescent="0.25">
      <c r="A41" s="526" t="s">
        <v>186</v>
      </c>
      <c r="B41" s="527"/>
      <c r="C41" s="305"/>
      <c r="D41" s="305"/>
      <c r="E41" s="305"/>
      <c r="F41" s="305"/>
    </row>
    <row r="42" spans="1:6" x14ac:dyDescent="0.2">
      <c r="A42" s="293" t="s">
        <v>181</v>
      </c>
      <c r="B42" s="294"/>
      <c r="C42" s="295"/>
      <c r="D42" s="296"/>
      <c r="E42" s="295"/>
      <c r="F42" s="296"/>
    </row>
    <row r="43" spans="1:6" x14ac:dyDescent="0.2">
      <c r="A43" s="297" t="s">
        <v>182</v>
      </c>
      <c r="B43" s="298"/>
      <c r="C43" s="299"/>
      <c r="D43" s="300"/>
      <c r="E43" s="299"/>
      <c r="F43" s="300"/>
    </row>
    <row r="44" spans="1:6" x14ac:dyDescent="0.2">
      <c r="A44" s="297" t="s">
        <v>183</v>
      </c>
      <c r="B44" s="298"/>
      <c r="C44" s="299"/>
      <c r="D44" s="300"/>
      <c r="E44" s="299" t="s">
        <v>229</v>
      </c>
      <c r="F44" s="300"/>
    </row>
    <row r="45" spans="1:6" ht="13.5" thickBot="1" x14ac:dyDescent="0.25">
      <c r="A45" s="301" t="s">
        <v>184</v>
      </c>
      <c r="B45" s="302"/>
      <c r="C45" s="303"/>
      <c r="D45" s="304"/>
      <c r="E45" s="303"/>
      <c r="F45" s="304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58"/>
  <sheetViews>
    <sheetView showGridLines="0" view="pageBreakPreview" zoomScale="115" zoomScaleNormal="75" zoomScaleSheetLayoutView="115" workbookViewId="0">
      <selection activeCell="B4" sqref="B4:E4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193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46" customFormat="1" x14ac:dyDescent="0.2">
      <c r="B1" s="134" t="s">
        <v>187</v>
      </c>
      <c r="C1" s="134"/>
      <c r="D1" s="134"/>
      <c r="E1" s="134"/>
    </row>
    <row r="2" spans="2:7" s="146" customFormat="1" x14ac:dyDescent="0.2">
      <c r="B2" s="134" t="s">
        <v>72</v>
      </c>
      <c r="C2" s="134"/>
      <c r="D2" s="134"/>
      <c r="E2" s="134"/>
    </row>
    <row r="3" spans="2:7" s="146" customFormat="1" ht="30.75" customHeight="1" x14ac:dyDescent="0.2">
      <c r="B3" s="532" t="str">
        <f>+'8.a Costos'!A5</f>
        <v>Producto representativo: Honda BIZ 100 o equivalente (Smash Gilera, Bit Motomel, Trip Guerrero)</v>
      </c>
      <c r="C3" s="532"/>
      <c r="D3" s="532"/>
      <c r="E3" s="532"/>
      <c r="F3" s="532"/>
    </row>
    <row r="4" spans="2:7" s="146" customFormat="1" x14ac:dyDescent="0.2">
      <c r="B4" s="484" t="s">
        <v>271</v>
      </c>
      <c r="C4" s="484"/>
      <c r="D4" s="484"/>
      <c r="E4" s="484"/>
      <c r="F4" s="351"/>
    </row>
    <row r="5" spans="2:7" x14ac:dyDescent="0.2">
      <c r="B5" s="307"/>
      <c r="C5" s="307"/>
      <c r="D5" s="307"/>
      <c r="E5" s="307"/>
      <c r="F5" s="308"/>
      <c r="G5" s="165"/>
    </row>
    <row r="6" spans="2:7" ht="12.75" customHeight="1" thickBot="1" x14ac:dyDescent="0.25">
      <c r="C6" s="178"/>
      <c r="D6" s="178"/>
      <c r="E6" s="178"/>
      <c r="F6" s="165"/>
    </row>
    <row r="7" spans="2:7" s="381" customFormat="1" ht="26.25" customHeight="1" x14ac:dyDescent="0.2">
      <c r="B7" s="401" t="s">
        <v>4</v>
      </c>
      <c r="C7" s="402" t="s">
        <v>73</v>
      </c>
      <c r="D7" s="383" t="s">
        <v>8</v>
      </c>
      <c r="E7" s="403" t="s">
        <v>74</v>
      </c>
      <c r="F7" s="404"/>
    </row>
    <row r="8" spans="2:7" s="381" customFormat="1" ht="13.5" thickBot="1" x14ac:dyDescent="0.25">
      <c r="B8" s="405" t="s">
        <v>5</v>
      </c>
      <c r="C8" s="406" t="s">
        <v>75</v>
      </c>
      <c r="D8" s="384" t="s">
        <v>76</v>
      </c>
      <c r="E8" s="407" t="s">
        <v>77</v>
      </c>
      <c r="F8" s="404"/>
    </row>
    <row r="9" spans="2:7" x14ac:dyDescent="0.2">
      <c r="B9" s="150">
        <f>+'3.vol.'!C7</f>
        <v>42005</v>
      </c>
      <c r="C9" s="151"/>
      <c r="D9" s="152"/>
      <c r="E9" s="153"/>
    </row>
    <row r="10" spans="2:7" x14ac:dyDescent="0.2">
      <c r="B10" s="154">
        <f>+'3.vol.'!C8</f>
        <v>42036</v>
      </c>
      <c r="C10" s="155"/>
      <c r="D10" s="140"/>
      <c r="E10" s="141"/>
    </row>
    <row r="11" spans="2:7" x14ac:dyDescent="0.2">
      <c r="B11" s="154">
        <f>+'3.vol.'!C9</f>
        <v>42064</v>
      </c>
      <c r="C11" s="155"/>
      <c r="D11" s="140"/>
      <c r="E11" s="141"/>
    </row>
    <row r="12" spans="2:7" x14ac:dyDescent="0.2">
      <c r="B12" s="154">
        <f>+'3.vol.'!C10</f>
        <v>42095</v>
      </c>
      <c r="C12" s="155"/>
      <c r="D12" s="140"/>
      <c r="E12" s="141"/>
    </row>
    <row r="13" spans="2:7" x14ac:dyDescent="0.2">
      <c r="B13" s="154">
        <f>+'3.vol.'!C11</f>
        <v>42125</v>
      </c>
      <c r="C13" s="140"/>
      <c r="D13" s="140"/>
      <c r="E13" s="141"/>
    </row>
    <row r="14" spans="2:7" x14ac:dyDescent="0.2">
      <c r="B14" s="154">
        <f>+'3.vol.'!C12</f>
        <v>42156</v>
      </c>
      <c r="C14" s="155"/>
      <c r="D14" s="140"/>
      <c r="E14" s="141"/>
    </row>
    <row r="15" spans="2:7" x14ac:dyDescent="0.2">
      <c r="B15" s="154">
        <f>+'3.vol.'!C13</f>
        <v>42186</v>
      </c>
      <c r="C15" s="140"/>
      <c r="D15" s="140"/>
      <c r="E15" s="141"/>
    </row>
    <row r="16" spans="2:7" x14ac:dyDescent="0.2">
      <c r="B16" s="154">
        <f>+'3.vol.'!C14</f>
        <v>42217</v>
      </c>
      <c r="C16" s="140"/>
      <c r="D16" s="140"/>
      <c r="E16" s="141"/>
    </row>
    <row r="17" spans="2:5" x14ac:dyDescent="0.2">
      <c r="B17" s="154">
        <f>+'3.vol.'!C15</f>
        <v>42248</v>
      </c>
      <c r="C17" s="140"/>
      <c r="D17" s="140"/>
      <c r="E17" s="141"/>
    </row>
    <row r="18" spans="2:5" x14ac:dyDescent="0.2">
      <c r="B18" s="154">
        <f>+'3.vol.'!C16</f>
        <v>42278</v>
      </c>
      <c r="C18" s="140"/>
      <c r="D18" s="140"/>
      <c r="E18" s="141"/>
    </row>
    <row r="19" spans="2:5" x14ac:dyDescent="0.2">
      <c r="B19" s="154">
        <f>+'3.vol.'!C17</f>
        <v>42309</v>
      </c>
      <c r="C19" s="140"/>
      <c r="D19" s="140"/>
      <c r="E19" s="141"/>
    </row>
    <row r="20" spans="2:5" ht="13.5" thickBot="1" x14ac:dyDescent="0.25">
      <c r="B20" s="156">
        <f>+'3.vol.'!C18</f>
        <v>42339</v>
      </c>
      <c r="C20" s="157"/>
      <c r="D20" s="157"/>
      <c r="E20" s="158"/>
    </row>
    <row r="21" spans="2:5" x14ac:dyDescent="0.2">
      <c r="B21" s="150">
        <f>+'3.vol.'!C19</f>
        <v>42370</v>
      </c>
      <c r="C21" s="152"/>
      <c r="D21" s="152"/>
      <c r="E21" s="141"/>
    </row>
    <row r="22" spans="2:5" x14ac:dyDescent="0.2">
      <c r="B22" s="154">
        <f>+'3.vol.'!C20</f>
        <v>42401</v>
      </c>
      <c r="C22" s="140"/>
      <c r="D22" s="140"/>
      <c r="E22" s="159"/>
    </row>
    <row r="23" spans="2:5" x14ac:dyDescent="0.2">
      <c r="B23" s="154">
        <f>+'3.vol.'!C21</f>
        <v>42430</v>
      </c>
      <c r="C23" s="140"/>
      <c r="D23" s="140"/>
      <c r="E23" s="141"/>
    </row>
    <row r="24" spans="2:5" x14ac:dyDescent="0.2">
      <c r="B24" s="154">
        <f>+'3.vol.'!C22</f>
        <v>42461</v>
      </c>
      <c r="C24" s="140"/>
      <c r="D24" s="140"/>
      <c r="E24" s="141"/>
    </row>
    <row r="25" spans="2:5" x14ac:dyDescent="0.2">
      <c r="B25" s="154">
        <f>+'3.vol.'!C23</f>
        <v>42491</v>
      </c>
      <c r="C25" s="140"/>
      <c r="D25" s="140"/>
      <c r="E25" s="141"/>
    </row>
    <row r="26" spans="2:5" x14ac:dyDescent="0.2">
      <c r="B26" s="154">
        <f>+'3.vol.'!C24</f>
        <v>42522</v>
      </c>
      <c r="C26" s="140"/>
      <c r="D26" s="140"/>
      <c r="E26" s="141"/>
    </row>
    <row r="27" spans="2:5" x14ac:dyDescent="0.2">
      <c r="B27" s="154">
        <f>+'3.vol.'!C25</f>
        <v>42552</v>
      </c>
      <c r="C27" s="140"/>
      <c r="D27" s="140"/>
      <c r="E27" s="141"/>
    </row>
    <row r="28" spans="2:5" x14ac:dyDescent="0.2">
      <c r="B28" s="154">
        <f>+'3.vol.'!C26</f>
        <v>42583</v>
      </c>
      <c r="C28" s="140"/>
      <c r="D28" s="140"/>
      <c r="E28" s="141"/>
    </row>
    <row r="29" spans="2:5" x14ac:dyDescent="0.2">
      <c r="B29" s="154">
        <f>+'3.vol.'!C27</f>
        <v>42614</v>
      </c>
      <c r="C29" s="140"/>
      <c r="D29" s="140"/>
      <c r="E29" s="141"/>
    </row>
    <row r="30" spans="2:5" x14ac:dyDescent="0.2">
      <c r="B30" s="154">
        <f>+'3.vol.'!C28</f>
        <v>42644</v>
      </c>
      <c r="C30" s="140"/>
      <c r="D30" s="140"/>
      <c r="E30" s="141"/>
    </row>
    <row r="31" spans="2:5" x14ac:dyDescent="0.2">
      <c r="B31" s="154">
        <f>+'3.vol.'!C29</f>
        <v>42675</v>
      </c>
      <c r="C31" s="140"/>
      <c r="D31" s="140"/>
      <c r="E31" s="141"/>
    </row>
    <row r="32" spans="2:5" ht="13.5" thickBot="1" x14ac:dyDescent="0.25">
      <c r="B32" s="156">
        <f>+'3.vol.'!C30</f>
        <v>42705</v>
      </c>
      <c r="C32" s="157"/>
      <c r="D32" s="157"/>
      <c r="E32" s="160"/>
    </row>
    <row r="33" spans="2:5" x14ac:dyDescent="0.2">
      <c r="B33" s="150">
        <f>+'3.vol.'!C31</f>
        <v>42736</v>
      </c>
      <c r="C33" s="152"/>
      <c r="D33" s="161"/>
      <c r="E33" s="151"/>
    </row>
    <row r="34" spans="2:5" x14ac:dyDescent="0.2">
      <c r="B34" s="154">
        <f>+'3.vol.'!C32</f>
        <v>42767</v>
      </c>
      <c r="C34" s="140"/>
      <c r="D34" s="123"/>
      <c r="E34" s="155"/>
    </row>
    <row r="35" spans="2:5" x14ac:dyDescent="0.2">
      <c r="B35" s="154">
        <f>+'3.vol.'!C33</f>
        <v>42795</v>
      </c>
      <c r="C35" s="140"/>
      <c r="D35" s="123"/>
      <c r="E35" s="155"/>
    </row>
    <row r="36" spans="2:5" x14ac:dyDescent="0.2">
      <c r="B36" s="154">
        <f>+'3.vol.'!C34</f>
        <v>42826</v>
      </c>
      <c r="C36" s="140"/>
      <c r="D36" s="123"/>
      <c r="E36" s="155"/>
    </row>
    <row r="37" spans="2:5" x14ac:dyDescent="0.2">
      <c r="B37" s="154">
        <f>+'3.vol.'!C35</f>
        <v>42856</v>
      </c>
      <c r="C37" s="140"/>
      <c r="D37" s="123"/>
      <c r="E37" s="155"/>
    </row>
    <row r="38" spans="2:5" x14ac:dyDescent="0.2">
      <c r="B38" s="154">
        <f>+'3.vol.'!C36</f>
        <v>42887</v>
      </c>
      <c r="C38" s="140"/>
      <c r="D38" s="123"/>
      <c r="E38" s="155"/>
    </row>
    <row r="39" spans="2:5" x14ac:dyDescent="0.2">
      <c r="B39" s="154">
        <f>+'3.vol.'!C37</f>
        <v>42917</v>
      </c>
      <c r="C39" s="140"/>
      <c r="D39" s="123"/>
      <c r="E39" s="155"/>
    </row>
    <row r="40" spans="2:5" x14ac:dyDescent="0.2">
      <c r="B40" s="154">
        <f>+'3.vol.'!C38</f>
        <v>42948</v>
      </c>
      <c r="C40" s="140"/>
      <c r="D40" s="123"/>
      <c r="E40" s="155"/>
    </row>
    <row r="41" spans="2:5" x14ac:dyDescent="0.2">
      <c r="B41" s="154">
        <f>+'3.vol.'!C39</f>
        <v>42979</v>
      </c>
      <c r="C41" s="140"/>
      <c r="D41" s="123"/>
      <c r="E41" s="155"/>
    </row>
    <row r="42" spans="2:5" x14ac:dyDescent="0.2">
      <c r="B42" s="154">
        <f>+'3.vol.'!C40</f>
        <v>43009</v>
      </c>
      <c r="C42" s="140"/>
      <c r="D42" s="123"/>
      <c r="E42" s="155"/>
    </row>
    <row r="43" spans="2:5" x14ac:dyDescent="0.2">
      <c r="B43" s="154">
        <f>+'3.vol.'!C41</f>
        <v>43040</v>
      </c>
      <c r="C43" s="140"/>
      <c r="D43" s="123"/>
      <c r="E43" s="155"/>
    </row>
    <row r="44" spans="2:5" ht="13.5" thickBot="1" x14ac:dyDescent="0.25">
      <c r="B44" s="190">
        <f>+'3.vol.'!C42</f>
        <v>43070</v>
      </c>
      <c r="C44" s="191"/>
      <c r="D44" s="192"/>
      <c r="E44" s="189" t="s">
        <v>229</v>
      </c>
    </row>
    <row r="45" spans="2:5" x14ac:dyDescent="0.2">
      <c r="B45" s="150">
        <f>+'3.vol.'!C43</f>
        <v>43101</v>
      </c>
      <c r="C45" s="152"/>
      <c r="D45" s="152"/>
      <c r="E45" s="151"/>
    </row>
    <row r="46" spans="2:5" ht="13.5" thickBot="1" x14ac:dyDescent="0.25">
      <c r="B46" s="156">
        <f>+'3.vol.'!C44</f>
        <v>43132</v>
      </c>
      <c r="C46" s="157"/>
      <c r="D46" s="157"/>
      <c r="E46" s="163"/>
    </row>
    <row r="47" spans="2:5" x14ac:dyDescent="0.2">
      <c r="B47" s="443">
        <f>+'3.vol.'!C45</f>
        <v>43160</v>
      </c>
      <c r="C47" s="444"/>
      <c r="D47" s="444"/>
      <c r="E47" s="445"/>
    </row>
    <row r="48" spans="2:5" hidden="1" x14ac:dyDescent="0.2">
      <c r="B48" s="154">
        <f>+'3.vol.'!C46</f>
        <v>43009</v>
      </c>
      <c r="C48" s="140"/>
      <c r="D48" s="140"/>
      <c r="E48" s="155"/>
    </row>
    <row r="49" spans="2:46" hidden="1" x14ac:dyDescent="0.2">
      <c r="B49" s="154">
        <f>+'3.vol.'!C47</f>
        <v>43040</v>
      </c>
      <c r="C49" s="140"/>
      <c r="D49" s="140"/>
      <c r="E49" s="155"/>
    </row>
    <row r="50" spans="2:46" ht="13.5" hidden="1" thickBot="1" x14ac:dyDescent="0.25">
      <c r="B50" s="156">
        <f>+'3.vol.'!C48</f>
        <v>43070</v>
      </c>
      <c r="C50" s="157"/>
      <c r="D50" s="157"/>
      <c r="E50" s="163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</row>
    <row r="51" spans="2:46" ht="13.5" thickBot="1" x14ac:dyDescent="0.25">
      <c r="B51" s="170"/>
      <c r="C51" s="165"/>
      <c r="D51" s="165"/>
      <c r="E51" s="166"/>
    </row>
    <row r="52" spans="2:46" x14ac:dyDescent="0.2">
      <c r="B52" s="167">
        <f>+'4.RES PUB'!A51</f>
        <v>2015</v>
      </c>
      <c r="C52" s="152"/>
      <c r="D52" s="152"/>
      <c r="E52" s="152"/>
      <c r="F52" s="165"/>
    </row>
    <row r="53" spans="2:46" x14ac:dyDescent="0.2">
      <c r="B53" s="168">
        <f>+'4.RES PUB'!A52</f>
        <v>2016</v>
      </c>
      <c r="C53" s="140"/>
      <c r="D53" s="140"/>
      <c r="E53" s="140"/>
      <c r="F53" s="165"/>
    </row>
    <row r="54" spans="2:46" ht="13.5" thickBot="1" x14ac:dyDescent="0.25">
      <c r="B54" s="169">
        <f>+'4.RES PUB'!A53</f>
        <v>2017</v>
      </c>
      <c r="C54" s="157"/>
      <c r="D54" s="157"/>
      <c r="E54" s="157"/>
    </row>
    <row r="55" spans="2:46" ht="13.5" thickBot="1" x14ac:dyDescent="0.25">
      <c r="B55" s="170"/>
      <c r="C55" s="165"/>
      <c r="D55" s="165"/>
      <c r="E55" s="165"/>
    </row>
    <row r="56" spans="2:46" x14ac:dyDescent="0.2">
      <c r="B56" s="335" t="str">
        <f>+'4.RES PUB'!A54</f>
        <v>ene-mar 2017</v>
      </c>
      <c r="C56" s="152"/>
      <c r="D56" s="152"/>
      <c r="E56" s="152"/>
    </row>
    <row r="57" spans="2:46" ht="13.5" thickBot="1" x14ac:dyDescent="0.25">
      <c r="B57" s="352" t="str">
        <f>+'4.RES PUB'!A55</f>
        <v>ene-mar 2018</v>
      </c>
      <c r="C57" s="157"/>
      <c r="D57" s="157"/>
      <c r="E57" s="157"/>
    </row>
    <row r="58" spans="2:46" x14ac:dyDescent="0.2">
      <c r="B58" s="52"/>
      <c r="C58" s="49"/>
      <c r="D58" s="49"/>
    </row>
  </sheetData>
  <sheetProtection formatCells="0" formatColumns="0" formatRows="0"/>
  <mergeCells count="2">
    <mergeCell ref="B4:E4"/>
    <mergeCell ref="B3:F3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8" orientation="portrait" horizontalDpi="1200" verticalDpi="1200" r:id="rId1"/>
  <headerFooter alignWithMargins="0">
    <oddHeader>&amp;R2018 - Año del Centenario de la Reforma Universitaria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B1:AT59"/>
  <sheetViews>
    <sheetView showGridLines="0" view="pageBreakPreview" topLeftCell="B1" zoomScale="130" zoomScaleNormal="75" zoomScaleSheetLayoutView="130" workbookViewId="0">
      <selection activeCell="B4" sqref="B4:E4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193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46" customFormat="1" x14ac:dyDescent="0.2">
      <c r="B1" s="143" t="s">
        <v>234</v>
      </c>
      <c r="C1" s="134"/>
      <c r="D1" s="134"/>
      <c r="E1" s="134"/>
    </row>
    <row r="2" spans="2:7" s="146" customFormat="1" x14ac:dyDescent="0.2">
      <c r="B2" s="134" t="s">
        <v>72</v>
      </c>
      <c r="C2" s="134"/>
      <c r="D2" s="134"/>
      <c r="E2" s="134"/>
    </row>
    <row r="3" spans="2:7" s="146" customFormat="1" x14ac:dyDescent="0.2">
      <c r="B3" s="321" t="str">
        <f>+'8.b Costos'!A5</f>
        <v xml:space="preserve">Producto representativo: HONDA TITAN (150) o equivalente </v>
      </c>
      <c r="C3" s="321"/>
      <c r="D3" s="321"/>
      <c r="E3" s="321"/>
      <c r="F3" s="351"/>
    </row>
    <row r="4" spans="2:7" s="146" customFormat="1" x14ac:dyDescent="0.2">
      <c r="B4" s="484" t="s">
        <v>271</v>
      </c>
      <c r="C4" s="484"/>
      <c r="D4" s="484"/>
      <c r="E4" s="484"/>
      <c r="F4" s="351"/>
    </row>
    <row r="5" spans="2:7" x14ac:dyDescent="0.2">
      <c r="B5" s="307"/>
      <c r="C5" s="307"/>
      <c r="D5" s="307"/>
      <c r="E5" s="307"/>
      <c r="F5" s="308"/>
      <c r="G5" s="165"/>
    </row>
    <row r="6" spans="2:7" ht="12.75" customHeight="1" thickBot="1" x14ac:dyDescent="0.25">
      <c r="C6" s="178"/>
      <c r="D6" s="178"/>
      <c r="E6" s="178"/>
      <c r="F6" s="165"/>
    </row>
    <row r="7" spans="2:7" s="381" customFormat="1" ht="26.25" customHeight="1" x14ac:dyDescent="0.2">
      <c r="B7" s="401" t="s">
        <v>4</v>
      </c>
      <c r="C7" s="402" t="s">
        <v>73</v>
      </c>
      <c r="D7" s="383" t="s">
        <v>8</v>
      </c>
      <c r="E7" s="403" t="s">
        <v>74</v>
      </c>
      <c r="F7" s="404"/>
    </row>
    <row r="8" spans="2:7" s="381" customFormat="1" ht="13.5" thickBot="1" x14ac:dyDescent="0.25">
      <c r="B8" s="405" t="s">
        <v>5</v>
      </c>
      <c r="C8" s="406" t="s">
        <v>75</v>
      </c>
      <c r="D8" s="384" t="s">
        <v>76</v>
      </c>
      <c r="E8" s="407" t="s">
        <v>77</v>
      </c>
      <c r="F8" s="404"/>
    </row>
    <row r="9" spans="2:7" x14ac:dyDescent="0.2">
      <c r="B9" s="150">
        <f>+'3.vol.'!C7</f>
        <v>42005</v>
      </c>
      <c r="C9" s="151"/>
      <c r="D9" s="152"/>
      <c r="E9" s="153"/>
    </row>
    <row r="10" spans="2:7" x14ac:dyDescent="0.2">
      <c r="B10" s="154">
        <f>+'3.vol.'!C8</f>
        <v>42036</v>
      </c>
      <c r="C10" s="155"/>
      <c r="D10" s="140"/>
      <c r="E10" s="141"/>
    </row>
    <row r="11" spans="2:7" x14ac:dyDescent="0.2">
      <c r="B11" s="154">
        <f>+'3.vol.'!C9</f>
        <v>42064</v>
      </c>
      <c r="C11" s="155"/>
      <c r="D11" s="140"/>
      <c r="E11" s="141"/>
    </row>
    <row r="12" spans="2:7" x14ac:dyDescent="0.2">
      <c r="B12" s="154">
        <f>+'3.vol.'!C10</f>
        <v>42095</v>
      </c>
      <c r="C12" s="155"/>
      <c r="D12" s="140"/>
      <c r="E12" s="141"/>
    </row>
    <row r="13" spans="2:7" x14ac:dyDescent="0.2">
      <c r="B13" s="154">
        <f>+'3.vol.'!C11</f>
        <v>42125</v>
      </c>
      <c r="C13" s="140"/>
      <c r="D13" s="140"/>
      <c r="E13" s="141"/>
    </row>
    <row r="14" spans="2:7" x14ac:dyDescent="0.2">
      <c r="B14" s="154">
        <f>+'3.vol.'!C12</f>
        <v>42156</v>
      </c>
      <c r="C14" s="155"/>
      <c r="D14" s="140"/>
      <c r="E14" s="141"/>
    </row>
    <row r="15" spans="2:7" x14ac:dyDescent="0.2">
      <c r="B15" s="154">
        <f>+'3.vol.'!C13</f>
        <v>42186</v>
      </c>
      <c r="C15" s="140"/>
      <c r="D15" s="140"/>
      <c r="E15" s="141"/>
    </row>
    <row r="16" spans="2:7" x14ac:dyDescent="0.2">
      <c r="B16" s="154">
        <f>+'3.vol.'!C14</f>
        <v>42217</v>
      </c>
      <c r="C16" s="140"/>
      <c r="D16" s="140"/>
      <c r="E16" s="141"/>
    </row>
    <row r="17" spans="2:5" x14ac:dyDescent="0.2">
      <c r="B17" s="154">
        <f>+'3.vol.'!C15</f>
        <v>42248</v>
      </c>
      <c r="C17" s="140"/>
      <c r="D17" s="140"/>
      <c r="E17" s="141"/>
    </row>
    <row r="18" spans="2:5" x14ac:dyDescent="0.2">
      <c r="B18" s="154">
        <f>+'3.vol.'!C16</f>
        <v>42278</v>
      </c>
      <c r="C18" s="140"/>
      <c r="D18" s="140"/>
      <c r="E18" s="141"/>
    </row>
    <row r="19" spans="2:5" x14ac:dyDescent="0.2">
      <c r="B19" s="154">
        <f>+'3.vol.'!C17</f>
        <v>42309</v>
      </c>
      <c r="C19" s="140"/>
      <c r="D19" s="140"/>
      <c r="E19" s="141"/>
    </row>
    <row r="20" spans="2:5" ht="13.5" thickBot="1" x14ac:dyDescent="0.25">
      <c r="B20" s="156">
        <f>+'3.vol.'!C18</f>
        <v>42339</v>
      </c>
      <c r="C20" s="157"/>
      <c r="D20" s="157"/>
      <c r="E20" s="158"/>
    </row>
    <row r="21" spans="2:5" x14ac:dyDescent="0.2">
      <c r="B21" s="150">
        <f>+'3.vol.'!C19</f>
        <v>42370</v>
      </c>
      <c r="C21" s="152"/>
      <c r="D21" s="152"/>
      <c r="E21" s="141"/>
    </row>
    <row r="22" spans="2:5" x14ac:dyDescent="0.2">
      <c r="B22" s="154">
        <f>+'3.vol.'!C20</f>
        <v>42401</v>
      </c>
      <c r="C22" s="140"/>
      <c r="D22" s="140"/>
      <c r="E22" s="159"/>
    </row>
    <row r="23" spans="2:5" x14ac:dyDescent="0.2">
      <c r="B23" s="154">
        <f>+'3.vol.'!C21</f>
        <v>42430</v>
      </c>
      <c r="C23" s="140"/>
      <c r="D23" s="140"/>
      <c r="E23" s="141"/>
    </row>
    <row r="24" spans="2:5" x14ac:dyDescent="0.2">
      <c r="B24" s="154">
        <f>+'3.vol.'!C22</f>
        <v>42461</v>
      </c>
      <c r="C24" s="140"/>
      <c r="D24" s="140"/>
      <c r="E24" s="141"/>
    </row>
    <row r="25" spans="2:5" x14ac:dyDescent="0.2">
      <c r="B25" s="154">
        <f>+'3.vol.'!C23</f>
        <v>42491</v>
      </c>
      <c r="C25" s="140"/>
      <c r="D25" s="140"/>
      <c r="E25" s="141"/>
    </row>
    <row r="26" spans="2:5" x14ac:dyDescent="0.2">
      <c r="B26" s="154">
        <f>+'3.vol.'!C24</f>
        <v>42522</v>
      </c>
      <c r="C26" s="140"/>
      <c r="D26" s="140"/>
      <c r="E26" s="141"/>
    </row>
    <row r="27" spans="2:5" x14ac:dyDescent="0.2">
      <c r="B27" s="154">
        <f>+'3.vol.'!C25</f>
        <v>42552</v>
      </c>
      <c r="C27" s="140"/>
      <c r="D27" s="140"/>
      <c r="E27" s="141"/>
    </row>
    <row r="28" spans="2:5" x14ac:dyDescent="0.2">
      <c r="B28" s="154">
        <f>+'3.vol.'!C26</f>
        <v>42583</v>
      </c>
      <c r="C28" s="140"/>
      <c r="D28" s="140"/>
      <c r="E28" s="141"/>
    </row>
    <row r="29" spans="2:5" x14ac:dyDescent="0.2">
      <c r="B29" s="154">
        <f>+'3.vol.'!C27</f>
        <v>42614</v>
      </c>
      <c r="C29" s="140"/>
      <c r="D29" s="140"/>
      <c r="E29" s="141"/>
    </row>
    <row r="30" spans="2:5" x14ac:dyDescent="0.2">
      <c r="B30" s="154">
        <f>+'3.vol.'!C28</f>
        <v>42644</v>
      </c>
      <c r="C30" s="140"/>
      <c r="D30" s="140"/>
      <c r="E30" s="141"/>
    </row>
    <row r="31" spans="2:5" x14ac:dyDescent="0.2">
      <c r="B31" s="154">
        <f>+'3.vol.'!C29</f>
        <v>42675</v>
      </c>
      <c r="C31" s="140"/>
      <c r="D31" s="140"/>
      <c r="E31" s="141"/>
    </row>
    <row r="32" spans="2:5" ht="13.5" thickBot="1" x14ac:dyDescent="0.25">
      <c r="B32" s="156">
        <f>+'3.vol.'!C30</f>
        <v>42705</v>
      </c>
      <c r="C32" s="157"/>
      <c r="D32" s="157"/>
      <c r="E32" s="160"/>
    </row>
    <row r="33" spans="2:5" x14ac:dyDescent="0.2">
      <c r="B33" s="150">
        <f>+'3.vol.'!C31</f>
        <v>42736</v>
      </c>
      <c r="C33" s="152"/>
      <c r="D33" s="161"/>
      <c r="E33" s="151"/>
    </row>
    <row r="34" spans="2:5" x14ac:dyDescent="0.2">
      <c r="B34" s="154">
        <f>+'3.vol.'!C32</f>
        <v>42767</v>
      </c>
      <c r="C34" s="140"/>
      <c r="D34" s="123"/>
      <c r="E34" s="155"/>
    </row>
    <row r="35" spans="2:5" x14ac:dyDescent="0.2">
      <c r="B35" s="154">
        <f>+'3.vol.'!C33</f>
        <v>42795</v>
      </c>
      <c r="C35" s="140"/>
      <c r="D35" s="123"/>
      <c r="E35" s="155"/>
    </row>
    <row r="36" spans="2:5" x14ac:dyDescent="0.2">
      <c r="B36" s="154">
        <f>+'3.vol.'!C34</f>
        <v>42826</v>
      </c>
      <c r="C36" s="140"/>
      <c r="D36" s="123"/>
      <c r="E36" s="155"/>
    </row>
    <row r="37" spans="2:5" x14ac:dyDescent="0.2">
      <c r="B37" s="154">
        <f>+'3.vol.'!C35</f>
        <v>42856</v>
      </c>
      <c r="C37" s="140"/>
      <c r="D37" s="123"/>
      <c r="E37" s="155"/>
    </row>
    <row r="38" spans="2:5" x14ac:dyDescent="0.2">
      <c r="B38" s="154">
        <f>+'3.vol.'!C36</f>
        <v>42887</v>
      </c>
      <c r="C38" s="140"/>
      <c r="D38" s="123"/>
      <c r="E38" s="155"/>
    </row>
    <row r="39" spans="2:5" x14ac:dyDescent="0.2">
      <c r="B39" s="154">
        <f>+'3.vol.'!C37</f>
        <v>42917</v>
      </c>
      <c r="C39" s="140"/>
      <c r="D39" s="123"/>
      <c r="E39" s="155"/>
    </row>
    <row r="40" spans="2:5" x14ac:dyDescent="0.2">
      <c r="B40" s="154">
        <f>+'3.vol.'!C38</f>
        <v>42948</v>
      </c>
      <c r="C40" s="140"/>
      <c r="D40" s="123"/>
      <c r="E40" s="155"/>
    </row>
    <row r="41" spans="2:5" x14ac:dyDescent="0.2">
      <c r="B41" s="154">
        <f>+'3.vol.'!C39</f>
        <v>42979</v>
      </c>
      <c r="C41" s="140"/>
      <c r="D41" s="123"/>
      <c r="E41" s="155"/>
    </row>
    <row r="42" spans="2:5" x14ac:dyDescent="0.2">
      <c r="B42" s="154">
        <f>+'3.vol.'!C40</f>
        <v>43009</v>
      </c>
      <c r="C42" s="140"/>
      <c r="D42" s="123"/>
      <c r="E42" s="155"/>
    </row>
    <row r="43" spans="2:5" x14ac:dyDescent="0.2">
      <c r="B43" s="154">
        <f>+'3.vol.'!C41</f>
        <v>43040</v>
      </c>
      <c r="C43" s="140"/>
      <c r="D43" s="123"/>
      <c r="E43" s="155"/>
    </row>
    <row r="44" spans="2:5" ht="13.5" thickBot="1" x14ac:dyDescent="0.25">
      <c r="B44" s="190">
        <f>+'3.vol.'!C42</f>
        <v>43070</v>
      </c>
      <c r="C44" s="191"/>
      <c r="D44" s="192"/>
      <c r="E44" s="189" t="s">
        <v>229</v>
      </c>
    </row>
    <row r="45" spans="2:5" x14ac:dyDescent="0.2">
      <c r="B45" s="150">
        <f>+'3.vol.'!C43</f>
        <v>43101</v>
      </c>
      <c r="C45" s="152"/>
      <c r="D45" s="152"/>
      <c r="E45" s="151"/>
    </row>
    <row r="46" spans="2:5" ht="13.5" thickBot="1" x14ac:dyDescent="0.25">
      <c r="B46" s="156">
        <f>+'3.vol.'!C44</f>
        <v>43132</v>
      </c>
      <c r="C46" s="157"/>
      <c r="D46" s="157"/>
      <c r="E46" s="163"/>
    </row>
    <row r="47" spans="2:5" x14ac:dyDescent="0.2">
      <c r="B47" s="443">
        <f>+'3.vol.'!C45</f>
        <v>43160</v>
      </c>
      <c r="C47" s="444"/>
      <c r="D47" s="444"/>
      <c r="E47" s="445"/>
    </row>
    <row r="48" spans="2:5" hidden="1" x14ac:dyDescent="0.2">
      <c r="B48" s="154">
        <f>+'3.vol.'!C46</f>
        <v>43009</v>
      </c>
      <c r="C48" s="140"/>
      <c r="D48" s="140"/>
      <c r="E48" s="155"/>
    </row>
    <row r="49" spans="2:46" hidden="1" x14ac:dyDescent="0.2">
      <c r="B49" s="154">
        <f>+'3.vol.'!C47</f>
        <v>43040</v>
      </c>
      <c r="C49" s="140"/>
      <c r="D49" s="140"/>
      <c r="E49" s="155"/>
    </row>
    <row r="50" spans="2:46" ht="13.5" hidden="1" thickBot="1" x14ac:dyDescent="0.25">
      <c r="B50" s="156">
        <f>+'3.vol.'!C48</f>
        <v>43070</v>
      </c>
      <c r="C50" s="157"/>
      <c r="D50" s="157"/>
      <c r="E50" s="163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</row>
    <row r="51" spans="2:46" ht="13.5" thickBot="1" x14ac:dyDescent="0.25">
      <c r="B51" s="170"/>
      <c r="C51" s="165"/>
      <c r="D51" s="165"/>
      <c r="E51" s="166"/>
    </row>
    <row r="52" spans="2:46" x14ac:dyDescent="0.2">
      <c r="B52" s="167">
        <f>+'4.RES PUB'!A51</f>
        <v>2015</v>
      </c>
      <c r="C52" s="152"/>
      <c r="D52" s="152"/>
      <c r="E52" s="152"/>
      <c r="F52" s="165"/>
    </row>
    <row r="53" spans="2:46" x14ac:dyDescent="0.2">
      <c r="B53" s="168">
        <f>+'4.RES PUB'!A52</f>
        <v>2016</v>
      </c>
      <c r="C53" s="140"/>
      <c r="D53" s="140"/>
      <c r="E53" s="140"/>
      <c r="F53" s="165"/>
    </row>
    <row r="54" spans="2:46" ht="13.5" thickBot="1" x14ac:dyDescent="0.25">
      <c r="B54" s="169">
        <f>+'4.RES PUB'!A53</f>
        <v>2017</v>
      </c>
      <c r="C54" s="157"/>
      <c r="D54" s="157"/>
      <c r="E54" s="157"/>
    </row>
    <row r="55" spans="2:46" ht="13.5" thickBot="1" x14ac:dyDescent="0.25">
      <c r="B55" s="170"/>
      <c r="C55" s="165"/>
      <c r="D55" s="165"/>
      <c r="E55" s="165"/>
    </row>
    <row r="56" spans="2:46" x14ac:dyDescent="0.2">
      <c r="B56" s="335" t="str">
        <f>+'4.RES PUB'!A54</f>
        <v>ene-mar 2017</v>
      </c>
      <c r="C56" s="152"/>
      <c r="D56" s="152"/>
      <c r="E56" s="152"/>
    </row>
    <row r="57" spans="2:46" ht="13.5" thickBot="1" x14ac:dyDescent="0.25">
      <c r="B57" s="352" t="str">
        <f>+'4.RES PUB'!A55</f>
        <v>ene-mar 2018</v>
      </c>
      <c r="C57" s="157"/>
      <c r="D57" s="157"/>
      <c r="E57" s="157"/>
    </row>
    <row r="58" spans="2:46" x14ac:dyDescent="0.2">
      <c r="B58" s="52"/>
      <c r="C58" s="49"/>
      <c r="D58" s="49"/>
    </row>
    <row r="59" spans="2:46" x14ac:dyDescent="0.2">
      <c r="B59" s="194"/>
      <c r="C59" s="49"/>
      <c r="D59" s="49"/>
    </row>
  </sheetData>
  <sheetProtection formatCells="0" formatColumns="0" formatRows="0"/>
  <mergeCells count="1">
    <mergeCell ref="B4:E4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B1:AT59"/>
  <sheetViews>
    <sheetView showGridLines="0" view="pageBreakPreview" topLeftCell="B1" zoomScale="130" zoomScaleNormal="75" zoomScaleSheetLayoutView="130" workbookViewId="0">
      <selection activeCell="B4" sqref="B4:E4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193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46" customFormat="1" x14ac:dyDescent="0.2">
      <c r="B1" s="143" t="s">
        <v>234</v>
      </c>
      <c r="C1" s="134"/>
      <c r="D1" s="134"/>
      <c r="E1" s="134"/>
    </row>
    <row r="2" spans="2:7" s="146" customFormat="1" x14ac:dyDescent="0.2">
      <c r="B2" s="134" t="s">
        <v>72</v>
      </c>
      <c r="C2" s="134"/>
      <c r="D2" s="134"/>
      <c r="E2" s="134"/>
    </row>
    <row r="3" spans="2:7" s="146" customFormat="1" x14ac:dyDescent="0.2">
      <c r="B3" s="321" t="str">
        <f>+'8.c Costos'!A5</f>
        <v>Producto representativo: monoshock para MOTOMEL SKUA (250/200/150) o equivalente</v>
      </c>
      <c r="C3" s="321"/>
      <c r="D3" s="321"/>
      <c r="E3" s="321"/>
      <c r="F3" s="351"/>
    </row>
    <row r="4" spans="2:7" s="146" customFormat="1" x14ac:dyDescent="0.2">
      <c r="B4" s="484" t="s">
        <v>271</v>
      </c>
      <c r="C4" s="484"/>
      <c r="D4" s="484"/>
      <c r="E4" s="484"/>
      <c r="F4" s="351"/>
    </row>
    <row r="5" spans="2:7" x14ac:dyDescent="0.2">
      <c r="B5" s="307"/>
      <c r="C5" s="307"/>
      <c r="D5" s="307"/>
      <c r="E5" s="307"/>
      <c r="F5" s="308"/>
      <c r="G5" s="165"/>
    </row>
    <row r="6" spans="2:7" ht="12.75" customHeight="1" thickBot="1" x14ac:dyDescent="0.25">
      <c r="C6" s="178"/>
      <c r="D6" s="178"/>
      <c r="E6" s="178"/>
      <c r="F6" s="165"/>
    </row>
    <row r="7" spans="2:7" s="381" customFormat="1" ht="26.25" customHeight="1" x14ac:dyDescent="0.2">
      <c r="B7" s="401" t="s">
        <v>4</v>
      </c>
      <c r="C7" s="402" t="s">
        <v>73</v>
      </c>
      <c r="D7" s="383" t="s">
        <v>8</v>
      </c>
      <c r="E7" s="403" t="s">
        <v>74</v>
      </c>
      <c r="F7" s="404"/>
    </row>
    <row r="8" spans="2:7" s="381" customFormat="1" ht="13.5" thickBot="1" x14ac:dyDescent="0.25">
      <c r="B8" s="405" t="s">
        <v>5</v>
      </c>
      <c r="C8" s="406" t="s">
        <v>75</v>
      </c>
      <c r="D8" s="384" t="s">
        <v>76</v>
      </c>
      <c r="E8" s="407" t="s">
        <v>77</v>
      </c>
      <c r="F8" s="404"/>
    </row>
    <row r="9" spans="2:7" x14ac:dyDescent="0.2">
      <c r="B9" s="150">
        <f>+'3.vol.'!C7</f>
        <v>42005</v>
      </c>
      <c r="C9" s="151"/>
      <c r="D9" s="152"/>
      <c r="E9" s="153"/>
    </row>
    <row r="10" spans="2:7" x14ac:dyDescent="0.2">
      <c r="B10" s="154">
        <f>+'3.vol.'!C8</f>
        <v>42036</v>
      </c>
      <c r="C10" s="155"/>
      <c r="D10" s="140"/>
      <c r="E10" s="141"/>
    </row>
    <row r="11" spans="2:7" x14ac:dyDescent="0.2">
      <c r="B11" s="154">
        <f>+'3.vol.'!C9</f>
        <v>42064</v>
      </c>
      <c r="C11" s="155"/>
      <c r="D11" s="140"/>
      <c r="E11" s="141"/>
    </row>
    <row r="12" spans="2:7" x14ac:dyDescent="0.2">
      <c r="B12" s="154">
        <f>+'3.vol.'!C10</f>
        <v>42095</v>
      </c>
      <c r="C12" s="155"/>
      <c r="D12" s="140"/>
      <c r="E12" s="141"/>
    </row>
    <row r="13" spans="2:7" x14ac:dyDescent="0.2">
      <c r="B13" s="154">
        <f>+'3.vol.'!C11</f>
        <v>42125</v>
      </c>
      <c r="C13" s="140"/>
      <c r="D13" s="140"/>
      <c r="E13" s="141"/>
    </row>
    <row r="14" spans="2:7" x14ac:dyDescent="0.2">
      <c r="B14" s="154">
        <f>+'3.vol.'!C12</f>
        <v>42156</v>
      </c>
      <c r="C14" s="155"/>
      <c r="D14" s="140"/>
      <c r="E14" s="141"/>
    </row>
    <row r="15" spans="2:7" x14ac:dyDescent="0.2">
      <c r="B15" s="154">
        <f>+'3.vol.'!C13</f>
        <v>42186</v>
      </c>
      <c r="C15" s="140"/>
      <c r="D15" s="140"/>
      <c r="E15" s="141"/>
    </row>
    <row r="16" spans="2:7" x14ac:dyDescent="0.2">
      <c r="B16" s="154">
        <f>+'3.vol.'!C14</f>
        <v>42217</v>
      </c>
      <c r="C16" s="140"/>
      <c r="D16" s="140"/>
      <c r="E16" s="141"/>
    </row>
    <row r="17" spans="2:5" x14ac:dyDescent="0.2">
      <c r="B17" s="154">
        <f>+'3.vol.'!C15</f>
        <v>42248</v>
      </c>
      <c r="C17" s="140"/>
      <c r="D17" s="140"/>
      <c r="E17" s="141"/>
    </row>
    <row r="18" spans="2:5" x14ac:dyDescent="0.2">
      <c r="B18" s="154">
        <f>+'3.vol.'!C16</f>
        <v>42278</v>
      </c>
      <c r="C18" s="140"/>
      <c r="D18" s="140"/>
      <c r="E18" s="141"/>
    </row>
    <row r="19" spans="2:5" x14ac:dyDescent="0.2">
      <c r="B19" s="154">
        <f>+'3.vol.'!C17</f>
        <v>42309</v>
      </c>
      <c r="C19" s="140"/>
      <c r="D19" s="140"/>
      <c r="E19" s="141"/>
    </row>
    <row r="20" spans="2:5" ht="13.5" thickBot="1" x14ac:dyDescent="0.25">
      <c r="B20" s="156">
        <f>+'3.vol.'!C18</f>
        <v>42339</v>
      </c>
      <c r="C20" s="157"/>
      <c r="D20" s="157"/>
      <c r="E20" s="158"/>
    </row>
    <row r="21" spans="2:5" x14ac:dyDescent="0.2">
      <c r="B21" s="150">
        <f>+'3.vol.'!C19</f>
        <v>42370</v>
      </c>
      <c r="C21" s="152"/>
      <c r="D21" s="152"/>
      <c r="E21" s="141"/>
    </row>
    <row r="22" spans="2:5" x14ac:dyDescent="0.2">
      <c r="B22" s="154">
        <f>+'3.vol.'!C20</f>
        <v>42401</v>
      </c>
      <c r="C22" s="140"/>
      <c r="D22" s="140"/>
      <c r="E22" s="159"/>
    </row>
    <row r="23" spans="2:5" x14ac:dyDescent="0.2">
      <c r="B23" s="154">
        <f>+'3.vol.'!C21</f>
        <v>42430</v>
      </c>
      <c r="C23" s="140"/>
      <c r="D23" s="140"/>
      <c r="E23" s="141"/>
    </row>
    <row r="24" spans="2:5" x14ac:dyDescent="0.2">
      <c r="B24" s="154">
        <f>+'3.vol.'!C22</f>
        <v>42461</v>
      </c>
      <c r="C24" s="140"/>
      <c r="D24" s="140"/>
      <c r="E24" s="141"/>
    </row>
    <row r="25" spans="2:5" x14ac:dyDescent="0.2">
      <c r="B25" s="154">
        <f>+'3.vol.'!C23</f>
        <v>42491</v>
      </c>
      <c r="C25" s="140"/>
      <c r="D25" s="140"/>
      <c r="E25" s="141"/>
    </row>
    <row r="26" spans="2:5" x14ac:dyDescent="0.2">
      <c r="B26" s="154">
        <f>+'3.vol.'!C24</f>
        <v>42522</v>
      </c>
      <c r="C26" s="140"/>
      <c r="D26" s="140"/>
      <c r="E26" s="141"/>
    </row>
    <row r="27" spans="2:5" x14ac:dyDescent="0.2">
      <c r="B27" s="154">
        <f>+'3.vol.'!C25</f>
        <v>42552</v>
      </c>
      <c r="C27" s="140"/>
      <c r="D27" s="140"/>
      <c r="E27" s="141"/>
    </row>
    <row r="28" spans="2:5" x14ac:dyDescent="0.2">
      <c r="B28" s="154">
        <f>+'3.vol.'!C26</f>
        <v>42583</v>
      </c>
      <c r="C28" s="140"/>
      <c r="D28" s="140"/>
      <c r="E28" s="141"/>
    </row>
    <row r="29" spans="2:5" x14ac:dyDescent="0.2">
      <c r="B29" s="154">
        <f>+'3.vol.'!C27</f>
        <v>42614</v>
      </c>
      <c r="C29" s="140"/>
      <c r="D29" s="140"/>
      <c r="E29" s="141"/>
    </row>
    <row r="30" spans="2:5" x14ac:dyDescent="0.2">
      <c r="B30" s="154">
        <f>+'3.vol.'!C28</f>
        <v>42644</v>
      </c>
      <c r="C30" s="140"/>
      <c r="D30" s="140"/>
      <c r="E30" s="141"/>
    </row>
    <row r="31" spans="2:5" x14ac:dyDescent="0.2">
      <c r="B31" s="154">
        <f>+'3.vol.'!C29</f>
        <v>42675</v>
      </c>
      <c r="C31" s="140"/>
      <c r="D31" s="140"/>
      <c r="E31" s="141"/>
    </row>
    <row r="32" spans="2:5" ht="13.5" thickBot="1" x14ac:dyDescent="0.25">
      <c r="B32" s="156">
        <f>+'3.vol.'!C30</f>
        <v>42705</v>
      </c>
      <c r="C32" s="157"/>
      <c r="D32" s="157"/>
      <c r="E32" s="160"/>
    </row>
    <row r="33" spans="2:5" x14ac:dyDescent="0.2">
      <c r="B33" s="150">
        <f>+'3.vol.'!C31</f>
        <v>42736</v>
      </c>
      <c r="C33" s="152"/>
      <c r="D33" s="161"/>
      <c r="E33" s="151"/>
    </row>
    <row r="34" spans="2:5" x14ac:dyDescent="0.2">
      <c r="B34" s="154">
        <f>+'3.vol.'!C32</f>
        <v>42767</v>
      </c>
      <c r="C34" s="140"/>
      <c r="D34" s="123"/>
      <c r="E34" s="155"/>
    </row>
    <row r="35" spans="2:5" x14ac:dyDescent="0.2">
      <c r="B35" s="154">
        <f>+'3.vol.'!C33</f>
        <v>42795</v>
      </c>
      <c r="C35" s="140"/>
      <c r="D35" s="123"/>
      <c r="E35" s="155"/>
    </row>
    <row r="36" spans="2:5" x14ac:dyDescent="0.2">
      <c r="B36" s="154">
        <f>+'3.vol.'!C34</f>
        <v>42826</v>
      </c>
      <c r="C36" s="140"/>
      <c r="D36" s="123"/>
      <c r="E36" s="155"/>
    </row>
    <row r="37" spans="2:5" x14ac:dyDescent="0.2">
      <c r="B37" s="154">
        <f>+'3.vol.'!C35</f>
        <v>42856</v>
      </c>
      <c r="C37" s="140"/>
      <c r="D37" s="123"/>
      <c r="E37" s="155"/>
    </row>
    <row r="38" spans="2:5" x14ac:dyDescent="0.2">
      <c r="B38" s="154">
        <f>+'3.vol.'!C36</f>
        <v>42887</v>
      </c>
      <c r="C38" s="140"/>
      <c r="D38" s="123"/>
      <c r="E38" s="155"/>
    </row>
    <row r="39" spans="2:5" x14ac:dyDescent="0.2">
      <c r="B39" s="154">
        <f>+'3.vol.'!C37</f>
        <v>42917</v>
      </c>
      <c r="C39" s="140"/>
      <c r="D39" s="123"/>
      <c r="E39" s="155"/>
    </row>
    <row r="40" spans="2:5" x14ac:dyDescent="0.2">
      <c r="B40" s="154">
        <f>+'3.vol.'!C38</f>
        <v>42948</v>
      </c>
      <c r="C40" s="140"/>
      <c r="D40" s="123"/>
      <c r="E40" s="155"/>
    </row>
    <row r="41" spans="2:5" x14ac:dyDescent="0.2">
      <c r="B41" s="154">
        <f>+'3.vol.'!C39</f>
        <v>42979</v>
      </c>
      <c r="C41" s="140"/>
      <c r="D41" s="123"/>
      <c r="E41" s="155"/>
    </row>
    <row r="42" spans="2:5" x14ac:dyDescent="0.2">
      <c r="B42" s="154">
        <f>+'3.vol.'!C40</f>
        <v>43009</v>
      </c>
      <c r="C42" s="140"/>
      <c r="D42" s="123"/>
      <c r="E42" s="155"/>
    </row>
    <row r="43" spans="2:5" x14ac:dyDescent="0.2">
      <c r="B43" s="154">
        <f>+'3.vol.'!C41</f>
        <v>43040</v>
      </c>
      <c r="C43" s="140"/>
      <c r="D43" s="123"/>
      <c r="E43" s="155"/>
    </row>
    <row r="44" spans="2:5" ht="13.5" thickBot="1" x14ac:dyDescent="0.25">
      <c r="B44" s="190">
        <f>+'3.vol.'!C42</f>
        <v>43070</v>
      </c>
      <c r="C44" s="191"/>
      <c r="D44" s="192"/>
      <c r="E44" s="189" t="s">
        <v>229</v>
      </c>
    </row>
    <row r="45" spans="2:5" x14ac:dyDescent="0.2">
      <c r="B45" s="150">
        <f>+'3.vol.'!C43</f>
        <v>43101</v>
      </c>
      <c r="C45" s="152"/>
      <c r="D45" s="152"/>
      <c r="E45" s="151"/>
    </row>
    <row r="46" spans="2:5" ht="13.5" thickBot="1" x14ac:dyDescent="0.25">
      <c r="B46" s="156">
        <f>+'3.vol.'!C44</f>
        <v>43132</v>
      </c>
      <c r="C46" s="157"/>
      <c r="D46" s="157"/>
      <c r="E46" s="163"/>
    </row>
    <row r="47" spans="2:5" x14ac:dyDescent="0.2">
      <c r="B47" s="443">
        <f>+'3.vol.'!C45</f>
        <v>43160</v>
      </c>
      <c r="C47" s="444"/>
      <c r="D47" s="444"/>
      <c r="E47" s="445"/>
    </row>
    <row r="48" spans="2:5" hidden="1" x14ac:dyDescent="0.2">
      <c r="B48" s="154">
        <f>+'3.vol.'!C46</f>
        <v>43009</v>
      </c>
      <c r="C48" s="140"/>
      <c r="D48" s="140"/>
      <c r="E48" s="155"/>
    </row>
    <row r="49" spans="2:46" hidden="1" x14ac:dyDescent="0.2">
      <c r="B49" s="154">
        <f>+'3.vol.'!C47</f>
        <v>43040</v>
      </c>
      <c r="C49" s="140"/>
      <c r="D49" s="140"/>
      <c r="E49" s="155"/>
    </row>
    <row r="50" spans="2:46" ht="13.5" hidden="1" thickBot="1" x14ac:dyDescent="0.25">
      <c r="B50" s="156">
        <f>+'3.vol.'!C48</f>
        <v>43070</v>
      </c>
      <c r="C50" s="157"/>
      <c r="D50" s="157"/>
      <c r="E50" s="163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</row>
    <row r="51" spans="2:46" ht="13.5" thickBot="1" x14ac:dyDescent="0.25">
      <c r="B51" s="170"/>
      <c r="C51" s="165"/>
      <c r="D51" s="165"/>
      <c r="E51" s="166"/>
    </row>
    <row r="52" spans="2:46" x14ac:dyDescent="0.2">
      <c r="B52" s="167">
        <f>+'4.RES PUB'!A51</f>
        <v>2015</v>
      </c>
      <c r="C52" s="152"/>
      <c r="D52" s="152"/>
      <c r="E52" s="152"/>
      <c r="F52" s="165"/>
    </row>
    <row r="53" spans="2:46" x14ac:dyDescent="0.2">
      <c r="B53" s="168">
        <f>+'4.RES PUB'!A52</f>
        <v>2016</v>
      </c>
      <c r="C53" s="140"/>
      <c r="D53" s="140"/>
      <c r="E53" s="140"/>
      <c r="F53" s="165"/>
    </row>
    <row r="54" spans="2:46" ht="13.5" thickBot="1" x14ac:dyDescent="0.25">
      <c r="B54" s="169">
        <f>+'4.RES PUB'!A53</f>
        <v>2017</v>
      </c>
      <c r="C54" s="157"/>
      <c r="D54" s="157"/>
      <c r="E54" s="157"/>
    </row>
    <row r="55" spans="2:46" ht="13.5" thickBot="1" x14ac:dyDescent="0.25">
      <c r="B55" s="170"/>
      <c r="C55" s="165"/>
      <c r="D55" s="165"/>
      <c r="E55" s="165"/>
    </row>
    <row r="56" spans="2:46" x14ac:dyDescent="0.2">
      <c r="B56" s="335" t="str">
        <f>+'4.RES PUB'!A54</f>
        <v>ene-mar 2017</v>
      </c>
      <c r="C56" s="152"/>
      <c r="D56" s="152"/>
      <c r="E56" s="152"/>
    </row>
    <row r="57" spans="2:46" ht="13.5" thickBot="1" x14ac:dyDescent="0.25">
      <c r="B57" s="352" t="str">
        <f>+'4.RES PUB'!A55</f>
        <v>ene-mar 2018</v>
      </c>
      <c r="C57" s="157"/>
      <c r="D57" s="157"/>
      <c r="E57" s="157"/>
    </row>
    <row r="58" spans="2:46" x14ac:dyDescent="0.2">
      <c r="B58" s="52"/>
      <c r="C58" s="49"/>
      <c r="D58" s="49"/>
    </row>
    <row r="59" spans="2:46" x14ac:dyDescent="0.2">
      <c r="B59" s="194"/>
      <c r="C59" s="49"/>
      <c r="D59" s="49"/>
    </row>
  </sheetData>
  <sheetProtection formatCells="0" formatColumns="0" formatRows="0"/>
  <mergeCells count="1">
    <mergeCell ref="B4:E4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58"/>
  <sheetViews>
    <sheetView showGridLines="0" view="pageBreakPreview" topLeftCell="A34" zoomScale="115" zoomScaleNormal="75" zoomScaleSheetLayoutView="115" workbookViewId="0">
      <selection activeCell="A47" sqref="A47:IV49"/>
    </sheetView>
  </sheetViews>
  <sheetFormatPr baseColWidth="10" defaultRowHeight="12.75" x14ac:dyDescent="0.2"/>
  <cols>
    <col min="1" max="1" width="14.5703125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495" t="s">
        <v>89</v>
      </c>
      <c r="B1" s="495"/>
      <c r="C1" s="495"/>
      <c r="D1" s="495"/>
      <c r="E1" s="495"/>
      <c r="F1" s="495"/>
      <c r="G1" s="188"/>
      <c r="H1" s="188"/>
    </row>
    <row r="2" spans="1:8" x14ac:dyDescent="0.2">
      <c r="A2" s="134" t="s">
        <v>78</v>
      </c>
      <c r="B2" s="135"/>
      <c r="C2" s="135"/>
      <c r="D2" s="135"/>
      <c r="E2" s="135"/>
      <c r="F2" s="135"/>
    </row>
    <row r="3" spans="1:8" x14ac:dyDescent="0.2">
      <c r="A3" s="321" t="str">
        <f>+'1.modelos'!A3</f>
        <v>Amortiguadores para motos</v>
      </c>
      <c r="B3" s="319"/>
      <c r="C3" s="319"/>
      <c r="D3" s="319"/>
      <c r="E3" s="319"/>
      <c r="F3" s="319"/>
      <c r="G3" s="52"/>
    </row>
    <row r="4" spans="1:8" x14ac:dyDescent="0.2">
      <c r="A4" s="134" t="s">
        <v>223</v>
      </c>
      <c r="B4" s="135"/>
      <c r="C4" s="135"/>
      <c r="D4" s="135"/>
      <c r="E4" s="135"/>
      <c r="F4" s="135"/>
    </row>
    <row r="5" spans="1:8" ht="13.5" thickBot="1" x14ac:dyDescent="0.25">
      <c r="A5" s="134"/>
      <c r="B5" s="135"/>
      <c r="C5" s="135"/>
      <c r="D5" s="135"/>
      <c r="E5" s="135"/>
      <c r="F5" s="135"/>
    </row>
    <row r="6" spans="1:8" s="381" customFormat="1" ht="12.75" customHeight="1" x14ac:dyDescent="0.2">
      <c r="A6" s="383" t="s">
        <v>4</v>
      </c>
      <c r="B6" s="383" t="s">
        <v>81</v>
      </c>
      <c r="C6" s="383" t="s">
        <v>82</v>
      </c>
      <c r="D6" s="383" t="s">
        <v>14</v>
      </c>
      <c r="E6" s="383" t="s">
        <v>96</v>
      </c>
      <c r="F6" s="400"/>
    </row>
    <row r="7" spans="1:8" s="381" customFormat="1" ht="13.5" thickBot="1" x14ac:dyDescent="0.25">
      <c r="A7" s="384" t="s">
        <v>5</v>
      </c>
      <c r="B7" s="384" t="s">
        <v>83</v>
      </c>
      <c r="C7" s="384" t="s">
        <v>84</v>
      </c>
      <c r="D7" s="384" t="s">
        <v>85</v>
      </c>
      <c r="E7" s="384" t="s">
        <v>85</v>
      </c>
      <c r="F7" s="400"/>
    </row>
    <row r="8" spans="1:8" x14ac:dyDescent="0.2">
      <c r="A8" s="150">
        <f>+'10.a precios'!B9</f>
        <v>42005</v>
      </c>
      <c r="B8" s="151"/>
      <c r="C8" s="152"/>
      <c r="D8" s="153"/>
      <c r="E8" s="152"/>
      <c r="F8"/>
    </row>
    <row r="9" spans="1:8" x14ac:dyDescent="0.2">
      <c r="A9" s="154">
        <f>+'10.a precios'!B10</f>
        <v>42036</v>
      </c>
      <c r="B9" s="155"/>
      <c r="C9" s="140"/>
      <c r="D9" s="141"/>
      <c r="E9" s="140"/>
      <c r="F9"/>
    </row>
    <row r="10" spans="1:8" x14ac:dyDescent="0.2">
      <c r="A10" s="154">
        <f>+'10.a precios'!B11</f>
        <v>42064</v>
      </c>
      <c r="B10" s="155"/>
      <c r="C10" s="140"/>
      <c r="D10" s="141"/>
      <c r="E10" s="140"/>
      <c r="F10"/>
    </row>
    <row r="11" spans="1:8" x14ac:dyDescent="0.2">
      <c r="A11" s="154">
        <f>+'10.a precios'!B12</f>
        <v>42095</v>
      </c>
      <c r="B11" s="155"/>
      <c r="C11" s="140"/>
      <c r="D11" s="141"/>
      <c r="E11" s="140"/>
      <c r="F11"/>
    </row>
    <row r="12" spans="1:8" x14ac:dyDescent="0.2">
      <c r="A12" s="154">
        <f>+'10.a precios'!B13</f>
        <v>42125</v>
      </c>
      <c r="B12" s="140"/>
      <c r="C12" s="140"/>
      <c r="D12" s="141"/>
      <c r="E12" s="140"/>
      <c r="F12"/>
    </row>
    <row r="13" spans="1:8" x14ac:dyDescent="0.2">
      <c r="A13" s="154">
        <f>+'10.a precios'!B14</f>
        <v>42156</v>
      </c>
      <c r="B13" s="155"/>
      <c r="C13" s="140"/>
      <c r="D13" s="141"/>
      <c r="E13" s="140"/>
      <c r="F13"/>
    </row>
    <row r="14" spans="1:8" x14ac:dyDescent="0.2">
      <c r="A14" s="154">
        <f>+'10.a precios'!B15</f>
        <v>42186</v>
      </c>
      <c r="B14" s="140"/>
      <c r="C14" s="140"/>
      <c r="D14" s="141"/>
      <c r="E14" s="140"/>
      <c r="F14"/>
    </row>
    <row r="15" spans="1:8" x14ac:dyDescent="0.2">
      <c r="A15" s="154">
        <f>+'10.a precios'!B16</f>
        <v>42217</v>
      </c>
      <c r="B15" s="140"/>
      <c r="C15" s="140"/>
      <c r="D15" s="141"/>
      <c r="E15" s="140"/>
      <c r="F15"/>
    </row>
    <row r="16" spans="1:8" x14ac:dyDescent="0.2">
      <c r="A16" s="154">
        <f>+'10.a precios'!B17</f>
        <v>42248</v>
      </c>
      <c r="B16" s="140"/>
      <c r="C16" s="140"/>
      <c r="D16" s="141"/>
      <c r="E16" s="140"/>
      <c r="F16"/>
    </row>
    <row r="17" spans="1:6" x14ac:dyDescent="0.2">
      <c r="A17" s="154">
        <f>+'10.a precios'!B18</f>
        <v>42278</v>
      </c>
      <c r="B17" s="140"/>
      <c r="C17" s="140"/>
      <c r="D17" s="141"/>
      <c r="E17" s="140"/>
      <c r="F17"/>
    </row>
    <row r="18" spans="1:6" x14ac:dyDescent="0.2">
      <c r="A18" s="154">
        <f>+'10.a precios'!B19</f>
        <v>42309</v>
      </c>
      <c r="B18" s="140"/>
      <c r="C18" s="140"/>
      <c r="D18" s="141"/>
      <c r="E18" s="140"/>
      <c r="F18"/>
    </row>
    <row r="19" spans="1:6" ht="13.5" thickBot="1" x14ac:dyDescent="0.25">
      <c r="A19" s="156">
        <f>+'10.a precios'!B20</f>
        <v>42339</v>
      </c>
      <c r="B19" s="157"/>
      <c r="C19" s="157"/>
      <c r="D19" s="158"/>
      <c r="E19" s="157"/>
      <c r="F19"/>
    </row>
    <row r="20" spans="1:6" x14ac:dyDescent="0.2">
      <c r="A20" s="150">
        <f>+'10.a precios'!B21</f>
        <v>42370</v>
      </c>
      <c r="B20" s="152"/>
      <c r="C20" s="152"/>
      <c r="D20" s="141"/>
      <c r="E20" s="152"/>
      <c r="F20"/>
    </row>
    <row r="21" spans="1:6" x14ac:dyDescent="0.2">
      <c r="A21" s="154">
        <f>+'10.a precios'!B22</f>
        <v>42401</v>
      </c>
      <c r="B21" s="140"/>
      <c r="C21" s="140"/>
      <c r="D21" s="159"/>
      <c r="E21" s="140"/>
      <c r="F21"/>
    </row>
    <row r="22" spans="1:6" x14ac:dyDescent="0.2">
      <c r="A22" s="154">
        <f>+'10.a precios'!B23</f>
        <v>42430</v>
      </c>
      <c r="B22" s="140"/>
      <c r="C22" s="140"/>
      <c r="D22" s="141"/>
      <c r="E22" s="140"/>
      <c r="F22"/>
    </row>
    <row r="23" spans="1:6" x14ac:dyDescent="0.2">
      <c r="A23" s="154">
        <f>+'10.a precios'!B24</f>
        <v>42461</v>
      </c>
      <c r="B23" s="140"/>
      <c r="C23" s="140"/>
      <c r="D23" s="141"/>
      <c r="E23" s="140"/>
      <c r="F23"/>
    </row>
    <row r="24" spans="1:6" x14ac:dyDescent="0.2">
      <c r="A24" s="154">
        <f>+'10.a precios'!B25</f>
        <v>42491</v>
      </c>
      <c r="B24" s="140"/>
      <c r="C24" s="140"/>
      <c r="D24" s="141"/>
      <c r="E24" s="140"/>
      <c r="F24"/>
    </row>
    <row r="25" spans="1:6" x14ac:dyDescent="0.2">
      <c r="A25" s="154">
        <f>+'10.a precios'!B26</f>
        <v>42522</v>
      </c>
      <c r="B25" s="140"/>
      <c r="C25" s="140"/>
      <c r="D25" s="141"/>
      <c r="E25" s="140"/>
      <c r="F25"/>
    </row>
    <row r="26" spans="1:6" x14ac:dyDescent="0.2">
      <c r="A26" s="154">
        <f>+'10.a precios'!B27</f>
        <v>42552</v>
      </c>
      <c r="B26" s="140"/>
      <c r="C26" s="140"/>
      <c r="D26" s="141"/>
      <c r="E26" s="140"/>
      <c r="F26"/>
    </row>
    <row r="27" spans="1:6" x14ac:dyDescent="0.2">
      <c r="A27" s="154">
        <f>+'10.a precios'!B28</f>
        <v>42583</v>
      </c>
      <c r="B27" s="140"/>
      <c r="C27" s="140"/>
      <c r="D27" s="141"/>
      <c r="E27" s="140"/>
      <c r="F27"/>
    </row>
    <row r="28" spans="1:6" x14ac:dyDescent="0.2">
      <c r="A28" s="154">
        <f>+'10.a precios'!B29</f>
        <v>42614</v>
      </c>
      <c r="B28" s="140"/>
      <c r="C28" s="140"/>
      <c r="D28" s="141"/>
      <c r="E28" s="140"/>
      <c r="F28"/>
    </row>
    <row r="29" spans="1:6" x14ac:dyDescent="0.2">
      <c r="A29" s="154">
        <f>+'10.a precios'!B30</f>
        <v>42644</v>
      </c>
      <c r="B29" s="140"/>
      <c r="C29" s="140"/>
      <c r="D29" s="141"/>
      <c r="E29" s="140"/>
      <c r="F29"/>
    </row>
    <row r="30" spans="1:6" x14ac:dyDescent="0.2">
      <c r="A30" s="154">
        <f>+'10.a precios'!B31</f>
        <v>42675</v>
      </c>
      <c r="B30" s="140"/>
      <c r="C30" s="140"/>
      <c r="D30" s="141"/>
      <c r="E30" s="140"/>
      <c r="F30"/>
    </row>
    <row r="31" spans="1:6" ht="13.5" thickBot="1" x14ac:dyDescent="0.25">
      <c r="A31" s="156">
        <f>+'10.a precios'!B32</f>
        <v>42705</v>
      </c>
      <c r="B31" s="157"/>
      <c r="C31" s="157"/>
      <c r="D31" s="160"/>
      <c r="E31" s="157"/>
      <c r="F31"/>
    </row>
    <row r="32" spans="1:6" x14ac:dyDescent="0.2">
      <c r="A32" s="150">
        <f>+'10.a precios'!B33</f>
        <v>42736</v>
      </c>
      <c r="B32" s="152"/>
      <c r="C32" s="161"/>
      <c r="D32" s="151"/>
      <c r="E32" s="152"/>
      <c r="F32"/>
    </row>
    <row r="33" spans="1:6" x14ac:dyDescent="0.2">
      <c r="A33" s="154">
        <f>+'10.a precios'!B34</f>
        <v>42767</v>
      </c>
      <c r="B33" s="140"/>
      <c r="C33" s="123"/>
      <c r="D33" s="155"/>
      <c r="E33" s="140"/>
      <c r="F33"/>
    </row>
    <row r="34" spans="1:6" x14ac:dyDescent="0.2">
      <c r="A34" s="154">
        <f>+'10.a precios'!B35</f>
        <v>42795</v>
      </c>
      <c r="B34" s="140"/>
      <c r="C34" s="123"/>
      <c r="D34" s="155"/>
      <c r="E34" s="140"/>
      <c r="F34"/>
    </row>
    <row r="35" spans="1:6" x14ac:dyDescent="0.2">
      <c r="A35" s="154">
        <f>+'10.a precios'!B36</f>
        <v>42826</v>
      </c>
      <c r="B35" s="140"/>
      <c r="C35" s="123"/>
      <c r="D35" s="155"/>
      <c r="E35" s="140"/>
      <c r="F35"/>
    </row>
    <row r="36" spans="1:6" x14ac:dyDescent="0.2">
      <c r="A36" s="154">
        <f>+'10.a precios'!B37</f>
        <v>42856</v>
      </c>
      <c r="B36" s="140"/>
      <c r="C36" s="123"/>
      <c r="D36" s="155"/>
      <c r="E36" s="140"/>
      <c r="F36"/>
    </row>
    <row r="37" spans="1:6" x14ac:dyDescent="0.2">
      <c r="A37" s="154">
        <f>+'10.a precios'!B38</f>
        <v>42887</v>
      </c>
      <c r="B37" s="140"/>
      <c r="C37" s="123"/>
      <c r="D37" s="155"/>
      <c r="E37" s="140"/>
      <c r="F37"/>
    </row>
    <row r="38" spans="1:6" x14ac:dyDescent="0.2">
      <c r="A38" s="154">
        <f>+'10.a precios'!B39</f>
        <v>42917</v>
      </c>
      <c r="B38" s="140"/>
      <c r="C38" s="123"/>
      <c r="D38" s="155"/>
      <c r="E38" s="140"/>
      <c r="F38"/>
    </row>
    <row r="39" spans="1:6" x14ac:dyDescent="0.2">
      <c r="A39" s="154">
        <f>+'10.a precios'!B40</f>
        <v>42948</v>
      </c>
      <c r="B39" s="140"/>
      <c r="C39" s="123"/>
      <c r="D39" s="155"/>
      <c r="E39" s="140"/>
      <c r="F39"/>
    </row>
    <row r="40" spans="1:6" x14ac:dyDescent="0.2">
      <c r="A40" s="154">
        <f>+'10.a precios'!B41</f>
        <v>42979</v>
      </c>
      <c r="B40" s="140"/>
      <c r="C40" s="123"/>
      <c r="D40" s="155"/>
      <c r="E40" s="140"/>
      <c r="F40"/>
    </row>
    <row r="41" spans="1:6" x14ac:dyDescent="0.2">
      <c r="A41" s="154">
        <f>+'10.a precios'!B42</f>
        <v>43009</v>
      </c>
      <c r="B41" s="140"/>
      <c r="C41" s="123"/>
      <c r="D41" s="155"/>
      <c r="E41" s="140"/>
      <c r="F41"/>
    </row>
    <row r="42" spans="1:6" x14ac:dyDescent="0.2">
      <c r="A42" s="154">
        <f>+'10.a precios'!B43</f>
        <v>43040</v>
      </c>
      <c r="B42" s="140"/>
      <c r="C42" s="123"/>
      <c r="D42" s="155"/>
      <c r="E42" s="140"/>
      <c r="F42"/>
    </row>
    <row r="43" spans="1:6" ht="13.5" thickBot="1" x14ac:dyDescent="0.25">
      <c r="A43" s="156">
        <f>+'10.a precios'!B44</f>
        <v>43070</v>
      </c>
      <c r="B43" s="157"/>
      <c r="C43" s="162"/>
      <c r="D43" s="163"/>
      <c r="E43" s="157"/>
      <c r="F43"/>
    </row>
    <row r="44" spans="1:6" x14ac:dyDescent="0.2">
      <c r="A44" s="150">
        <f>+'10.a precios'!B45</f>
        <v>43101</v>
      </c>
      <c r="B44" s="152"/>
      <c r="C44" s="161"/>
      <c r="D44" s="151"/>
      <c r="E44" s="152" t="s">
        <v>229</v>
      </c>
      <c r="F44"/>
    </row>
    <row r="45" spans="1:6" ht="13.5" thickBot="1" x14ac:dyDescent="0.25">
      <c r="A45" s="156">
        <f>+'10.a precios'!B46</f>
        <v>43132</v>
      </c>
      <c r="B45" s="157"/>
      <c r="C45" s="162"/>
      <c r="D45" s="163"/>
      <c r="E45" s="157"/>
      <c r="F45"/>
    </row>
    <row r="46" spans="1:6" x14ac:dyDescent="0.2">
      <c r="A46" s="443">
        <f>+'10.a precios'!B47</f>
        <v>43160</v>
      </c>
      <c r="B46" s="444"/>
      <c r="C46" s="451"/>
      <c r="D46" s="445"/>
      <c r="E46" s="444"/>
      <c r="F46"/>
    </row>
    <row r="47" spans="1:6" hidden="1" x14ac:dyDescent="0.2">
      <c r="A47" s="154">
        <f>+'10.a precios'!B48</f>
        <v>43009</v>
      </c>
      <c r="B47" s="140"/>
      <c r="C47" s="123"/>
      <c r="D47" s="155"/>
      <c r="E47" s="140"/>
      <c r="F47"/>
    </row>
    <row r="48" spans="1:6" hidden="1" x14ac:dyDescent="0.2">
      <c r="A48" s="154">
        <f>+'10.a precios'!B49</f>
        <v>43040</v>
      </c>
      <c r="B48" s="140"/>
      <c r="C48" s="123"/>
      <c r="D48" s="155"/>
      <c r="E48" s="140"/>
      <c r="F48"/>
    </row>
    <row r="49" spans="1:6" ht="13.5" hidden="1" thickBot="1" x14ac:dyDescent="0.25">
      <c r="A49" s="156">
        <f>+'10.a precios'!B50</f>
        <v>43070</v>
      </c>
      <c r="B49" s="157"/>
      <c r="C49" s="162"/>
      <c r="D49" s="163"/>
      <c r="E49" s="157"/>
      <c r="F49"/>
    </row>
    <row r="50" spans="1:6" ht="13.5" thickBot="1" x14ac:dyDescent="0.25">
      <c r="A50" s="170"/>
      <c r="B50" s="165"/>
      <c r="C50" s="165"/>
      <c r="D50" s="166"/>
      <c r="E50" s="165"/>
      <c r="F50"/>
    </row>
    <row r="51" spans="1:6" x14ac:dyDescent="0.2">
      <c r="A51" s="167">
        <f>+'10.a precios'!B52</f>
        <v>2015</v>
      </c>
      <c r="B51" s="152"/>
      <c r="C51" s="152"/>
      <c r="D51" s="152"/>
      <c r="E51" s="152"/>
      <c r="F51"/>
    </row>
    <row r="52" spans="1:6" x14ac:dyDescent="0.2">
      <c r="A52" s="168">
        <f>+'10.a precios'!B53</f>
        <v>2016</v>
      </c>
      <c r="B52" s="140"/>
      <c r="C52" s="140"/>
      <c r="D52" s="140"/>
      <c r="E52" s="140"/>
      <c r="F52"/>
    </row>
    <row r="53" spans="1:6" ht="13.5" thickBot="1" x14ac:dyDescent="0.25">
      <c r="A53" s="169">
        <f>+'10.a precios'!B54</f>
        <v>2017</v>
      </c>
      <c r="B53" s="157"/>
      <c r="C53" s="157"/>
      <c r="D53" s="157"/>
      <c r="E53" s="157"/>
      <c r="F53"/>
    </row>
    <row r="54" spans="1:6" ht="13.5" thickBot="1" x14ac:dyDescent="0.25">
      <c r="A54" s="170"/>
      <c r="B54" s="165"/>
      <c r="C54" s="165"/>
      <c r="D54" s="165"/>
      <c r="E54" s="165"/>
      <c r="F54"/>
    </row>
    <row r="55" spans="1:6" x14ac:dyDescent="0.2">
      <c r="A55" s="335" t="str">
        <f>+'10.a precios'!B56</f>
        <v>ene-mar 2017</v>
      </c>
      <c r="B55" s="152"/>
      <c r="C55" s="152"/>
      <c r="D55" s="152"/>
      <c r="E55" s="152"/>
      <c r="F55"/>
    </row>
    <row r="56" spans="1:6" ht="13.5" thickBot="1" x14ac:dyDescent="0.25">
      <c r="A56" s="352" t="str">
        <f>+'10.a precios'!B57</f>
        <v>ene-mar 2018</v>
      </c>
      <c r="B56" s="157"/>
      <c r="C56" s="157"/>
      <c r="D56" s="157"/>
      <c r="E56" s="157"/>
      <c r="F56"/>
    </row>
    <row r="57" spans="1:6" x14ac:dyDescent="0.2">
      <c r="B57" s="165"/>
      <c r="C57" s="165"/>
      <c r="D57" s="165"/>
      <c r="E57" s="165"/>
      <c r="F57" s="165"/>
    </row>
    <row r="58" spans="1:6" x14ac:dyDescent="0.2">
      <c r="A58" s="194"/>
      <c r="B58" s="165"/>
      <c r="C58" s="165"/>
      <c r="D58" s="165"/>
      <c r="E58" s="165"/>
      <c r="F58" s="165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56"/>
  <sheetViews>
    <sheetView showGridLines="0" topLeftCell="A16" zoomScaleNormal="100" workbookViewId="0">
      <selection activeCell="A47" sqref="A47:IV47"/>
    </sheetView>
  </sheetViews>
  <sheetFormatPr baseColWidth="10" defaultRowHeight="12.75" x14ac:dyDescent="0.2"/>
  <cols>
    <col min="1" max="1" width="16.28515625" style="49" customWidth="1"/>
    <col min="2" max="3" width="14.5703125" style="49" customWidth="1"/>
    <col min="4" max="9" width="13.85546875" style="49" customWidth="1"/>
    <col min="10" max="16384" width="11.42578125" style="49"/>
  </cols>
  <sheetData>
    <row r="1" spans="1:10" x14ac:dyDescent="0.2">
      <c r="A1" s="318" t="s">
        <v>138</v>
      </c>
      <c r="B1" s="318"/>
      <c r="C1" s="318"/>
      <c r="D1" s="353"/>
      <c r="E1" s="353"/>
      <c r="F1" s="354"/>
      <c r="G1" s="354"/>
      <c r="H1" s="354"/>
      <c r="I1" s="354"/>
      <c r="J1" s="52"/>
    </row>
    <row r="2" spans="1:10" x14ac:dyDescent="0.2">
      <c r="A2" s="318" t="s">
        <v>9</v>
      </c>
      <c r="B2" s="318"/>
      <c r="C2" s="318"/>
      <c r="D2" s="354"/>
      <c r="E2" s="354"/>
      <c r="F2" s="354"/>
      <c r="G2" s="354"/>
      <c r="H2" s="354"/>
      <c r="I2" s="354"/>
      <c r="J2" s="52"/>
    </row>
    <row r="3" spans="1:10" x14ac:dyDescent="0.2">
      <c r="A3" s="321" t="str">
        <f>+'1.modelos'!A3</f>
        <v>Amortiguadores para motos</v>
      </c>
      <c r="B3" s="355"/>
      <c r="C3" s="355"/>
      <c r="D3" s="354"/>
      <c r="E3" s="354"/>
      <c r="F3" s="354"/>
      <c r="G3" s="354"/>
      <c r="H3" s="354"/>
      <c r="I3" s="354"/>
      <c r="J3" s="52"/>
    </row>
    <row r="4" spans="1:10" x14ac:dyDescent="0.2">
      <c r="A4" s="318" t="s">
        <v>10</v>
      </c>
      <c r="B4" s="318"/>
      <c r="C4" s="318"/>
      <c r="D4" s="354"/>
      <c r="E4" s="354"/>
      <c r="F4" s="354"/>
      <c r="G4" s="354"/>
      <c r="H4" s="354"/>
      <c r="I4" s="354"/>
      <c r="J4" s="52"/>
    </row>
    <row r="5" spans="1:10" x14ac:dyDescent="0.2">
      <c r="A5" s="321" t="s">
        <v>217</v>
      </c>
      <c r="B5" s="321"/>
      <c r="C5" s="321"/>
      <c r="D5" s="354"/>
      <c r="E5" s="354"/>
      <c r="F5" s="354"/>
      <c r="G5" s="354"/>
      <c r="H5" s="354"/>
      <c r="I5" s="354"/>
      <c r="J5" s="52"/>
    </row>
    <row r="6" spans="1:10" ht="13.5" thickBot="1" x14ac:dyDescent="0.25">
      <c r="A6" s="52"/>
      <c r="B6" s="52"/>
      <c r="C6" s="52"/>
      <c r="D6" s="356"/>
      <c r="E6" s="354"/>
      <c r="F6" s="354"/>
      <c r="G6" s="354"/>
      <c r="H6" s="354"/>
      <c r="I6" s="354"/>
      <c r="J6" s="52"/>
    </row>
    <row r="7" spans="1:10" s="381" customFormat="1" x14ac:dyDescent="0.2">
      <c r="A7" s="372" t="s">
        <v>4</v>
      </c>
      <c r="B7" s="533" t="s">
        <v>216</v>
      </c>
      <c r="C7" s="534"/>
      <c r="D7" s="393" t="s">
        <v>11</v>
      </c>
      <c r="E7" s="394"/>
      <c r="F7" s="393" t="s">
        <v>11</v>
      </c>
      <c r="G7" s="394"/>
      <c r="H7" s="393" t="s">
        <v>11</v>
      </c>
      <c r="I7" s="394"/>
      <c r="J7" s="380"/>
    </row>
    <row r="8" spans="1:10" s="381" customFormat="1" ht="13.5" thickBot="1" x14ac:dyDescent="0.25">
      <c r="A8" s="395" t="s">
        <v>5</v>
      </c>
      <c r="B8" s="396" t="s">
        <v>12</v>
      </c>
      <c r="C8" s="397" t="s">
        <v>13</v>
      </c>
      <c r="D8" s="398" t="s">
        <v>12</v>
      </c>
      <c r="E8" s="399" t="s">
        <v>13</v>
      </c>
      <c r="F8" s="398" t="s">
        <v>12</v>
      </c>
      <c r="G8" s="399" t="s">
        <v>13</v>
      </c>
      <c r="H8" s="398" t="s">
        <v>12</v>
      </c>
      <c r="I8" s="399" t="s">
        <v>13</v>
      </c>
      <c r="J8" s="380"/>
    </row>
    <row r="9" spans="1:10" x14ac:dyDescent="0.2">
      <c r="A9" s="150">
        <f>+'11- impo '!A8</f>
        <v>42005</v>
      </c>
      <c r="B9" s="150"/>
      <c r="C9" s="150"/>
      <c r="D9" s="151"/>
      <c r="E9" s="152"/>
      <c r="F9" s="151"/>
      <c r="G9" s="152"/>
      <c r="H9" s="151"/>
      <c r="I9" s="152"/>
    </row>
    <row r="10" spans="1:10" x14ac:dyDescent="0.2">
      <c r="A10" s="154">
        <f>+'11- impo '!A9</f>
        <v>42036</v>
      </c>
      <c r="B10" s="154"/>
      <c r="C10" s="154"/>
      <c r="D10" s="155"/>
      <c r="E10" s="140"/>
      <c r="F10" s="155"/>
      <c r="G10" s="140"/>
      <c r="H10" s="155"/>
      <c r="I10" s="140"/>
    </row>
    <row r="11" spans="1:10" x14ac:dyDescent="0.2">
      <c r="A11" s="154">
        <f>+'11- impo '!A10</f>
        <v>42064</v>
      </c>
      <c r="B11" s="154"/>
      <c r="C11" s="154"/>
      <c r="D11" s="155"/>
      <c r="E11" s="140"/>
      <c r="F11" s="155"/>
      <c r="G11" s="140"/>
      <c r="H11" s="155"/>
      <c r="I11" s="140"/>
    </row>
    <row r="12" spans="1:10" x14ac:dyDescent="0.2">
      <c r="A12" s="154">
        <f>+'11- impo '!A11</f>
        <v>42095</v>
      </c>
      <c r="B12" s="154"/>
      <c r="C12" s="154"/>
      <c r="D12" s="155"/>
      <c r="E12" s="140"/>
      <c r="F12" s="155"/>
      <c r="G12" s="140"/>
      <c r="H12" s="155"/>
      <c r="I12" s="140"/>
    </row>
    <row r="13" spans="1:10" x14ac:dyDescent="0.2">
      <c r="A13" s="154">
        <f>+'11- impo '!A12</f>
        <v>42125</v>
      </c>
      <c r="B13" s="154"/>
      <c r="C13" s="154"/>
      <c r="D13" s="140"/>
      <c r="E13" s="140"/>
      <c r="F13" s="140"/>
      <c r="G13" s="140"/>
      <c r="H13" s="140"/>
      <c r="I13" s="140"/>
    </row>
    <row r="14" spans="1:10" x14ac:dyDescent="0.2">
      <c r="A14" s="154">
        <f>+'11- impo '!A13</f>
        <v>42156</v>
      </c>
      <c r="B14" s="154"/>
      <c r="C14" s="154"/>
      <c r="D14" s="155"/>
      <c r="E14" s="140"/>
      <c r="F14" s="155"/>
      <c r="G14" s="140"/>
      <c r="H14" s="155"/>
      <c r="I14" s="140"/>
    </row>
    <row r="15" spans="1:10" x14ac:dyDescent="0.2">
      <c r="A15" s="154">
        <f>+'11- impo '!A14</f>
        <v>42186</v>
      </c>
      <c r="B15" s="154"/>
      <c r="C15" s="154"/>
      <c r="D15" s="140"/>
      <c r="E15" s="140"/>
      <c r="F15" s="140"/>
      <c r="G15" s="140"/>
      <c r="H15" s="140"/>
      <c r="I15" s="140"/>
    </row>
    <row r="16" spans="1:10" x14ac:dyDescent="0.2">
      <c r="A16" s="154">
        <f>+'11- impo '!A15</f>
        <v>42217</v>
      </c>
      <c r="B16" s="154"/>
      <c r="C16" s="154"/>
      <c r="D16" s="140"/>
      <c r="E16" s="140"/>
      <c r="F16" s="140"/>
      <c r="G16" s="140"/>
      <c r="H16" s="140"/>
      <c r="I16" s="140"/>
    </row>
    <row r="17" spans="1:9" x14ac:dyDescent="0.2">
      <c r="A17" s="154">
        <f>+'11- impo '!A16</f>
        <v>42248</v>
      </c>
      <c r="B17" s="154"/>
      <c r="C17" s="154"/>
      <c r="D17" s="140"/>
      <c r="E17" s="140"/>
      <c r="F17" s="140"/>
      <c r="G17" s="140"/>
      <c r="H17" s="140"/>
      <c r="I17" s="140"/>
    </row>
    <row r="18" spans="1:9" x14ac:dyDescent="0.2">
      <c r="A18" s="154">
        <f>+'11- impo '!A17</f>
        <v>42278</v>
      </c>
      <c r="B18" s="154"/>
      <c r="C18" s="154"/>
      <c r="D18" s="140"/>
      <c r="E18" s="140"/>
      <c r="F18" s="140"/>
      <c r="G18" s="140"/>
      <c r="H18" s="140"/>
      <c r="I18" s="140"/>
    </row>
    <row r="19" spans="1:9" x14ac:dyDescent="0.2">
      <c r="A19" s="154">
        <f>+'11- impo '!A18</f>
        <v>42309</v>
      </c>
      <c r="B19" s="154"/>
      <c r="C19" s="154"/>
      <c r="D19" s="140"/>
      <c r="E19" s="140"/>
      <c r="F19" s="140"/>
      <c r="G19" s="140"/>
      <c r="H19" s="140"/>
      <c r="I19" s="140"/>
    </row>
    <row r="20" spans="1:9" ht="13.5" thickBot="1" x14ac:dyDescent="0.25">
      <c r="A20" s="156">
        <f>+'11- impo '!A19</f>
        <v>42339</v>
      </c>
      <c r="B20" s="156"/>
      <c r="C20" s="156"/>
      <c r="D20" s="157"/>
      <c r="E20" s="157"/>
      <c r="F20" s="157"/>
      <c r="G20" s="157"/>
      <c r="H20" s="157"/>
      <c r="I20" s="157"/>
    </row>
    <row r="21" spans="1:9" x14ac:dyDescent="0.2">
      <c r="A21" s="150">
        <f>+'11- impo '!A20</f>
        <v>42370</v>
      </c>
      <c r="B21" s="150"/>
      <c r="C21" s="150"/>
      <c r="D21" s="152"/>
      <c r="E21" s="152"/>
      <c r="F21" s="152"/>
      <c r="G21" s="152"/>
      <c r="H21" s="152"/>
      <c r="I21" s="152"/>
    </row>
    <row r="22" spans="1:9" x14ac:dyDescent="0.2">
      <c r="A22" s="154">
        <f>+'11- impo '!A21</f>
        <v>42401</v>
      </c>
      <c r="B22" s="154"/>
      <c r="C22" s="154"/>
      <c r="D22" s="140"/>
      <c r="E22" s="140"/>
      <c r="F22" s="140"/>
      <c r="G22" s="140"/>
      <c r="H22" s="140"/>
      <c r="I22" s="140"/>
    </row>
    <row r="23" spans="1:9" x14ac:dyDescent="0.2">
      <c r="A23" s="154">
        <f>+'11- impo '!A22</f>
        <v>42430</v>
      </c>
      <c r="B23" s="154"/>
      <c r="C23" s="154"/>
      <c r="D23" s="140"/>
      <c r="E23" s="140"/>
      <c r="F23" s="140"/>
      <c r="G23" s="140"/>
      <c r="H23" s="140"/>
      <c r="I23" s="140"/>
    </row>
    <row r="24" spans="1:9" x14ac:dyDescent="0.2">
      <c r="A24" s="154">
        <f>+'11- impo '!A23</f>
        <v>42461</v>
      </c>
      <c r="B24" s="154"/>
      <c r="C24" s="154"/>
      <c r="D24" s="140"/>
      <c r="E24" s="140"/>
      <c r="F24" s="140"/>
      <c r="G24" s="140"/>
      <c r="H24" s="140"/>
      <c r="I24" s="140"/>
    </row>
    <row r="25" spans="1:9" x14ac:dyDescent="0.2">
      <c r="A25" s="154">
        <f>+'11- impo '!A24</f>
        <v>42491</v>
      </c>
      <c r="B25" s="154"/>
      <c r="C25" s="154"/>
      <c r="D25" s="140"/>
      <c r="E25" s="140"/>
      <c r="F25" s="140"/>
      <c r="G25" s="140"/>
      <c r="H25" s="140"/>
      <c r="I25" s="140"/>
    </row>
    <row r="26" spans="1:9" x14ac:dyDescent="0.2">
      <c r="A26" s="154">
        <f>+'11- impo '!A25</f>
        <v>42522</v>
      </c>
      <c r="B26" s="154"/>
      <c r="C26" s="154"/>
      <c r="D26" s="140"/>
      <c r="E26" s="140"/>
      <c r="F26" s="140"/>
      <c r="G26" s="140"/>
      <c r="H26" s="140"/>
      <c r="I26" s="140"/>
    </row>
    <row r="27" spans="1:9" x14ac:dyDescent="0.2">
      <c r="A27" s="154">
        <f>+'11- impo '!A26</f>
        <v>42552</v>
      </c>
      <c r="B27" s="154"/>
      <c r="C27" s="154"/>
      <c r="D27" s="140"/>
      <c r="E27" s="140"/>
      <c r="F27" s="140"/>
      <c r="G27" s="140"/>
      <c r="H27" s="140"/>
      <c r="I27" s="140"/>
    </row>
    <row r="28" spans="1:9" x14ac:dyDescent="0.2">
      <c r="A28" s="154">
        <f>+'11- impo '!A27</f>
        <v>42583</v>
      </c>
      <c r="B28" s="154"/>
      <c r="C28" s="154"/>
      <c r="D28" s="140"/>
      <c r="E28" s="140"/>
      <c r="F28" s="140"/>
      <c r="G28" s="140"/>
      <c r="H28" s="140"/>
      <c r="I28" s="140"/>
    </row>
    <row r="29" spans="1:9" x14ac:dyDescent="0.2">
      <c r="A29" s="154">
        <f>+'11- impo '!A28</f>
        <v>42614</v>
      </c>
      <c r="B29" s="154"/>
      <c r="C29" s="154"/>
      <c r="D29" s="140"/>
      <c r="E29" s="140"/>
      <c r="F29" s="140"/>
      <c r="G29" s="140"/>
      <c r="H29" s="140"/>
      <c r="I29" s="140"/>
    </row>
    <row r="30" spans="1:9" x14ac:dyDescent="0.2">
      <c r="A30" s="154">
        <f>+'11- impo '!A29</f>
        <v>42644</v>
      </c>
      <c r="B30" s="154"/>
      <c r="C30" s="154"/>
      <c r="D30" s="140"/>
      <c r="E30" s="140"/>
      <c r="F30" s="140"/>
      <c r="G30" s="140"/>
      <c r="H30" s="140"/>
      <c r="I30" s="140"/>
    </row>
    <row r="31" spans="1:9" x14ac:dyDescent="0.2">
      <c r="A31" s="154">
        <f>+'11- impo '!A30</f>
        <v>42675</v>
      </c>
      <c r="B31" s="154"/>
      <c r="C31" s="154"/>
      <c r="D31" s="140"/>
      <c r="E31" s="140"/>
      <c r="F31" s="140"/>
      <c r="G31" s="140"/>
      <c r="H31" s="140"/>
      <c r="I31" s="140"/>
    </row>
    <row r="32" spans="1:9" ht="13.5" thickBot="1" x14ac:dyDescent="0.25">
      <c r="A32" s="156">
        <f>+'11- impo '!A31</f>
        <v>42705</v>
      </c>
      <c r="B32" s="156"/>
      <c r="C32" s="156"/>
      <c r="D32" s="157"/>
      <c r="E32" s="157"/>
      <c r="F32" s="157"/>
      <c r="G32" s="157"/>
      <c r="H32" s="157"/>
      <c r="I32" s="157"/>
    </row>
    <row r="33" spans="1:9" x14ac:dyDescent="0.2">
      <c r="A33" s="150">
        <f>+'11- impo '!A32</f>
        <v>42736</v>
      </c>
      <c r="B33" s="150"/>
      <c r="C33" s="150"/>
      <c r="D33" s="152"/>
      <c r="E33" s="152"/>
      <c r="F33" s="152"/>
      <c r="G33" s="152"/>
      <c r="H33" s="152"/>
      <c r="I33" s="152"/>
    </row>
    <row r="34" spans="1:9" x14ac:dyDescent="0.2">
      <c r="A34" s="154">
        <f>+'11- impo '!A33</f>
        <v>42767</v>
      </c>
      <c r="B34" s="154"/>
      <c r="C34" s="154"/>
      <c r="D34" s="140"/>
      <c r="E34" s="140"/>
      <c r="F34" s="140"/>
      <c r="G34" s="140"/>
      <c r="H34" s="140"/>
      <c r="I34" s="140"/>
    </row>
    <row r="35" spans="1:9" x14ac:dyDescent="0.2">
      <c r="A35" s="154">
        <f>+'11- impo '!A34</f>
        <v>42795</v>
      </c>
      <c r="B35" s="154"/>
      <c r="C35" s="154"/>
      <c r="D35" s="140"/>
      <c r="E35" s="140"/>
      <c r="F35" s="140"/>
      <c r="G35" s="140"/>
      <c r="H35" s="140"/>
      <c r="I35" s="140"/>
    </row>
    <row r="36" spans="1:9" x14ac:dyDescent="0.2">
      <c r="A36" s="154">
        <f>+'11- impo '!A35</f>
        <v>42826</v>
      </c>
      <c r="B36" s="154"/>
      <c r="C36" s="154"/>
      <c r="D36" s="140"/>
      <c r="E36" s="140"/>
      <c r="F36" s="140"/>
      <c r="G36" s="140"/>
      <c r="H36" s="140"/>
      <c r="I36" s="140"/>
    </row>
    <row r="37" spans="1:9" x14ac:dyDescent="0.2">
      <c r="A37" s="154">
        <f>+'11- impo '!A36</f>
        <v>42856</v>
      </c>
      <c r="B37" s="154"/>
      <c r="C37" s="154"/>
      <c r="D37" s="140"/>
      <c r="E37" s="140"/>
      <c r="F37" s="140"/>
      <c r="G37" s="140"/>
      <c r="H37" s="140"/>
      <c r="I37" s="140"/>
    </row>
    <row r="38" spans="1:9" x14ac:dyDescent="0.2">
      <c r="A38" s="154">
        <f>+'11- impo '!A37</f>
        <v>42887</v>
      </c>
      <c r="B38" s="154"/>
      <c r="C38" s="154"/>
      <c r="D38" s="140"/>
      <c r="E38" s="140"/>
      <c r="F38" s="140"/>
      <c r="G38" s="140"/>
      <c r="H38" s="140"/>
      <c r="I38" s="140"/>
    </row>
    <row r="39" spans="1:9" x14ac:dyDescent="0.2">
      <c r="A39" s="154">
        <f>+'11- impo '!A38</f>
        <v>42917</v>
      </c>
      <c r="B39" s="154"/>
      <c r="C39" s="154"/>
      <c r="D39" s="140"/>
      <c r="E39" s="140"/>
      <c r="F39" s="140"/>
      <c r="G39" s="140"/>
      <c r="H39" s="140"/>
      <c r="I39" s="140"/>
    </row>
    <row r="40" spans="1:9" x14ac:dyDescent="0.2">
      <c r="A40" s="154">
        <f>+'11- impo '!A39</f>
        <v>42948</v>
      </c>
      <c r="B40" s="154"/>
      <c r="C40" s="154"/>
      <c r="D40" s="140"/>
      <c r="E40" s="140"/>
      <c r="F40" s="140"/>
      <c r="G40" s="140"/>
      <c r="H40" s="140"/>
      <c r="I40" s="140"/>
    </row>
    <row r="41" spans="1:9" x14ac:dyDescent="0.2">
      <c r="A41" s="154">
        <f>+'11- impo '!A40</f>
        <v>42979</v>
      </c>
      <c r="B41" s="154"/>
      <c r="C41" s="154"/>
      <c r="D41" s="140"/>
      <c r="E41" s="140"/>
      <c r="F41" s="140"/>
      <c r="G41" s="140"/>
      <c r="H41" s="140"/>
      <c r="I41" s="140"/>
    </row>
    <row r="42" spans="1:9" x14ac:dyDescent="0.2">
      <c r="A42" s="154">
        <f>+'11- impo '!A41</f>
        <v>43009</v>
      </c>
      <c r="B42" s="154"/>
      <c r="C42" s="154"/>
      <c r="D42" s="140"/>
      <c r="E42" s="140"/>
      <c r="F42" s="140"/>
      <c r="G42" s="140"/>
      <c r="H42" s="140"/>
      <c r="I42" s="140"/>
    </row>
    <row r="43" spans="1:9" x14ac:dyDescent="0.2">
      <c r="A43" s="154">
        <f>+'11- impo '!A42</f>
        <v>43040</v>
      </c>
      <c r="B43" s="154"/>
      <c r="C43" s="154"/>
      <c r="D43" s="140"/>
      <c r="E43" s="140"/>
      <c r="F43" s="140"/>
      <c r="G43" s="140"/>
      <c r="H43" s="140"/>
      <c r="I43" s="140"/>
    </row>
    <row r="44" spans="1:9" ht="13.5" thickBot="1" x14ac:dyDescent="0.25">
      <c r="A44" s="156">
        <f>+'11- impo '!A43</f>
        <v>43070</v>
      </c>
      <c r="B44" s="156"/>
      <c r="C44" s="156"/>
      <c r="D44" s="157"/>
      <c r="E44" s="157" t="s">
        <v>229</v>
      </c>
      <c r="F44" s="157"/>
      <c r="G44" s="157"/>
      <c r="H44" s="157"/>
      <c r="I44" s="157"/>
    </row>
    <row r="45" spans="1:9" x14ac:dyDescent="0.2">
      <c r="A45" s="150">
        <f>+'11- impo '!A44</f>
        <v>43101</v>
      </c>
      <c r="B45" s="150"/>
      <c r="C45" s="150"/>
      <c r="D45" s="152"/>
      <c r="E45" s="152"/>
      <c r="F45" s="152"/>
      <c r="G45" s="152"/>
      <c r="H45" s="152"/>
      <c r="I45" s="152"/>
    </row>
    <row r="46" spans="1:9" x14ac:dyDescent="0.2">
      <c r="A46" s="154">
        <f>+'11- impo '!A45</f>
        <v>43132</v>
      </c>
      <c r="B46" s="154"/>
      <c r="C46" s="154"/>
      <c r="D46" s="140"/>
      <c r="E46" s="140"/>
      <c r="F46" s="140"/>
      <c r="G46" s="140"/>
      <c r="H46" s="140"/>
      <c r="I46" s="140"/>
    </row>
    <row r="47" spans="1:9" x14ac:dyDescent="0.2">
      <c r="A47" s="154">
        <f>+'11- impo '!A46</f>
        <v>43160</v>
      </c>
      <c r="B47" s="154"/>
      <c r="C47" s="154"/>
      <c r="D47" s="140"/>
      <c r="E47" s="140"/>
      <c r="F47" s="140"/>
      <c r="G47" s="140"/>
      <c r="H47" s="140"/>
      <c r="I47" s="140"/>
    </row>
    <row r="48" spans="1:9" ht="13.5" thickBot="1" x14ac:dyDescent="0.25">
      <c r="A48" s="170"/>
      <c r="B48" s="170"/>
      <c r="C48" s="170"/>
      <c r="D48" s="165"/>
      <c r="E48" s="165"/>
      <c r="F48" s="165"/>
      <c r="G48" s="165"/>
      <c r="H48" s="165"/>
      <c r="I48" s="165"/>
    </row>
    <row r="49" spans="1:9" x14ac:dyDescent="0.2">
      <c r="A49" s="167">
        <f>+'11- impo '!A51</f>
        <v>2015</v>
      </c>
      <c r="B49" s="179"/>
      <c r="C49" s="179"/>
      <c r="D49" s="180"/>
      <c r="E49" s="180"/>
      <c r="F49" s="180"/>
      <c r="G49" s="180"/>
      <c r="H49" s="180"/>
      <c r="I49" s="180"/>
    </row>
    <row r="50" spans="1:9" x14ac:dyDescent="0.2">
      <c r="A50" s="168">
        <f>+'11- impo '!A52</f>
        <v>2016</v>
      </c>
      <c r="B50" s="181"/>
      <c r="C50" s="181"/>
      <c r="D50" s="182"/>
      <c r="E50" s="182"/>
      <c r="F50" s="182"/>
      <c r="G50" s="182"/>
      <c r="H50" s="182"/>
      <c r="I50" s="182"/>
    </row>
    <row r="51" spans="1:9" ht="13.5" thickBot="1" x14ac:dyDescent="0.25">
      <c r="A51" s="169">
        <f>+'11- impo '!A53</f>
        <v>2017</v>
      </c>
      <c r="B51" s="183"/>
      <c r="C51" s="183"/>
      <c r="D51" s="184"/>
      <c r="E51" s="184"/>
      <c r="F51" s="184"/>
      <c r="G51" s="184"/>
      <c r="H51" s="184"/>
      <c r="I51" s="184"/>
    </row>
    <row r="52" spans="1:9" ht="13.5" thickBot="1" x14ac:dyDescent="0.25">
      <c r="A52" s="170"/>
      <c r="B52" s="185"/>
      <c r="C52" s="185"/>
      <c r="D52" s="66"/>
      <c r="E52" s="66"/>
      <c r="F52" s="66"/>
      <c r="G52" s="66"/>
      <c r="H52" s="66"/>
      <c r="I52" s="66"/>
    </row>
    <row r="53" spans="1:9" x14ac:dyDescent="0.2">
      <c r="A53" s="150" t="str">
        <f>+'11- impo '!A55</f>
        <v>ene-mar 2017</v>
      </c>
      <c r="B53" s="186"/>
      <c r="C53" s="186"/>
      <c r="D53" s="180"/>
      <c r="E53" s="180"/>
      <c r="F53" s="180"/>
      <c r="G53" s="180"/>
      <c r="H53" s="180"/>
      <c r="I53" s="180"/>
    </row>
    <row r="54" spans="1:9" ht="13.5" thickBot="1" x14ac:dyDescent="0.25">
      <c r="A54" s="156" t="str">
        <f>+'11- impo '!A56</f>
        <v>ene-mar 2018</v>
      </c>
      <c r="B54" s="187"/>
      <c r="C54" s="187"/>
      <c r="D54" s="184"/>
      <c r="E54" s="184"/>
      <c r="F54" s="184"/>
      <c r="G54" s="184"/>
      <c r="H54" s="184"/>
      <c r="I54" s="184"/>
    </row>
    <row r="55" spans="1:9" x14ac:dyDescent="0.2">
      <c r="A55" s="164"/>
      <c r="B55" s="164"/>
      <c r="C55" s="164"/>
    </row>
    <row r="56" spans="1:9" x14ac:dyDescent="0.2">
      <c r="A56" s="164"/>
      <c r="B56" s="164"/>
      <c r="C56" s="164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79" orientation="portrait" horizontalDpi="1200" verticalDpi="12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42"/>
  <sheetViews>
    <sheetView showGridLines="0" zoomScaleNormal="100" workbookViewId="0">
      <selection activeCell="A9" sqref="A9:G41"/>
    </sheetView>
  </sheetViews>
  <sheetFormatPr baseColWidth="10" defaultRowHeight="12.75" x14ac:dyDescent="0.2"/>
  <cols>
    <col min="1" max="2" width="17.85546875" style="49" customWidth="1"/>
    <col min="3" max="3" width="57.28515625" style="49" customWidth="1"/>
    <col min="4" max="7" width="11.28515625" style="49" customWidth="1"/>
    <col min="8" max="16384" width="11.42578125" style="49"/>
  </cols>
  <sheetData>
    <row r="1" spans="1:7" x14ac:dyDescent="0.2">
      <c r="A1" s="134" t="s">
        <v>1</v>
      </c>
      <c r="B1" s="134"/>
      <c r="C1" s="135"/>
      <c r="D1" s="135"/>
      <c r="E1" s="135"/>
      <c r="F1" s="135"/>
      <c r="G1" s="135"/>
    </row>
    <row r="2" spans="1:7" x14ac:dyDescent="0.2">
      <c r="A2" s="318" t="s">
        <v>207</v>
      </c>
      <c r="B2" s="318"/>
      <c r="C2" s="319"/>
      <c r="D2" s="319"/>
      <c r="E2" s="319"/>
      <c r="F2" s="319"/>
      <c r="G2" s="319"/>
    </row>
    <row r="3" spans="1:7" x14ac:dyDescent="0.2">
      <c r="A3" s="321" t="s">
        <v>236</v>
      </c>
      <c r="B3" s="321"/>
      <c r="C3" s="320"/>
      <c r="D3" s="319"/>
      <c r="E3" s="319"/>
      <c r="F3" s="319"/>
      <c r="G3" s="319"/>
    </row>
    <row r="4" spans="1:7" hidden="1" x14ac:dyDescent="0.2">
      <c r="A4" s="134"/>
      <c r="B4" s="134"/>
      <c r="C4" s="135"/>
      <c r="D4" s="135"/>
      <c r="E4" s="135"/>
      <c r="F4" s="135"/>
      <c r="G4" s="135"/>
    </row>
    <row r="5" spans="1:7" hidden="1" x14ac:dyDescent="0.2">
      <c r="A5" s="134"/>
      <c r="B5" s="134"/>
      <c r="C5" s="135"/>
      <c r="D5" s="135"/>
      <c r="E5" s="135"/>
      <c r="F5" s="135"/>
      <c r="G5" s="135"/>
    </row>
    <row r="6" spans="1:7" x14ac:dyDescent="0.2">
      <c r="A6" s="134"/>
      <c r="B6" s="134"/>
      <c r="C6" s="135"/>
      <c r="D6" s="135"/>
      <c r="E6" s="135"/>
      <c r="F6" s="135"/>
      <c r="G6" s="135"/>
    </row>
    <row r="7" spans="1:7" x14ac:dyDescent="0.2">
      <c r="A7" s="134"/>
      <c r="B7" s="134"/>
      <c r="C7" s="135"/>
      <c r="D7" s="135"/>
      <c r="E7" s="135"/>
      <c r="F7" s="135"/>
      <c r="G7" s="135"/>
    </row>
    <row r="8" spans="1:7" ht="13.5" thickBot="1" x14ac:dyDescent="0.25">
      <c r="A8" s="135"/>
      <c r="B8" s="135"/>
      <c r="C8" s="134"/>
      <c r="D8" s="135"/>
      <c r="E8" s="135"/>
      <c r="F8" s="135"/>
      <c r="G8" s="135"/>
    </row>
    <row r="9" spans="1:7" ht="34.5" customHeight="1" thickBot="1" x14ac:dyDescent="0.25">
      <c r="A9" s="379" t="s">
        <v>251</v>
      </c>
      <c r="B9" s="379" t="s">
        <v>265</v>
      </c>
      <c r="C9" s="379" t="s">
        <v>245</v>
      </c>
      <c r="D9" s="315">
        <v>2015</v>
      </c>
      <c r="E9" s="315">
        <v>2016</v>
      </c>
      <c r="F9" s="315">
        <v>2017</v>
      </c>
      <c r="G9" s="315" t="s">
        <v>242</v>
      </c>
    </row>
    <row r="10" spans="1:7" x14ac:dyDescent="0.2">
      <c r="A10" s="460" t="s">
        <v>246</v>
      </c>
      <c r="B10" s="466" t="s">
        <v>260</v>
      </c>
      <c r="C10" s="469"/>
      <c r="D10" s="478" t="s">
        <v>112</v>
      </c>
      <c r="E10" s="475" t="s">
        <v>112</v>
      </c>
      <c r="F10" s="475" t="s">
        <v>112</v>
      </c>
      <c r="G10" s="480" t="s">
        <v>112</v>
      </c>
    </row>
    <row r="11" spans="1:7" x14ac:dyDescent="0.2">
      <c r="A11" s="461"/>
      <c r="B11" s="467" t="s">
        <v>261</v>
      </c>
      <c r="C11" s="470"/>
      <c r="D11" s="479"/>
      <c r="E11" s="476"/>
      <c r="F11" s="476"/>
      <c r="G11" s="477"/>
    </row>
    <row r="12" spans="1:7" x14ac:dyDescent="0.2">
      <c r="A12" s="461"/>
      <c r="B12" s="467" t="s">
        <v>262</v>
      </c>
      <c r="C12" s="470"/>
      <c r="D12" s="479" t="s">
        <v>112</v>
      </c>
      <c r="E12" s="476" t="s">
        <v>112</v>
      </c>
      <c r="F12" s="476" t="s">
        <v>112</v>
      </c>
      <c r="G12" s="477" t="s">
        <v>112</v>
      </c>
    </row>
    <row r="13" spans="1:7" x14ac:dyDescent="0.2">
      <c r="A13" s="461"/>
      <c r="B13" s="467" t="s">
        <v>263</v>
      </c>
      <c r="C13" s="470"/>
      <c r="D13" s="479"/>
      <c r="E13" s="476"/>
      <c r="F13" s="476"/>
      <c r="G13" s="477"/>
    </row>
    <row r="14" spans="1:7" x14ac:dyDescent="0.2">
      <c r="A14" s="461"/>
      <c r="B14" s="467" t="s">
        <v>264</v>
      </c>
      <c r="C14" s="470"/>
      <c r="D14" s="479" t="s">
        <v>112</v>
      </c>
      <c r="E14" s="476" t="s">
        <v>112</v>
      </c>
      <c r="F14" s="476" t="s">
        <v>112</v>
      </c>
      <c r="G14" s="477" t="s">
        <v>112</v>
      </c>
    </row>
    <row r="15" spans="1:7" ht="13.5" thickBot="1" x14ac:dyDescent="0.25">
      <c r="A15" s="462"/>
      <c r="B15" s="468" t="s">
        <v>266</v>
      </c>
      <c r="C15" s="471"/>
      <c r="D15" s="481"/>
      <c r="E15" s="483"/>
      <c r="F15" s="483"/>
      <c r="G15" s="482"/>
    </row>
    <row r="16" spans="1:7" x14ac:dyDescent="0.2">
      <c r="A16" s="460" t="s">
        <v>247</v>
      </c>
      <c r="B16" s="466" t="s">
        <v>260</v>
      </c>
      <c r="C16" s="469"/>
      <c r="D16" s="478" t="s">
        <v>112</v>
      </c>
      <c r="E16" s="475" t="s">
        <v>112</v>
      </c>
      <c r="F16" s="475" t="s">
        <v>112</v>
      </c>
      <c r="G16" s="480" t="s">
        <v>112</v>
      </c>
    </row>
    <row r="17" spans="1:7" x14ac:dyDescent="0.2">
      <c r="A17" s="461"/>
      <c r="B17" s="467" t="s">
        <v>261</v>
      </c>
      <c r="C17" s="470"/>
      <c r="D17" s="479"/>
      <c r="E17" s="476"/>
      <c r="F17" s="476"/>
      <c r="G17" s="477"/>
    </row>
    <row r="18" spans="1:7" x14ac:dyDescent="0.2">
      <c r="A18" s="461"/>
      <c r="B18" s="467" t="s">
        <v>262</v>
      </c>
      <c r="C18" s="470"/>
      <c r="D18" s="479" t="s">
        <v>112</v>
      </c>
      <c r="E18" s="476" t="s">
        <v>112</v>
      </c>
      <c r="F18" s="476" t="s">
        <v>112</v>
      </c>
      <c r="G18" s="477" t="s">
        <v>112</v>
      </c>
    </row>
    <row r="19" spans="1:7" x14ac:dyDescent="0.2">
      <c r="A19" s="461"/>
      <c r="B19" s="467" t="s">
        <v>263</v>
      </c>
      <c r="C19" s="470"/>
      <c r="D19" s="479"/>
      <c r="E19" s="476"/>
      <c r="F19" s="476"/>
      <c r="G19" s="477"/>
    </row>
    <row r="20" spans="1:7" x14ac:dyDescent="0.2">
      <c r="A20" s="461"/>
      <c r="B20" s="467" t="s">
        <v>264</v>
      </c>
      <c r="C20" s="470"/>
      <c r="D20" s="479" t="s">
        <v>112</v>
      </c>
      <c r="E20" s="476" t="s">
        <v>112</v>
      </c>
      <c r="F20" s="476" t="s">
        <v>112</v>
      </c>
      <c r="G20" s="477" t="s">
        <v>112</v>
      </c>
    </row>
    <row r="21" spans="1:7" ht="13.5" thickBot="1" x14ac:dyDescent="0.25">
      <c r="A21" s="462"/>
      <c r="B21" s="468" t="s">
        <v>266</v>
      </c>
      <c r="C21" s="471"/>
      <c r="D21" s="481"/>
      <c r="E21" s="483"/>
      <c r="F21" s="483"/>
      <c r="G21" s="482"/>
    </row>
    <row r="22" spans="1:7" x14ac:dyDescent="0.2">
      <c r="A22" s="460" t="s">
        <v>248</v>
      </c>
      <c r="B22" s="466" t="s">
        <v>260</v>
      </c>
      <c r="C22" s="469"/>
      <c r="D22" s="478" t="s">
        <v>112</v>
      </c>
      <c r="E22" s="475" t="s">
        <v>112</v>
      </c>
      <c r="F22" s="475" t="s">
        <v>112</v>
      </c>
      <c r="G22" s="480" t="s">
        <v>112</v>
      </c>
    </row>
    <row r="23" spans="1:7" x14ac:dyDescent="0.2">
      <c r="A23" s="461"/>
      <c r="B23" s="467" t="s">
        <v>261</v>
      </c>
      <c r="C23" s="470"/>
      <c r="D23" s="479"/>
      <c r="E23" s="476"/>
      <c r="F23" s="476"/>
      <c r="G23" s="477"/>
    </row>
    <row r="24" spans="1:7" x14ac:dyDescent="0.2">
      <c r="A24" s="461"/>
      <c r="B24" s="467" t="s">
        <v>262</v>
      </c>
      <c r="C24" s="470"/>
      <c r="D24" s="479" t="s">
        <v>112</v>
      </c>
      <c r="E24" s="476" t="s">
        <v>112</v>
      </c>
      <c r="F24" s="476" t="s">
        <v>112</v>
      </c>
      <c r="G24" s="477" t="s">
        <v>112</v>
      </c>
    </row>
    <row r="25" spans="1:7" x14ac:dyDescent="0.2">
      <c r="A25" s="461"/>
      <c r="B25" s="467" t="s">
        <v>263</v>
      </c>
      <c r="C25" s="470"/>
      <c r="D25" s="479"/>
      <c r="E25" s="476"/>
      <c r="F25" s="476"/>
      <c r="G25" s="477"/>
    </row>
    <row r="26" spans="1:7" x14ac:dyDescent="0.2">
      <c r="A26" s="461"/>
      <c r="B26" s="467" t="s">
        <v>264</v>
      </c>
      <c r="C26" s="470"/>
      <c r="D26" s="479" t="s">
        <v>112</v>
      </c>
      <c r="E26" s="476" t="s">
        <v>112</v>
      </c>
      <c r="F26" s="476" t="s">
        <v>112</v>
      </c>
      <c r="G26" s="477" t="s">
        <v>112</v>
      </c>
    </row>
    <row r="27" spans="1:7" ht="13.5" thickBot="1" x14ac:dyDescent="0.25">
      <c r="A27" s="462"/>
      <c r="B27" s="468" t="s">
        <v>266</v>
      </c>
      <c r="C27" s="471"/>
      <c r="D27" s="481"/>
      <c r="E27" s="483"/>
      <c r="F27" s="483"/>
      <c r="G27" s="482"/>
    </row>
    <row r="28" spans="1:7" x14ac:dyDescent="0.2">
      <c r="A28" s="460" t="s">
        <v>249</v>
      </c>
      <c r="B28" s="466" t="s">
        <v>260</v>
      </c>
      <c r="C28" s="469"/>
      <c r="D28" s="478" t="s">
        <v>112</v>
      </c>
      <c r="E28" s="475" t="s">
        <v>112</v>
      </c>
      <c r="F28" s="475" t="s">
        <v>112</v>
      </c>
      <c r="G28" s="480" t="s">
        <v>112</v>
      </c>
    </row>
    <row r="29" spans="1:7" x14ac:dyDescent="0.2">
      <c r="A29" s="461"/>
      <c r="B29" s="467" t="s">
        <v>261</v>
      </c>
      <c r="C29" s="470"/>
      <c r="D29" s="479"/>
      <c r="E29" s="476"/>
      <c r="F29" s="476"/>
      <c r="G29" s="477"/>
    </row>
    <row r="30" spans="1:7" x14ac:dyDescent="0.2">
      <c r="A30" s="461"/>
      <c r="B30" s="467" t="s">
        <v>262</v>
      </c>
      <c r="C30" s="470"/>
      <c r="D30" s="479" t="s">
        <v>112</v>
      </c>
      <c r="E30" s="476" t="s">
        <v>112</v>
      </c>
      <c r="F30" s="476" t="s">
        <v>112</v>
      </c>
      <c r="G30" s="477" t="s">
        <v>112</v>
      </c>
    </row>
    <row r="31" spans="1:7" x14ac:dyDescent="0.2">
      <c r="A31" s="461"/>
      <c r="B31" s="467" t="s">
        <v>263</v>
      </c>
      <c r="C31" s="470"/>
      <c r="D31" s="479"/>
      <c r="E31" s="476"/>
      <c r="F31" s="476"/>
      <c r="G31" s="477"/>
    </row>
    <row r="32" spans="1:7" x14ac:dyDescent="0.2">
      <c r="A32" s="461"/>
      <c r="B32" s="467" t="s">
        <v>264</v>
      </c>
      <c r="C32" s="470"/>
      <c r="D32" s="479" t="s">
        <v>112</v>
      </c>
      <c r="E32" s="476" t="s">
        <v>112</v>
      </c>
      <c r="F32" s="476" t="s">
        <v>112</v>
      </c>
      <c r="G32" s="477" t="s">
        <v>112</v>
      </c>
    </row>
    <row r="33" spans="1:7" ht="13.5" thickBot="1" x14ac:dyDescent="0.25">
      <c r="A33" s="462"/>
      <c r="B33" s="468" t="s">
        <v>266</v>
      </c>
      <c r="C33" s="471"/>
      <c r="D33" s="481"/>
      <c r="E33" s="483"/>
      <c r="F33" s="483"/>
      <c r="G33" s="482"/>
    </row>
    <row r="34" spans="1:7" x14ac:dyDescent="0.2">
      <c r="A34" s="460" t="s">
        <v>250</v>
      </c>
      <c r="B34" s="466" t="s">
        <v>260</v>
      </c>
      <c r="C34" s="469"/>
      <c r="D34" s="478" t="s">
        <v>112</v>
      </c>
      <c r="E34" s="475" t="s">
        <v>112</v>
      </c>
      <c r="F34" s="475" t="s">
        <v>112</v>
      </c>
      <c r="G34" s="480" t="s">
        <v>112</v>
      </c>
    </row>
    <row r="35" spans="1:7" x14ac:dyDescent="0.2">
      <c r="A35" s="461"/>
      <c r="B35" s="467" t="s">
        <v>261</v>
      </c>
      <c r="C35" s="470"/>
      <c r="D35" s="479"/>
      <c r="E35" s="476"/>
      <c r="F35" s="476"/>
      <c r="G35" s="477"/>
    </row>
    <row r="36" spans="1:7" x14ac:dyDescent="0.2">
      <c r="A36" s="461"/>
      <c r="B36" s="467" t="s">
        <v>262</v>
      </c>
      <c r="C36" s="470"/>
      <c r="D36" s="479" t="s">
        <v>112</v>
      </c>
      <c r="E36" s="476" t="s">
        <v>112</v>
      </c>
      <c r="F36" s="476" t="s">
        <v>112</v>
      </c>
      <c r="G36" s="477" t="s">
        <v>112</v>
      </c>
    </row>
    <row r="37" spans="1:7" x14ac:dyDescent="0.2">
      <c r="A37" s="461"/>
      <c r="B37" s="467" t="s">
        <v>263</v>
      </c>
      <c r="C37" s="470"/>
      <c r="D37" s="479"/>
      <c r="E37" s="476"/>
      <c r="F37" s="476"/>
      <c r="G37" s="477"/>
    </row>
    <row r="38" spans="1:7" x14ac:dyDescent="0.2">
      <c r="A38" s="461"/>
      <c r="B38" s="467" t="s">
        <v>264</v>
      </c>
      <c r="C38" s="470"/>
      <c r="D38" s="479" t="s">
        <v>112</v>
      </c>
      <c r="E38" s="476" t="s">
        <v>112</v>
      </c>
      <c r="F38" s="476" t="s">
        <v>112</v>
      </c>
      <c r="G38" s="477" t="s">
        <v>112</v>
      </c>
    </row>
    <row r="39" spans="1:7" ht="13.5" thickBot="1" x14ac:dyDescent="0.25">
      <c r="A39" s="463"/>
      <c r="B39" s="468" t="s">
        <v>266</v>
      </c>
      <c r="C39" s="471"/>
      <c r="D39" s="481"/>
      <c r="E39" s="483"/>
      <c r="F39" s="483"/>
      <c r="G39" s="482"/>
    </row>
    <row r="40" spans="1:7" ht="13.5" thickBot="1" x14ac:dyDescent="0.25">
      <c r="C40" s="138" t="s">
        <v>113</v>
      </c>
      <c r="D40" s="139">
        <v>1</v>
      </c>
      <c r="E40" s="139">
        <v>1</v>
      </c>
      <c r="F40" s="139">
        <v>1</v>
      </c>
      <c r="G40" s="139">
        <v>1</v>
      </c>
    </row>
    <row r="41" spans="1:7" x14ac:dyDescent="0.2">
      <c r="A41" s="245" t="s">
        <v>267</v>
      </c>
    </row>
    <row r="42" spans="1:7" x14ac:dyDescent="0.2">
      <c r="A42" s="49" t="s">
        <v>166</v>
      </c>
    </row>
  </sheetData>
  <mergeCells count="60">
    <mergeCell ref="D12:D13"/>
    <mergeCell ref="E12:E13"/>
    <mergeCell ref="F12:F13"/>
    <mergeCell ref="G12:G13"/>
    <mergeCell ref="D10:D11"/>
    <mergeCell ref="G14:G15"/>
    <mergeCell ref="D16:D17"/>
    <mergeCell ref="E16:E17"/>
    <mergeCell ref="F16:F17"/>
    <mergeCell ref="E10:E11"/>
    <mergeCell ref="F10:F11"/>
    <mergeCell ref="G16:G17"/>
    <mergeCell ref="D14:D15"/>
    <mergeCell ref="E14:E15"/>
    <mergeCell ref="F14:F15"/>
    <mergeCell ref="G10:G11"/>
    <mergeCell ref="G18:G19"/>
    <mergeCell ref="D20:D21"/>
    <mergeCell ref="E20:E21"/>
    <mergeCell ref="F20:F21"/>
    <mergeCell ref="G20:G21"/>
    <mergeCell ref="D18:D19"/>
    <mergeCell ref="E18:E19"/>
    <mergeCell ref="F18:F19"/>
    <mergeCell ref="G22:G23"/>
    <mergeCell ref="D24:D25"/>
    <mergeCell ref="E24:E25"/>
    <mergeCell ref="F24:F25"/>
    <mergeCell ref="G26:G27"/>
    <mergeCell ref="D28:D29"/>
    <mergeCell ref="G24:G25"/>
    <mergeCell ref="D22:D23"/>
    <mergeCell ref="E22:E23"/>
    <mergeCell ref="F22:F23"/>
    <mergeCell ref="G28:G29"/>
    <mergeCell ref="D26:D27"/>
    <mergeCell ref="E26:E27"/>
    <mergeCell ref="F26:F27"/>
    <mergeCell ref="G32:G33"/>
    <mergeCell ref="D30:D31"/>
    <mergeCell ref="E30:E31"/>
    <mergeCell ref="F30:F31"/>
    <mergeCell ref="G38:G39"/>
    <mergeCell ref="D38:D39"/>
    <mergeCell ref="E38:E39"/>
    <mergeCell ref="F38:F39"/>
    <mergeCell ref="E32:E33"/>
    <mergeCell ref="F32:F33"/>
    <mergeCell ref="E34:E35"/>
    <mergeCell ref="F34:F35"/>
    <mergeCell ref="E28:E29"/>
    <mergeCell ref="F28:F29"/>
    <mergeCell ref="G36:G37"/>
    <mergeCell ref="D34:D35"/>
    <mergeCell ref="G34:G35"/>
    <mergeCell ref="D36:D37"/>
    <mergeCell ref="E36:E37"/>
    <mergeCell ref="F36:F37"/>
    <mergeCell ref="G30:G31"/>
    <mergeCell ref="D32:D33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6" orientation="landscape" r:id="rId1"/>
  <headerFooter alignWithMargins="0">
    <oddHeader>&amp;R2018 - Año del Centenario de la Reforma Universitaria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I14"/>
  <sheetViews>
    <sheetView showGridLines="0" view="pageBreakPreview" zoomScale="115" zoomScaleNormal="75" zoomScaleSheetLayoutView="115" workbookViewId="0">
      <selection activeCell="C7" sqref="C7"/>
    </sheetView>
  </sheetViews>
  <sheetFormatPr baseColWidth="10" defaultRowHeight="12.75" x14ac:dyDescent="0.2"/>
  <cols>
    <col min="1" max="1" width="15.140625" style="49" customWidth="1"/>
    <col min="2" max="4" width="22.7109375" style="49" customWidth="1"/>
    <col min="5" max="5" width="23.42578125" style="49" customWidth="1"/>
    <col min="6" max="6" width="22.85546875" style="49" customWidth="1"/>
    <col min="7" max="7" width="23" style="49" customWidth="1"/>
    <col min="8" max="16384" width="11.42578125" style="49"/>
  </cols>
  <sheetData>
    <row r="1" spans="1:9" x14ac:dyDescent="0.2">
      <c r="A1" s="134" t="s">
        <v>139</v>
      </c>
      <c r="B1" s="135"/>
      <c r="C1" s="135"/>
      <c r="D1" s="135"/>
      <c r="E1" s="135"/>
    </row>
    <row r="2" spans="1:9" x14ac:dyDescent="0.2">
      <c r="A2" s="318" t="s">
        <v>15</v>
      </c>
      <c r="B2" s="319"/>
      <c r="C2" s="319"/>
      <c r="D2" s="319"/>
      <c r="E2" s="319"/>
      <c r="F2" s="52"/>
      <c r="G2" s="52"/>
    </row>
    <row r="3" spans="1:9" x14ac:dyDescent="0.2">
      <c r="A3" s="321" t="str">
        <f>'1.modelos'!A3&amp;" de producción propia, producción nacional de terceros o importados de todos los orígenes"</f>
        <v>Amortiguadores para motos de producción propia, producción nacional de terceros o importados de todos los orígenes</v>
      </c>
      <c r="B3" s="319"/>
      <c r="C3" s="319"/>
      <c r="D3" s="319"/>
      <c r="E3" s="319"/>
      <c r="F3" s="52"/>
      <c r="G3" s="52"/>
    </row>
    <row r="4" spans="1:9" x14ac:dyDescent="0.2">
      <c r="A4" s="321" t="s">
        <v>219</v>
      </c>
      <c r="B4" s="319"/>
      <c r="C4" s="319"/>
      <c r="D4" s="319"/>
      <c r="E4" s="319"/>
      <c r="F4" s="52"/>
      <c r="G4" s="52"/>
    </row>
    <row r="5" spans="1:9" ht="13.5" thickBot="1" x14ac:dyDescent="0.25">
      <c r="A5" s="351"/>
      <c r="B5" s="351"/>
      <c r="C5" s="351"/>
      <c r="D5" s="351"/>
      <c r="E5" s="351"/>
      <c r="F5" s="351"/>
      <c r="G5" s="52"/>
      <c r="H5" s="52"/>
    </row>
    <row r="6" spans="1:9" ht="13.5" thickBot="1" x14ac:dyDescent="0.25">
      <c r="A6" s="385"/>
      <c r="B6" s="385"/>
      <c r="C6" s="385"/>
      <c r="D6" s="385"/>
      <c r="E6" s="386" t="s">
        <v>198</v>
      </c>
      <c r="F6" s="387"/>
      <c r="G6" s="388"/>
      <c r="H6" s="52"/>
      <c r="I6" s="52"/>
    </row>
    <row r="7" spans="1:9" ht="13.5" thickBot="1" x14ac:dyDescent="0.25">
      <c r="A7" s="372" t="s">
        <v>5</v>
      </c>
      <c r="B7" s="446" t="s">
        <v>226</v>
      </c>
      <c r="C7" s="446" t="s">
        <v>227</v>
      </c>
      <c r="D7" s="389" t="s">
        <v>218</v>
      </c>
      <c r="E7" s="390" t="s">
        <v>225</v>
      </c>
      <c r="F7" s="391" t="s">
        <v>225</v>
      </c>
      <c r="G7" s="392" t="s">
        <v>224</v>
      </c>
      <c r="H7" s="52"/>
      <c r="I7" s="52"/>
    </row>
    <row r="8" spans="1:9" x14ac:dyDescent="0.2">
      <c r="A8" s="174">
        <v>42004</v>
      </c>
      <c r="B8" s="448"/>
      <c r="C8" s="448"/>
      <c r="D8" s="452"/>
      <c r="E8" s="361"/>
      <c r="F8" s="362"/>
      <c r="G8" s="363"/>
      <c r="H8" s="52"/>
      <c r="I8" s="52"/>
    </row>
    <row r="9" spans="1:9" x14ac:dyDescent="0.2">
      <c r="A9" s="173">
        <v>42369</v>
      </c>
      <c r="B9" s="448"/>
      <c r="C9" s="448"/>
      <c r="D9" s="452"/>
      <c r="E9" s="357"/>
      <c r="F9" s="358"/>
      <c r="G9" s="359"/>
      <c r="H9" s="52"/>
      <c r="I9" s="52"/>
    </row>
    <row r="10" spans="1:9" x14ac:dyDescent="0.2">
      <c r="A10" s="173">
        <v>42735</v>
      </c>
      <c r="B10" s="448"/>
      <c r="C10" s="448"/>
      <c r="D10" s="357"/>
      <c r="E10" s="357"/>
      <c r="F10" s="358"/>
      <c r="G10" s="359"/>
      <c r="H10" s="52"/>
      <c r="I10" s="52"/>
    </row>
    <row r="11" spans="1:9" ht="13.5" thickBot="1" x14ac:dyDescent="0.25">
      <c r="A11" s="174">
        <v>43100</v>
      </c>
      <c r="B11" s="449"/>
      <c r="C11" s="449"/>
      <c r="D11" s="360"/>
      <c r="E11" s="361"/>
      <c r="F11" s="362"/>
      <c r="G11" s="363"/>
      <c r="H11" s="52"/>
      <c r="I11" s="52"/>
    </row>
    <row r="12" spans="1:9" x14ac:dyDescent="0.2">
      <c r="A12" s="172">
        <v>42825</v>
      </c>
      <c r="B12" s="447"/>
      <c r="C12" s="447"/>
      <c r="D12" s="364"/>
      <c r="E12" s="364"/>
      <c r="F12" s="365"/>
      <c r="G12" s="366"/>
      <c r="H12" s="52"/>
      <c r="I12" s="52"/>
    </row>
    <row r="13" spans="1:9" ht="13.5" thickBot="1" x14ac:dyDescent="0.25">
      <c r="A13" s="367">
        <v>43190</v>
      </c>
      <c r="B13" s="450"/>
      <c r="C13" s="450"/>
      <c r="D13" s="368"/>
      <c r="E13" s="368"/>
      <c r="F13" s="369"/>
      <c r="G13" s="370"/>
      <c r="H13" s="52"/>
      <c r="I13" s="52"/>
    </row>
    <row r="14" spans="1:9" x14ac:dyDescent="0.2">
      <c r="A14" s="52"/>
      <c r="B14" s="52"/>
      <c r="C14" s="52"/>
      <c r="D14" s="52"/>
      <c r="E14" s="52"/>
      <c r="F14" s="52"/>
      <c r="G14" s="52"/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5" orientation="landscape" horizontalDpi="1200" verticalDpi="1200" r:id="rId1"/>
  <headerFooter alignWithMargins="0">
    <oddHeader>&amp;R2018 - Año del Centenario de la Reforma Universitaria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I16" sqref="I16"/>
    </sheetView>
  </sheetViews>
  <sheetFormatPr baseColWidth="10" defaultRowHeight="12.75" x14ac:dyDescent="0.2"/>
  <cols>
    <col min="1" max="1" width="15.85546875" customWidth="1"/>
    <col min="2" max="2" width="23.140625" bestFit="1" customWidth="1"/>
  </cols>
  <sheetData>
    <row r="1" spans="1:6" x14ac:dyDescent="0.2">
      <c r="A1" s="143" t="s">
        <v>90</v>
      </c>
      <c r="B1" s="143"/>
      <c r="C1" s="143"/>
      <c r="D1" s="143"/>
      <c r="E1" s="143"/>
      <c r="F1" s="143"/>
    </row>
    <row r="2" spans="1:6" x14ac:dyDescent="0.2">
      <c r="A2" s="134" t="s">
        <v>78</v>
      </c>
      <c r="B2" s="135"/>
      <c r="C2" s="135"/>
      <c r="D2" s="135"/>
      <c r="E2" s="135"/>
      <c r="F2" s="135"/>
    </row>
    <row r="3" spans="1:6" x14ac:dyDescent="0.2">
      <c r="A3" s="455" t="str">
        <f>+'4.$'!A3:E3</f>
        <v>Amortiguadores para motos</v>
      </c>
      <c r="B3" s="319"/>
      <c r="C3" s="319"/>
      <c r="D3" s="319"/>
      <c r="E3" s="319"/>
      <c r="F3" s="319"/>
    </row>
    <row r="4" spans="1:6" x14ac:dyDescent="0.2">
      <c r="A4" s="143" t="s">
        <v>220</v>
      </c>
      <c r="B4" s="135"/>
      <c r="C4" s="135"/>
      <c r="D4" s="135"/>
      <c r="E4" s="135"/>
      <c r="F4" s="135"/>
    </row>
    <row r="5" spans="1:6" x14ac:dyDescent="0.2">
      <c r="A5" s="134" t="s">
        <v>241</v>
      </c>
      <c r="B5" s="135"/>
      <c r="C5" s="135"/>
      <c r="D5" s="135"/>
      <c r="E5" s="135"/>
      <c r="F5" s="135"/>
    </row>
    <row r="6" spans="1:6" ht="13.5" thickBot="1" x14ac:dyDescent="0.25">
      <c r="A6" s="134" t="s">
        <v>80</v>
      </c>
      <c r="B6" s="135"/>
      <c r="C6" s="135"/>
      <c r="D6" s="135"/>
      <c r="E6" s="135"/>
      <c r="F6" s="135"/>
    </row>
    <row r="7" spans="1:6" x14ac:dyDescent="0.2">
      <c r="A7" s="372" t="s">
        <v>4</v>
      </c>
      <c r="B7" s="372" t="s">
        <v>81</v>
      </c>
      <c r="C7" s="372" t="s">
        <v>82</v>
      </c>
      <c r="D7" s="372" t="s">
        <v>14</v>
      </c>
      <c r="E7" s="372" t="s">
        <v>96</v>
      </c>
    </row>
    <row r="8" spans="1:6" ht="13.5" thickBot="1" x14ac:dyDescent="0.25">
      <c r="A8" s="458" t="s">
        <v>5</v>
      </c>
      <c r="B8" s="458" t="s">
        <v>83</v>
      </c>
      <c r="C8" s="458" t="s">
        <v>84</v>
      </c>
      <c r="D8" s="458" t="s">
        <v>85</v>
      </c>
      <c r="E8" s="458" t="s">
        <v>85</v>
      </c>
    </row>
    <row r="9" spans="1:6" x14ac:dyDescent="0.2">
      <c r="A9" s="150">
        <v>42005</v>
      </c>
      <c r="B9" s="151"/>
      <c r="C9" s="152"/>
      <c r="D9" s="153"/>
      <c r="E9" s="152"/>
    </row>
    <row r="10" spans="1:6" x14ac:dyDescent="0.2">
      <c r="A10" s="154">
        <v>42036</v>
      </c>
      <c r="B10" s="155"/>
      <c r="C10" s="140"/>
      <c r="D10" s="141"/>
      <c r="E10" s="140"/>
    </row>
    <row r="11" spans="1:6" x14ac:dyDescent="0.2">
      <c r="A11" s="154">
        <v>42064</v>
      </c>
      <c r="B11" s="155"/>
      <c r="C11" s="140"/>
      <c r="D11" s="141"/>
      <c r="E11" s="140"/>
    </row>
    <row r="12" spans="1:6" x14ac:dyDescent="0.2">
      <c r="A12" s="154">
        <v>42095</v>
      </c>
      <c r="B12" s="155"/>
      <c r="C12" s="140"/>
      <c r="D12" s="141"/>
      <c r="E12" s="140"/>
    </row>
    <row r="13" spans="1:6" x14ac:dyDescent="0.2">
      <c r="A13" s="154">
        <v>42125</v>
      </c>
      <c r="B13" s="140"/>
      <c r="C13" s="140"/>
      <c r="D13" s="141"/>
      <c r="E13" s="140"/>
    </row>
    <row r="14" spans="1:6" x14ac:dyDescent="0.2">
      <c r="A14" s="154">
        <v>42156</v>
      </c>
      <c r="B14" s="155"/>
      <c r="C14" s="140"/>
      <c r="D14" s="141"/>
      <c r="E14" s="140"/>
    </row>
    <row r="15" spans="1:6" x14ac:dyDescent="0.2">
      <c r="A15" s="154">
        <v>42186</v>
      </c>
      <c r="B15" s="140"/>
      <c r="C15" s="140"/>
      <c r="D15" s="141"/>
      <c r="E15" s="140"/>
    </row>
    <row r="16" spans="1:6" x14ac:dyDescent="0.2">
      <c r="A16" s="154">
        <v>42217</v>
      </c>
      <c r="B16" s="140"/>
      <c r="C16" s="140"/>
      <c r="D16" s="141"/>
      <c r="E16" s="140"/>
    </row>
    <row r="17" spans="1:5" x14ac:dyDescent="0.2">
      <c r="A17" s="154">
        <v>42248</v>
      </c>
      <c r="B17" s="140"/>
      <c r="C17" s="140"/>
      <c r="D17" s="141"/>
      <c r="E17" s="140"/>
    </row>
    <row r="18" spans="1:5" x14ac:dyDescent="0.2">
      <c r="A18" s="154">
        <v>42278</v>
      </c>
      <c r="B18" s="140"/>
      <c r="C18" s="140"/>
      <c r="D18" s="141"/>
      <c r="E18" s="140"/>
    </row>
    <row r="19" spans="1:5" x14ac:dyDescent="0.2">
      <c r="A19" s="154">
        <v>42309</v>
      </c>
      <c r="B19" s="140"/>
      <c r="C19" s="140"/>
      <c r="D19" s="141"/>
      <c r="E19" s="140"/>
    </row>
    <row r="20" spans="1:5" ht="13.5" thickBot="1" x14ac:dyDescent="0.25">
      <c r="A20" s="156">
        <v>42339</v>
      </c>
      <c r="B20" s="157"/>
      <c r="C20" s="157"/>
      <c r="D20" s="158"/>
      <c r="E20" s="157"/>
    </row>
    <row r="21" spans="1:5" x14ac:dyDescent="0.2">
      <c r="A21" s="150">
        <v>42370</v>
      </c>
      <c r="B21" s="152"/>
      <c r="C21" s="152"/>
      <c r="D21" s="141"/>
      <c r="E21" s="152"/>
    </row>
    <row r="22" spans="1:5" x14ac:dyDescent="0.2">
      <c r="A22" s="154">
        <v>42401</v>
      </c>
      <c r="B22" s="140"/>
      <c r="C22" s="140"/>
      <c r="D22" s="159"/>
      <c r="E22" s="140"/>
    </row>
    <row r="23" spans="1:5" x14ac:dyDescent="0.2">
      <c r="A23" s="154">
        <v>42430</v>
      </c>
      <c r="B23" s="140"/>
      <c r="C23" s="140"/>
      <c r="D23" s="141"/>
      <c r="E23" s="140"/>
    </row>
    <row r="24" spans="1:5" x14ac:dyDescent="0.2">
      <c r="A24" s="154">
        <v>42461</v>
      </c>
      <c r="B24" s="140"/>
      <c r="C24" s="140"/>
      <c r="D24" s="141"/>
      <c r="E24" s="140"/>
    </row>
    <row r="25" spans="1:5" x14ac:dyDescent="0.2">
      <c r="A25" s="154">
        <v>42491</v>
      </c>
      <c r="B25" s="140"/>
      <c r="C25" s="140"/>
      <c r="D25" s="141"/>
      <c r="E25" s="140"/>
    </row>
    <row r="26" spans="1:5" x14ac:dyDescent="0.2">
      <c r="A26" s="154">
        <v>42522</v>
      </c>
      <c r="B26" s="140"/>
      <c r="C26" s="140"/>
      <c r="D26" s="141"/>
      <c r="E26" s="140"/>
    </row>
    <row r="27" spans="1:5" x14ac:dyDescent="0.2">
      <c r="A27" s="154">
        <v>42552</v>
      </c>
      <c r="B27" s="140"/>
      <c r="C27" s="140"/>
      <c r="D27" s="141"/>
      <c r="E27" s="140"/>
    </row>
    <row r="28" spans="1:5" x14ac:dyDescent="0.2">
      <c r="A28" s="154">
        <v>42583</v>
      </c>
      <c r="B28" s="140"/>
      <c r="C28" s="140"/>
      <c r="D28" s="141"/>
      <c r="E28" s="140"/>
    </row>
    <row r="29" spans="1:5" x14ac:dyDescent="0.2">
      <c r="A29" s="154">
        <v>42614</v>
      </c>
      <c r="B29" s="140"/>
      <c r="C29" s="140"/>
      <c r="D29" s="141"/>
      <c r="E29" s="140"/>
    </row>
    <row r="30" spans="1:5" x14ac:dyDescent="0.2">
      <c r="A30" s="154">
        <v>42644</v>
      </c>
      <c r="B30" s="140"/>
      <c r="C30" s="140"/>
      <c r="D30" s="141"/>
      <c r="E30" s="140"/>
    </row>
    <row r="31" spans="1:5" x14ac:dyDescent="0.2">
      <c r="A31" s="154">
        <v>42675</v>
      </c>
      <c r="B31" s="140"/>
      <c r="C31" s="140"/>
      <c r="D31" s="141"/>
      <c r="E31" s="140"/>
    </row>
    <row r="32" spans="1:5" ht="13.5" thickBot="1" x14ac:dyDescent="0.25">
      <c r="A32" s="156">
        <v>42705</v>
      </c>
      <c r="B32" s="157"/>
      <c r="C32" s="157"/>
      <c r="D32" s="160"/>
      <c r="E32" s="157"/>
    </row>
    <row r="33" spans="1:5" x14ac:dyDescent="0.2">
      <c r="A33" s="150">
        <v>42736</v>
      </c>
      <c r="B33" s="152"/>
      <c r="C33" s="161"/>
      <c r="D33" s="151"/>
      <c r="E33" s="152"/>
    </row>
    <row r="34" spans="1:5" x14ac:dyDescent="0.2">
      <c r="A34" s="154">
        <v>42767</v>
      </c>
      <c r="B34" s="140"/>
      <c r="C34" s="123"/>
      <c r="D34" s="155"/>
      <c r="E34" s="140"/>
    </row>
    <row r="35" spans="1:5" x14ac:dyDescent="0.2">
      <c r="A35" s="154">
        <v>42795</v>
      </c>
      <c r="B35" s="140"/>
      <c r="C35" s="123"/>
      <c r="D35" s="155"/>
      <c r="E35" s="140"/>
    </row>
    <row r="36" spans="1:5" x14ac:dyDescent="0.2">
      <c r="A36" s="154">
        <v>42826</v>
      </c>
      <c r="B36" s="140"/>
      <c r="C36" s="123"/>
      <c r="D36" s="155"/>
      <c r="E36" s="140"/>
    </row>
    <row r="37" spans="1:5" x14ac:dyDescent="0.2">
      <c r="A37" s="154">
        <v>42856</v>
      </c>
      <c r="B37" s="140"/>
      <c r="C37" s="123"/>
      <c r="D37" s="155"/>
      <c r="E37" s="140"/>
    </row>
    <row r="38" spans="1:5" x14ac:dyDescent="0.2">
      <c r="A38" s="154">
        <v>42887</v>
      </c>
      <c r="B38" s="140"/>
      <c r="C38" s="123"/>
      <c r="D38" s="155"/>
      <c r="E38" s="140"/>
    </row>
    <row r="39" spans="1:5" x14ac:dyDescent="0.2">
      <c r="A39" s="154">
        <v>42917</v>
      </c>
      <c r="B39" s="140"/>
      <c r="C39" s="123"/>
      <c r="D39" s="155"/>
      <c r="E39" s="140"/>
    </row>
    <row r="40" spans="1:5" x14ac:dyDescent="0.2">
      <c r="A40" s="154">
        <v>42948</v>
      </c>
      <c r="B40" s="140"/>
      <c r="C40" s="123"/>
      <c r="D40" s="155"/>
      <c r="E40" s="140"/>
    </row>
    <row r="41" spans="1:5" x14ac:dyDescent="0.2">
      <c r="A41" s="154">
        <v>42979</v>
      </c>
      <c r="B41" s="140"/>
      <c r="C41" s="123"/>
      <c r="D41" s="155"/>
      <c r="E41" s="140"/>
    </row>
    <row r="42" spans="1:5" x14ac:dyDescent="0.2">
      <c r="A42" s="154">
        <v>43009</v>
      </c>
      <c r="B42" s="140"/>
      <c r="C42" s="123"/>
      <c r="D42" s="155"/>
      <c r="E42" s="140"/>
    </row>
    <row r="43" spans="1:5" x14ac:dyDescent="0.2">
      <c r="A43" s="154">
        <v>43040</v>
      </c>
      <c r="B43" s="140"/>
      <c r="C43" s="123"/>
      <c r="D43" s="155"/>
      <c r="E43" s="140"/>
    </row>
    <row r="44" spans="1:5" ht="13.5" thickBot="1" x14ac:dyDescent="0.25">
      <c r="A44" s="156">
        <v>43070</v>
      </c>
      <c r="B44" s="157"/>
      <c r="C44" s="162"/>
      <c r="D44" s="163"/>
      <c r="E44" s="157"/>
    </row>
    <row r="45" spans="1:5" x14ac:dyDescent="0.2">
      <c r="A45" s="150">
        <v>43101</v>
      </c>
      <c r="B45" s="152"/>
      <c r="C45" s="161"/>
      <c r="D45" s="151"/>
      <c r="E45" s="152"/>
    </row>
    <row r="46" spans="1:5" x14ac:dyDescent="0.2">
      <c r="A46" s="154">
        <v>43132</v>
      </c>
      <c r="B46" s="140"/>
      <c r="C46" s="123"/>
      <c r="D46" s="155"/>
      <c r="E46" s="140"/>
    </row>
    <row r="47" spans="1:5" x14ac:dyDescent="0.2">
      <c r="A47" s="154">
        <v>43160</v>
      </c>
      <c r="B47" s="140"/>
      <c r="C47" s="123"/>
      <c r="D47" s="155"/>
      <c r="E47" s="140"/>
    </row>
    <row r="48" spans="1:5" ht="13.5" thickBot="1" x14ac:dyDescent="0.25">
      <c r="A48" s="164"/>
      <c r="B48" s="165"/>
      <c r="C48" s="165"/>
      <c r="D48" s="166"/>
      <c r="E48" s="165"/>
    </row>
    <row r="49" spans="1:6" x14ac:dyDescent="0.2">
      <c r="A49" s="167">
        <v>2015</v>
      </c>
      <c r="B49" s="152"/>
      <c r="C49" s="152"/>
      <c r="D49" s="152"/>
      <c r="E49" s="152"/>
    </row>
    <row r="50" spans="1:6" x14ac:dyDescent="0.2">
      <c r="A50" s="168">
        <v>2016</v>
      </c>
      <c r="B50" s="140"/>
      <c r="C50" s="140"/>
      <c r="D50" s="140"/>
      <c r="E50" s="140"/>
    </row>
    <row r="51" spans="1:6" ht="13.5" thickBot="1" x14ac:dyDescent="0.25">
      <c r="A51" s="169">
        <v>2017</v>
      </c>
      <c r="B51" s="157"/>
      <c r="C51" s="157"/>
      <c r="D51" s="157"/>
      <c r="E51" s="157"/>
    </row>
    <row r="52" spans="1:6" ht="13.5" thickBot="1" x14ac:dyDescent="0.25">
      <c r="A52" s="170"/>
      <c r="B52" s="165"/>
      <c r="C52" s="165"/>
      <c r="D52" s="165"/>
      <c r="E52" s="165"/>
    </row>
    <row r="53" spans="1:6" x14ac:dyDescent="0.2">
      <c r="A53" s="456" t="str">
        <f>+'11- impo '!A55</f>
        <v>ene-mar 2017</v>
      </c>
      <c r="B53" s="152"/>
      <c r="C53" s="152"/>
      <c r="D53" s="152"/>
      <c r="E53" s="152"/>
    </row>
    <row r="54" spans="1:6" ht="13.5" thickBot="1" x14ac:dyDescent="0.25">
      <c r="A54" s="457" t="str">
        <f>+'11- impo '!A56</f>
        <v>ene-mar 2018</v>
      </c>
      <c r="B54" s="157"/>
      <c r="C54" s="157"/>
      <c r="D54" s="157"/>
      <c r="E54" s="157"/>
    </row>
    <row r="55" spans="1:6" x14ac:dyDescent="0.2">
      <c r="A55" s="164"/>
      <c r="B55" s="49"/>
      <c r="C55" s="49"/>
      <c r="D55" s="49"/>
      <c r="E55" s="49"/>
      <c r="F55" s="49"/>
    </row>
    <row r="56" spans="1:6" x14ac:dyDescent="0.2">
      <c r="A56" s="171" t="s">
        <v>86</v>
      </c>
      <c r="B56" s="49"/>
      <c r="C56" s="49"/>
      <c r="D56" s="49"/>
      <c r="E56" s="49"/>
      <c r="F56" s="49"/>
    </row>
    <row r="57" spans="1:6" x14ac:dyDescent="0.2">
      <c r="A57" s="145"/>
      <c r="B57" s="49"/>
      <c r="C57" s="49"/>
      <c r="D57" s="49"/>
      <c r="E57" s="49"/>
      <c r="F57" s="4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&amp;R2018 - Año del Centenario de la Reforma Universitaria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FF0000"/>
    <pageSetUpPr fitToPage="1"/>
  </sheetPr>
  <dimension ref="A1:G77"/>
  <sheetViews>
    <sheetView showGridLines="0" zoomScale="75" workbookViewId="0">
      <selection activeCell="A2" sqref="A2:B2"/>
    </sheetView>
  </sheetViews>
  <sheetFormatPr baseColWidth="10" defaultRowHeight="12.75" x14ac:dyDescent="0.2"/>
  <cols>
    <col min="1" max="1" width="14.5703125" style="49" customWidth="1"/>
    <col min="2" max="2" width="25.42578125" style="49" customWidth="1"/>
    <col min="3" max="3" width="16.140625" style="49" customWidth="1"/>
    <col min="4" max="6" width="11.42578125" style="49"/>
    <col min="7" max="9" width="2.85546875" style="49" customWidth="1"/>
    <col min="10" max="16384" width="11.42578125" style="49"/>
  </cols>
  <sheetData>
    <row r="1" spans="1:7" x14ac:dyDescent="0.2">
      <c r="A1" s="143" t="s">
        <v>90</v>
      </c>
      <c r="B1" s="143"/>
      <c r="C1" s="143"/>
      <c r="D1" s="143"/>
      <c r="E1" s="143"/>
      <c r="F1" s="143"/>
      <c r="G1" s="143"/>
    </row>
    <row r="2" spans="1:7" x14ac:dyDescent="0.2">
      <c r="A2" s="134" t="s">
        <v>78</v>
      </c>
      <c r="B2" s="135"/>
      <c r="C2" s="135"/>
      <c r="D2" s="135"/>
      <c r="E2" s="135"/>
      <c r="F2" s="135"/>
    </row>
    <row r="3" spans="1:7" x14ac:dyDescent="0.2">
      <c r="A3" s="321" t="str">
        <f>+'1.modelos'!A3</f>
        <v>Amortiguadores para motos</v>
      </c>
      <c r="B3" s="371"/>
      <c r="C3" s="371"/>
      <c r="D3" s="371"/>
      <c r="E3" s="371"/>
      <c r="F3" s="371"/>
      <c r="G3" s="149"/>
    </row>
    <row r="4" spans="1:7" x14ac:dyDescent="0.2">
      <c r="A4" s="143" t="s">
        <v>220</v>
      </c>
      <c r="B4" s="135"/>
      <c r="C4" s="135"/>
      <c r="D4" s="135"/>
      <c r="E4" s="135"/>
      <c r="F4" s="135"/>
    </row>
    <row r="5" spans="1:7" x14ac:dyDescent="0.2">
      <c r="A5" s="134" t="s">
        <v>79</v>
      </c>
      <c r="B5" s="135"/>
      <c r="C5" s="135"/>
      <c r="D5" s="135"/>
      <c r="E5" s="135"/>
      <c r="F5" s="135"/>
    </row>
    <row r="6" spans="1:7" ht="13.5" thickBot="1" x14ac:dyDescent="0.25">
      <c r="A6" s="134" t="s">
        <v>80</v>
      </c>
      <c r="B6" s="135"/>
      <c r="C6" s="135"/>
      <c r="D6" s="135"/>
      <c r="E6" s="135"/>
      <c r="F6" s="135"/>
    </row>
    <row r="7" spans="1:7" ht="12.75" customHeight="1" x14ac:dyDescent="0.2">
      <c r="A7" s="383" t="s">
        <v>4</v>
      </c>
      <c r="B7" s="383" t="s">
        <v>81</v>
      </c>
      <c r="C7" s="383" t="s">
        <v>82</v>
      </c>
      <c r="D7" s="383" t="s">
        <v>14</v>
      </c>
      <c r="E7" s="383" t="s">
        <v>96</v>
      </c>
      <c r="F7"/>
    </row>
    <row r="8" spans="1:7" ht="13.5" thickBot="1" x14ac:dyDescent="0.25">
      <c r="A8" s="384" t="s">
        <v>5</v>
      </c>
      <c r="B8" s="384" t="s">
        <v>83</v>
      </c>
      <c r="C8" s="384" t="s">
        <v>84</v>
      </c>
      <c r="D8" s="384" t="s">
        <v>85</v>
      </c>
      <c r="E8" s="384" t="s">
        <v>85</v>
      </c>
      <c r="F8"/>
    </row>
    <row r="9" spans="1:7" x14ac:dyDescent="0.2">
      <c r="A9" s="150">
        <f>+'12Reventa'!A9</f>
        <v>42005</v>
      </c>
      <c r="B9" s="151"/>
      <c r="C9" s="152"/>
      <c r="D9" s="153"/>
      <c r="E9" s="152"/>
      <c r="F9"/>
    </row>
    <row r="10" spans="1:7" x14ac:dyDescent="0.2">
      <c r="A10" s="154">
        <f>+'12Reventa'!A10</f>
        <v>42036</v>
      </c>
      <c r="B10" s="155"/>
      <c r="C10" s="140"/>
      <c r="D10" s="141"/>
      <c r="E10" s="140"/>
      <c r="F10"/>
    </row>
    <row r="11" spans="1:7" x14ac:dyDescent="0.2">
      <c r="A11" s="154">
        <f>+'12Reventa'!A11</f>
        <v>42064</v>
      </c>
      <c r="B11" s="155"/>
      <c r="C11" s="140"/>
      <c r="D11" s="141"/>
      <c r="E11" s="140"/>
      <c r="F11"/>
    </row>
    <row r="12" spans="1:7" x14ac:dyDescent="0.2">
      <c r="A12" s="154">
        <f>+'12Reventa'!A12</f>
        <v>42095</v>
      </c>
      <c r="B12" s="155"/>
      <c r="C12" s="140"/>
      <c r="D12" s="141"/>
      <c r="E12" s="140"/>
      <c r="F12"/>
    </row>
    <row r="13" spans="1:7" x14ac:dyDescent="0.2">
      <c r="A13" s="154">
        <f>+'12Reventa'!A13</f>
        <v>42125</v>
      </c>
      <c r="B13" s="140"/>
      <c r="C13" s="140"/>
      <c r="D13" s="141"/>
      <c r="E13" s="140"/>
      <c r="F13"/>
    </row>
    <row r="14" spans="1:7" x14ac:dyDescent="0.2">
      <c r="A14" s="154">
        <f>+'12Reventa'!A14</f>
        <v>42156</v>
      </c>
      <c r="B14" s="155"/>
      <c r="C14" s="140"/>
      <c r="D14" s="141"/>
      <c r="E14" s="140"/>
      <c r="F14"/>
    </row>
    <row r="15" spans="1:7" x14ac:dyDescent="0.2">
      <c r="A15" s="154">
        <f>+'12Reventa'!A15</f>
        <v>42186</v>
      </c>
      <c r="B15" s="140"/>
      <c r="C15" s="140"/>
      <c r="D15" s="141"/>
      <c r="E15" s="140"/>
      <c r="F15"/>
    </row>
    <row r="16" spans="1:7" x14ac:dyDescent="0.2">
      <c r="A16" s="154">
        <f>+'12Reventa'!A16</f>
        <v>42217</v>
      </c>
      <c r="B16" s="140"/>
      <c r="C16" s="140"/>
      <c r="D16" s="141"/>
      <c r="E16" s="140"/>
      <c r="F16"/>
    </row>
    <row r="17" spans="1:6" x14ac:dyDescent="0.2">
      <c r="A17" s="154">
        <f>+'12Reventa'!A17</f>
        <v>42248</v>
      </c>
      <c r="B17" s="140"/>
      <c r="C17" s="140"/>
      <c r="D17" s="141"/>
      <c r="E17" s="140"/>
      <c r="F17"/>
    </row>
    <row r="18" spans="1:6" x14ac:dyDescent="0.2">
      <c r="A18" s="154">
        <f>+'12Reventa'!A18</f>
        <v>42278</v>
      </c>
      <c r="B18" s="140"/>
      <c r="C18" s="140"/>
      <c r="D18" s="141"/>
      <c r="E18" s="140"/>
      <c r="F18"/>
    </row>
    <row r="19" spans="1:6" x14ac:dyDescent="0.2">
      <c r="A19" s="154">
        <f>+'12Reventa'!A19</f>
        <v>42309</v>
      </c>
      <c r="B19" s="140"/>
      <c r="C19" s="140"/>
      <c r="D19" s="141"/>
      <c r="E19" s="140"/>
      <c r="F19"/>
    </row>
    <row r="20" spans="1:6" ht="13.5" thickBot="1" x14ac:dyDescent="0.25">
      <c r="A20" s="156">
        <f>+'12Reventa'!A20</f>
        <v>42339</v>
      </c>
      <c r="B20" s="157"/>
      <c r="C20" s="157"/>
      <c r="D20" s="158"/>
      <c r="E20" s="157"/>
      <c r="F20"/>
    </row>
    <row r="21" spans="1:6" x14ac:dyDescent="0.2">
      <c r="A21" s="150">
        <f>+'12Reventa'!A21</f>
        <v>42370</v>
      </c>
      <c r="B21" s="152"/>
      <c r="C21" s="152"/>
      <c r="D21" s="141"/>
      <c r="E21" s="152"/>
      <c r="F21"/>
    </row>
    <row r="22" spans="1:6" x14ac:dyDescent="0.2">
      <c r="A22" s="154">
        <f>+'12Reventa'!A22</f>
        <v>42401</v>
      </c>
      <c r="B22" s="140"/>
      <c r="C22" s="140"/>
      <c r="D22" s="159"/>
      <c r="E22" s="140"/>
      <c r="F22"/>
    </row>
    <row r="23" spans="1:6" x14ac:dyDescent="0.2">
      <c r="A23" s="154">
        <f>+'12Reventa'!A23</f>
        <v>42430</v>
      </c>
      <c r="B23" s="140"/>
      <c r="C23" s="140"/>
      <c r="D23" s="141"/>
      <c r="E23" s="140"/>
      <c r="F23"/>
    </row>
    <row r="24" spans="1:6" x14ac:dyDescent="0.2">
      <c r="A24" s="154">
        <f>+'12Reventa'!A24</f>
        <v>42461</v>
      </c>
      <c r="B24" s="140"/>
      <c r="C24" s="140"/>
      <c r="D24" s="141"/>
      <c r="E24" s="140"/>
      <c r="F24"/>
    </row>
    <row r="25" spans="1:6" x14ac:dyDescent="0.2">
      <c r="A25" s="154">
        <f>+'12Reventa'!A25</f>
        <v>42491</v>
      </c>
      <c r="B25" s="140"/>
      <c r="C25" s="140"/>
      <c r="D25" s="141"/>
      <c r="E25" s="140"/>
      <c r="F25"/>
    </row>
    <row r="26" spans="1:6" x14ac:dyDescent="0.2">
      <c r="A26" s="154">
        <f>+'12Reventa'!A26</f>
        <v>42522</v>
      </c>
      <c r="B26" s="140"/>
      <c r="C26" s="140"/>
      <c r="D26" s="141"/>
      <c r="E26" s="140"/>
      <c r="F26"/>
    </row>
    <row r="27" spans="1:6" x14ac:dyDescent="0.2">
      <c r="A27" s="154">
        <f>+'12Reventa'!A27</f>
        <v>42552</v>
      </c>
      <c r="B27" s="140"/>
      <c r="C27" s="140"/>
      <c r="D27" s="141"/>
      <c r="E27" s="140"/>
      <c r="F27"/>
    </row>
    <row r="28" spans="1:6" x14ac:dyDescent="0.2">
      <c r="A28" s="154">
        <f>+'12Reventa'!A28</f>
        <v>42583</v>
      </c>
      <c r="B28" s="140"/>
      <c r="C28" s="140"/>
      <c r="D28" s="141"/>
      <c r="E28" s="140"/>
      <c r="F28"/>
    </row>
    <row r="29" spans="1:6" x14ac:dyDescent="0.2">
      <c r="A29" s="154">
        <f>+'12Reventa'!A29</f>
        <v>42614</v>
      </c>
      <c r="B29" s="140"/>
      <c r="C29" s="140"/>
      <c r="D29" s="141"/>
      <c r="E29" s="140"/>
      <c r="F29"/>
    </row>
    <row r="30" spans="1:6" x14ac:dyDescent="0.2">
      <c r="A30" s="154">
        <f>+'12Reventa'!A30</f>
        <v>42644</v>
      </c>
      <c r="B30" s="140"/>
      <c r="C30" s="140"/>
      <c r="D30" s="141"/>
      <c r="E30" s="140"/>
      <c r="F30"/>
    </row>
    <row r="31" spans="1:6" x14ac:dyDescent="0.2">
      <c r="A31" s="154">
        <f>+'12Reventa'!A31</f>
        <v>42675</v>
      </c>
      <c r="B31" s="140"/>
      <c r="C31" s="140"/>
      <c r="D31" s="141"/>
      <c r="E31" s="140"/>
      <c r="F31"/>
    </row>
    <row r="32" spans="1:6" ht="13.5" thickBot="1" x14ac:dyDescent="0.25">
      <c r="A32" s="156">
        <f>+'12Reventa'!A32</f>
        <v>42705</v>
      </c>
      <c r="B32" s="157"/>
      <c r="C32" s="157"/>
      <c r="D32" s="160"/>
      <c r="E32" s="157"/>
      <c r="F32"/>
    </row>
    <row r="33" spans="1:6" x14ac:dyDescent="0.2">
      <c r="A33" s="150">
        <f>+'12Reventa'!A33</f>
        <v>42736</v>
      </c>
      <c r="B33" s="152"/>
      <c r="C33" s="161"/>
      <c r="D33" s="151"/>
      <c r="E33" s="152"/>
      <c r="F33"/>
    </row>
    <row r="34" spans="1:6" x14ac:dyDescent="0.2">
      <c r="A34" s="154">
        <f>+'12Reventa'!A34</f>
        <v>42767</v>
      </c>
      <c r="B34" s="140"/>
      <c r="C34" s="123"/>
      <c r="D34" s="155"/>
      <c r="E34" s="140"/>
      <c r="F34"/>
    </row>
    <row r="35" spans="1:6" x14ac:dyDescent="0.2">
      <c r="A35" s="154">
        <f>+'12Reventa'!A35</f>
        <v>42795</v>
      </c>
      <c r="B35" s="140"/>
      <c r="C35" s="123"/>
      <c r="D35" s="155"/>
      <c r="E35" s="140"/>
      <c r="F35"/>
    </row>
    <row r="36" spans="1:6" x14ac:dyDescent="0.2">
      <c r="A36" s="154">
        <f>+'12Reventa'!A36</f>
        <v>42826</v>
      </c>
      <c r="B36" s="140"/>
      <c r="C36" s="123"/>
      <c r="D36" s="155"/>
      <c r="E36" s="140"/>
      <c r="F36"/>
    </row>
    <row r="37" spans="1:6" x14ac:dyDescent="0.2">
      <c r="A37" s="154">
        <f>+'12Reventa'!A37</f>
        <v>42856</v>
      </c>
      <c r="B37" s="140"/>
      <c r="C37" s="123"/>
      <c r="D37" s="155"/>
      <c r="E37" s="140"/>
      <c r="F37"/>
    </row>
    <row r="38" spans="1:6" x14ac:dyDescent="0.2">
      <c r="A38" s="154">
        <f>+'12Reventa'!A38</f>
        <v>42887</v>
      </c>
      <c r="B38" s="140"/>
      <c r="C38" s="123"/>
      <c r="D38" s="155"/>
      <c r="E38" s="140"/>
      <c r="F38"/>
    </row>
    <row r="39" spans="1:6" x14ac:dyDescent="0.2">
      <c r="A39" s="154">
        <f>+'12Reventa'!A39</f>
        <v>42917</v>
      </c>
      <c r="B39" s="140"/>
      <c r="C39" s="123"/>
      <c r="D39" s="155"/>
      <c r="E39" s="140"/>
      <c r="F39"/>
    </row>
    <row r="40" spans="1:6" x14ac:dyDescent="0.2">
      <c r="A40" s="154">
        <f>+'12Reventa'!A40</f>
        <v>42948</v>
      </c>
      <c r="B40" s="140"/>
      <c r="C40" s="123"/>
      <c r="D40" s="155"/>
      <c r="E40" s="140"/>
      <c r="F40"/>
    </row>
    <row r="41" spans="1:6" x14ac:dyDescent="0.2">
      <c r="A41" s="154">
        <f>+'12Reventa'!A41</f>
        <v>42979</v>
      </c>
      <c r="B41" s="140"/>
      <c r="C41" s="123"/>
      <c r="D41" s="155"/>
      <c r="E41" s="140"/>
      <c r="F41"/>
    </row>
    <row r="42" spans="1:6" x14ac:dyDescent="0.2">
      <c r="A42" s="154">
        <f>+'12Reventa'!A42</f>
        <v>43009</v>
      </c>
      <c r="B42" s="140"/>
      <c r="C42" s="123"/>
      <c r="D42" s="155"/>
      <c r="E42" s="140"/>
      <c r="F42"/>
    </row>
    <row r="43" spans="1:6" x14ac:dyDescent="0.2">
      <c r="A43" s="154">
        <f>+'12Reventa'!A43</f>
        <v>43040</v>
      </c>
      <c r="B43" s="140"/>
      <c r="C43" s="123"/>
      <c r="D43" s="155"/>
      <c r="E43" s="140"/>
      <c r="F43"/>
    </row>
    <row r="44" spans="1:6" ht="13.5" thickBot="1" x14ac:dyDescent="0.25">
      <c r="A44" s="156">
        <f>+'12Reventa'!A44</f>
        <v>43070</v>
      </c>
      <c r="B44" s="157"/>
      <c r="C44" s="162"/>
      <c r="D44" s="163"/>
      <c r="E44" s="157"/>
      <c r="F44"/>
    </row>
    <row r="45" spans="1:6" x14ac:dyDescent="0.2">
      <c r="A45" s="150">
        <f>+'12Reventa'!A45</f>
        <v>43101</v>
      </c>
      <c r="B45" s="152"/>
      <c r="C45" s="161"/>
      <c r="D45" s="151"/>
      <c r="E45" s="152"/>
      <c r="F45"/>
    </row>
    <row r="46" spans="1:6" x14ac:dyDescent="0.2">
      <c r="A46" s="154">
        <f>+'12Reventa'!A46</f>
        <v>43132</v>
      </c>
      <c r="B46" s="140"/>
      <c r="C46" s="123"/>
      <c r="D46" s="155"/>
      <c r="E46" s="140"/>
      <c r="F46"/>
    </row>
    <row r="47" spans="1:6" x14ac:dyDescent="0.2">
      <c r="A47" s="154" t="e">
        <f>+'12Reventa'!#REF!</f>
        <v>#REF!</v>
      </c>
      <c r="B47" s="140"/>
      <c r="C47" s="123"/>
      <c r="D47" s="155"/>
      <c r="E47" s="140"/>
      <c r="F47"/>
    </row>
    <row r="48" spans="1:6" x14ac:dyDescent="0.2">
      <c r="A48" s="154" t="e">
        <f>+'12Reventa'!#REF!</f>
        <v>#REF!</v>
      </c>
      <c r="B48" s="140"/>
      <c r="C48" s="123"/>
      <c r="D48" s="155"/>
      <c r="E48" s="140"/>
      <c r="F48"/>
    </row>
    <row r="49" spans="1:6" x14ac:dyDescent="0.2">
      <c r="A49" s="154" t="e">
        <f>+'12Reventa'!#REF!</f>
        <v>#REF!</v>
      </c>
      <c r="B49" s="140"/>
      <c r="C49" s="123"/>
      <c r="D49" s="155"/>
      <c r="E49" s="140"/>
      <c r="F49"/>
    </row>
    <row r="50" spans="1:6" x14ac:dyDescent="0.2">
      <c r="A50" s="154" t="e">
        <f>+'12Reventa'!#REF!</f>
        <v>#REF!</v>
      </c>
      <c r="B50" s="140"/>
      <c r="C50" s="123"/>
      <c r="D50" s="155"/>
      <c r="E50" s="140"/>
      <c r="F50"/>
    </row>
    <row r="51" spans="1:6" x14ac:dyDescent="0.2">
      <c r="A51" s="154" t="e">
        <f>+'12Reventa'!#REF!</f>
        <v>#REF!</v>
      </c>
      <c r="B51" s="140"/>
      <c r="C51" s="123"/>
      <c r="D51" s="155"/>
      <c r="E51" s="140"/>
      <c r="F51"/>
    </row>
    <row r="52" spans="1:6" x14ac:dyDescent="0.2">
      <c r="A52" s="154" t="e">
        <f>+'12Reventa'!#REF!</f>
        <v>#REF!</v>
      </c>
      <c r="B52" s="140"/>
      <c r="C52" s="123"/>
      <c r="D52" s="155"/>
      <c r="E52" s="140"/>
      <c r="F52"/>
    </row>
    <row r="53" spans="1:6" x14ac:dyDescent="0.2">
      <c r="A53" s="154" t="e">
        <f>+'12Reventa'!#REF!</f>
        <v>#REF!</v>
      </c>
      <c r="B53" s="140"/>
      <c r="C53" s="123"/>
      <c r="D53" s="155"/>
      <c r="E53" s="140"/>
      <c r="F53"/>
    </row>
    <row r="54" spans="1:6" x14ac:dyDescent="0.2">
      <c r="A54" s="154" t="e">
        <f>+'12Reventa'!#REF!</f>
        <v>#REF!</v>
      </c>
      <c r="B54" s="140"/>
      <c r="C54" s="123"/>
      <c r="D54" s="155"/>
      <c r="E54" s="140"/>
      <c r="F54"/>
    </row>
    <row r="55" spans="1:6" ht="13.5" thickBot="1" x14ac:dyDescent="0.25">
      <c r="A55" s="156" t="e">
        <f>+'12Reventa'!#REF!</f>
        <v>#REF!</v>
      </c>
      <c r="B55" s="157"/>
      <c r="C55" s="162"/>
      <c r="D55" s="163"/>
      <c r="E55" s="157"/>
      <c r="F55"/>
    </row>
    <row r="56" spans="1:6" ht="13.5" thickBot="1" x14ac:dyDescent="0.25">
      <c r="A56" s="164"/>
      <c r="B56" s="165"/>
      <c r="C56" s="165"/>
      <c r="D56" s="166"/>
      <c r="E56" s="165"/>
      <c r="F56"/>
    </row>
    <row r="57" spans="1:6" x14ac:dyDescent="0.2">
      <c r="A57" s="167">
        <v>2011</v>
      </c>
      <c r="B57" s="152"/>
      <c r="C57" s="152"/>
      <c r="D57" s="152"/>
      <c r="E57" s="152"/>
      <c r="F57"/>
    </row>
    <row r="58" spans="1:6" x14ac:dyDescent="0.2">
      <c r="A58" s="168">
        <v>2012</v>
      </c>
      <c r="B58" s="140"/>
      <c r="C58" s="140"/>
      <c r="D58" s="140"/>
      <c r="E58" s="140"/>
      <c r="F58"/>
    </row>
    <row r="59" spans="1:6" ht="13.5" thickBot="1" x14ac:dyDescent="0.25">
      <c r="A59" s="169">
        <v>2013</v>
      </c>
      <c r="B59" s="157"/>
      <c r="C59" s="157"/>
      <c r="D59" s="157"/>
      <c r="E59" s="157"/>
      <c r="F59"/>
    </row>
    <row r="60" spans="1:6" x14ac:dyDescent="0.2">
      <c r="A60" s="167">
        <f>+'11- impo '!A51</f>
        <v>2015</v>
      </c>
      <c r="B60" s="152"/>
      <c r="C60" s="152"/>
      <c r="D60" s="152"/>
      <c r="E60" s="152"/>
      <c r="F60"/>
    </row>
    <row r="61" spans="1:6" x14ac:dyDescent="0.2">
      <c r="A61" s="168">
        <f>+'11- impo '!A52</f>
        <v>2016</v>
      </c>
      <c r="B61" s="140"/>
      <c r="C61" s="140"/>
      <c r="D61" s="140"/>
      <c r="E61" s="140"/>
      <c r="F61"/>
    </row>
    <row r="62" spans="1:6" ht="13.5" thickBot="1" x14ac:dyDescent="0.25">
      <c r="A62" s="169">
        <f>+'11- impo '!A53</f>
        <v>2017</v>
      </c>
      <c r="B62" s="157"/>
      <c r="C62" s="157"/>
      <c r="D62" s="157"/>
      <c r="E62" s="157"/>
      <c r="F62"/>
    </row>
    <row r="63" spans="1:6" ht="13.5" thickBot="1" x14ac:dyDescent="0.25">
      <c r="A63" s="170"/>
      <c r="B63" s="165"/>
      <c r="C63" s="165"/>
      <c r="D63" s="165"/>
      <c r="E63" s="165"/>
      <c r="F63"/>
    </row>
    <row r="64" spans="1:6" x14ac:dyDescent="0.2">
      <c r="A64" s="150" t="str">
        <f>+'11- impo '!A55</f>
        <v>ene-mar 2017</v>
      </c>
      <c r="B64" s="152"/>
      <c r="C64" s="152"/>
      <c r="D64" s="152"/>
      <c r="E64" s="152"/>
      <c r="F64"/>
    </row>
    <row r="65" spans="1:6" ht="13.5" thickBot="1" x14ac:dyDescent="0.25">
      <c r="A65" s="156" t="str">
        <f>+'11- impo '!A56</f>
        <v>ene-mar 2018</v>
      </c>
      <c r="B65" s="157"/>
      <c r="C65" s="157"/>
      <c r="D65" s="157"/>
      <c r="E65" s="157"/>
      <c r="F65"/>
    </row>
    <row r="66" spans="1:6" x14ac:dyDescent="0.2">
      <c r="A66" s="164"/>
    </row>
    <row r="67" spans="1:6" x14ac:dyDescent="0.2">
      <c r="A67" s="171" t="s">
        <v>86</v>
      </c>
    </row>
    <row r="68" spans="1:6" x14ac:dyDescent="0.2">
      <c r="A68" s="145"/>
    </row>
    <row r="69" spans="1:6" x14ac:dyDescent="0.2">
      <c r="A69" s="145"/>
      <c r="E69" s="165"/>
      <c r="F69" s="165"/>
    </row>
    <row r="70" spans="1:6" x14ac:dyDescent="0.2">
      <c r="A70" s="91" t="s">
        <v>147</v>
      </c>
      <c r="B70" s="92"/>
      <c r="C70" s="54"/>
    </row>
    <row r="71" spans="1:6" ht="13.5" thickBot="1" x14ac:dyDescent="0.25">
      <c r="A71" s="54"/>
      <c r="B71" s="54"/>
      <c r="C71" s="54"/>
    </row>
    <row r="72" spans="1:6" ht="13.5" thickBot="1" x14ac:dyDescent="0.25">
      <c r="A72" s="94" t="s">
        <v>5</v>
      </c>
      <c r="C72" s="96" t="s">
        <v>141</v>
      </c>
      <c r="D72" s="98" t="s">
        <v>121</v>
      </c>
    </row>
    <row r="73" spans="1:6" x14ac:dyDescent="0.2">
      <c r="A73" s="99">
        <f>+A60</f>
        <v>2015</v>
      </c>
      <c r="C73" s="111">
        <f>+C60-SUM(C8:C19)</f>
        <v>0</v>
      </c>
      <c r="D73" s="112">
        <f>+D60-SUM(D8:D19)</f>
        <v>0</v>
      </c>
    </row>
    <row r="74" spans="1:6" x14ac:dyDescent="0.2">
      <c r="A74" s="101">
        <f>+A61</f>
        <v>2016</v>
      </c>
      <c r="C74" s="113">
        <f>+C61-SUM(C20:C31)</f>
        <v>0</v>
      </c>
      <c r="D74" s="114">
        <f>+D61-SUM(D20:D31)</f>
        <v>0</v>
      </c>
    </row>
    <row r="75" spans="1:6" ht="13.5" thickBot="1" x14ac:dyDescent="0.25">
      <c r="A75" s="102">
        <f>+A62</f>
        <v>2017</v>
      </c>
      <c r="C75" s="115">
        <f>+C62-SUM(C32:C43)</f>
        <v>0</v>
      </c>
      <c r="D75" s="116">
        <f>+D62-SUM(D32:D43)</f>
        <v>0</v>
      </c>
    </row>
    <row r="76" spans="1:6" x14ac:dyDescent="0.2">
      <c r="A76" s="99" t="str">
        <f>+A64</f>
        <v>ene-mar 2017</v>
      </c>
      <c r="C76" s="118">
        <f>+C64-(SUM(C32:INDEX(C32:C43,'parámetros e instrucciones'!$E$3)))</f>
        <v>0</v>
      </c>
      <c r="D76" s="118">
        <f>+D64-(SUM(D32:INDEX(D32:D43,'parámetros e instrucciones'!$E$3)))</f>
        <v>0</v>
      </c>
    </row>
    <row r="77" spans="1:6" ht="13.5" thickBot="1" x14ac:dyDescent="0.25">
      <c r="A77" s="102" t="str">
        <f>+A65</f>
        <v>ene-mar 2018</v>
      </c>
      <c r="C77" s="119">
        <f>+C65-(SUM(C44:INDEX(C44:C55,'parámetros e instrucciones'!$E$3)))</f>
        <v>0</v>
      </c>
      <c r="D77" s="119">
        <f>+D65-(SUM(D44:INDEX(D44:D55,'parámetros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1"/>
  <sheetViews>
    <sheetView view="pageBreakPreview" zoomScale="60" zoomScaleNormal="100" workbookViewId="0">
      <selection activeCell="A2" sqref="A2:B2"/>
    </sheetView>
  </sheetViews>
  <sheetFormatPr baseColWidth="10" defaultRowHeight="12.75" x14ac:dyDescent="0.2"/>
  <cols>
    <col min="1" max="1" width="35.28515625" style="49" customWidth="1"/>
    <col min="2" max="2" width="14.140625" style="49" customWidth="1"/>
    <col min="3" max="4" width="14.140625" style="52" customWidth="1"/>
    <col min="5" max="5" width="14.140625" style="49" customWidth="1"/>
    <col min="6" max="7" width="11.42578125" style="49"/>
    <col min="8" max="8" width="15.5703125" style="49" customWidth="1"/>
    <col min="9" max="16384" width="11.42578125" style="49"/>
  </cols>
  <sheetData>
    <row r="1" spans="1:8" x14ac:dyDescent="0.2">
      <c r="A1" s="537" t="s">
        <v>222</v>
      </c>
      <c r="B1" s="538"/>
      <c r="E1" s="52"/>
      <c r="F1" s="52"/>
      <c r="G1" s="52"/>
      <c r="H1" s="52"/>
    </row>
    <row r="2" spans="1:8" s="52" customFormat="1" x14ac:dyDescent="0.2">
      <c r="A2" s="539" t="s">
        <v>176</v>
      </c>
      <c r="B2" s="539"/>
    </row>
    <row r="3" spans="1:8" s="52" customFormat="1" x14ac:dyDescent="0.2">
      <c r="A3" s="512" t="s">
        <v>210</v>
      </c>
      <c r="B3" s="512"/>
    </row>
    <row r="4" spans="1:8" s="52" customFormat="1" x14ac:dyDescent="0.2">
      <c r="A4" s="289" t="s">
        <v>211</v>
      </c>
      <c r="B4" s="289"/>
    </row>
    <row r="5" spans="1:8" s="51" customFormat="1" x14ac:dyDescent="0.2">
      <c r="A5" s="289" t="s">
        <v>163</v>
      </c>
      <c r="B5" s="289"/>
    </row>
    <row r="6" spans="1:8" ht="22.5" customHeight="1" thickBot="1" x14ac:dyDescent="0.25">
      <c r="A6" s="52"/>
      <c r="B6" s="52"/>
      <c r="E6" s="52"/>
      <c r="F6" s="52"/>
      <c r="G6" s="52"/>
      <c r="H6" s="52"/>
    </row>
    <row r="7" spans="1:8" s="381" customFormat="1" ht="24.75" customHeight="1" thickBot="1" x14ac:dyDescent="0.25">
      <c r="A7" s="535" t="s">
        <v>49</v>
      </c>
      <c r="B7" s="420" t="e">
        <f>'7.costos totales '!#REF!</f>
        <v>#REF!</v>
      </c>
      <c r="C7" s="420" t="e">
        <f>'7.costos totales '!#REF!</f>
        <v>#REF!</v>
      </c>
      <c r="D7" s="420" t="e">
        <f>'7.costos totales '!#REF!</f>
        <v>#REF!</v>
      </c>
      <c r="E7" s="420">
        <f>'7.costos totales '!B7</f>
        <v>2015</v>
      </c>
      <c r="F7" s="420">
        <f>'7.costos totales '!C7</f>
        <v>2016</v>
      </c>
      <c r="G7" s="420">
        <f>'7.costos totales '!D7</f>
        <v>2017</v>
      </c>
      <c r="H7" s="314" t="str">
        <f>'7.costos totales '!E7</f>
        <v>ene-mar 2018</v>
      </c>
    </row>
    <row r="8" spans="1:8" s="381" customFormat="1" ht="25.5" customHeight="1" x14ac:dyDescent="0.2">
      <c r="A8" s="536"/>
      <c r="B8" s="535" t="s">
        <v>157</v>
      </c>
      <c r="C8" s="535" t="s">
        <v>157</v>
      </c>
      <c r="D8" s="535" t="s">
        <v>157</v>
      </c>
      <c r="E8" s="535" t="s">
        <v>157</v>
      </c>
      <c r="F8" s="535" t="s">
        <v>157</v>
      </c>
      <c r="G8" s="535" t="s">
        <v>157</v>
      </c>
      <c r="H8" s="535" t="s">
        <v>157</v>
      </c>
    </row>
    <row r="9" spans="1:8" s="381" customFormat="1" ht="28.5" customHeight="1" thickBot="1" x14ac:dyDescent="0.25">
      <c r="A9" s="536"/>
      <c r="B9" s="536"/>
      <c r="C9" s="536"/>
      <c r="D9" s="536"/>
      <c r="E9" s="536"/>
      <c r="F9" s="536"/>
      <c r="G9" s="536"/>
      <c r="H9" s="536"/>
    </row>
    <row r="10" spans="1:8" x14ac:dyDescent="0.2">
      <c r="A10" s="282" t="s">
        <v>154</v>
      </c>
      <c r="B10" s="152"/>
      <c r="C10" s="152"/>
      <c r="D10" s="152"/>
      <c r="E10" s="152"/>
      <c r="F10" s="152"/>
      <c r="G10" s="152"/>
      <c r="H10" s="152"/>
    </row>
    <row r="11" spans="1:8" x14ac:dyDescent="0.2">
      <c r="A11" s="283" t="s">
        <v>153</v>
      </c>
      <c r="B11" s="140"/>
      <c r="C11" s="140"/>
      <c r="D11" s="140"/>
      <c r="E11" s="140"/>
      <c r="F11" s="140"/>
      <c r="G11" s="140"/>
      <c r="H11" s="140"/>
    </row>
    <row r="12" spans="1:8" x14ac:dyDescent="0.2">
      <c r="A12" s="283" t="s">
        <v>155</v>
      </c>
      <c r="B12" s="140"/>
      <c r="C12" s="140"/>
      <c r="D12" s="140"/>
      <c r="E12" s="140"/>
      <c r="F12" s="140"/>
      <c r="G12" s="140"/>
      <c r="H12" s="140"/>
    </row>
    <row r="13" spans="1:8" x14ac:dyDescent="0.2">
      <c r="A13" s="283" t="s">
        <v>159</v>
      </c>
      <c r="B13" s="140"/>
      <c r="C13" s="140"/>
      <c r="D13" s="140"/>
      <c r="E13" s="140"/>
      <c r="F13" s="140"/>
      <c r="G13" s="140"/>
      <c r="H13" s="140"/>
    </row>
    <row r="14" spans="1:8" x14ac:dyDescent="0.2">
      <c r="A14" s="283" t="s">
        <v>102</v>
      </c>
      <c r="B14" s="140"/>
      <c r="C14" s="140"/>
      <c r="D14" s="140"/>
      <c r="E14" s="140"/>
      <c r="F14" s="140"/>
      <c r="G14" s="140"/>
      <c r="H14" s="140"/>
    </row>
    <row r="15" spans="1:8" x14ac:dyDescent="0.2">
      <c r="A15" s="283" t="s">
        <v>158</v>
      </c>
      <c r="B15" s="140"/>
      <c r="C15" s="140"/>
      <c r="D15" s="140"/>
      <c r="E15" s="140"/>
      <c r="F15" s="140"/>
      <c r="G15" s="140"/>
      <c r="H15" s="140"/>
    </row>
    <row r="16" spans="1:8" ht="13.5" thickBot="1" x14ac:dyDescent="0.25">
      <c r="A16" s="284" t="s">
        <v>156</v>
      </c>
      <c r="B16" s="157"/>
      <c r="C16" s="157"/>
      <c r="D16" s="157"/>
      <c r="E16" s="157"/>
      <c r="F16" s="157"/>
      <c r="G16" s="157"/>
      <c r="H16" s="157"/>
    </row>
    <row r="17" spans="1:8" ht="13.5" thickBot="1" x14ac:dyDescent="0.25">
      <c r="A17" s="144" t="s">
        <v>113</v>
      </c>
      <c r="B17" s="281"/>
      <c r="C17" s="281"/>
      <c r="D17" s="281"/>
      <c r="E17" s="281"/>
      <c r="F17" s="281"/>
      <c r="G17" s="281"/>
      <c r="H17" s="281"/>
    </row>
    <row r="18" spans="1:8" ht="13.5" thickBot="1" x14ac:dyDescent="0.25">
      <c r="A18" s="68"/>
      <c r="B18" s="165"/>
      <c r="C18" s="165"/>
      <c r="D18" s="165"/>
      <c r="E18" s="165"/>
      <c r="F18" s="165"/>
      <c r="G18" s="165"/>
      <c r="H18" s="165"/>
    </row>
    <row r="19" spans="1:8" ht="13.5" customHeight="1" thickBot="1" x14ac:dyDescent="0.25">
      <c r="A19" s="306" t="s">
        <v>190</v>
      </c>
      <c r="B19" s="281"/>
      <c r="C19" s="281"/>
      <c r="D19" s="281"/>
      <c r="E19" s="281"/>
      <c r="F19" s="281"/>
      <c r="G19" s="281"/>
      <c r="H19" s="281"/>
    </row>
    <row r="20" spans="1:8" x14ac:dyDescent="0.2">
      <c r="A20" s="68"/>
      <c r="B20" s="165"/>
      <c r="C20" s="165"/>
      <c r="D20" s="165"/>
      <c r="E20" s="165"/>
    </row>
    <row r="21" spans="1:8" ht="24.75" customHeight="1" x14ac:dyDescent="0.2">
      <c r="A21" s="515" t="s">
        <v>161</v>
      </c>
      <c r="B21" s="515"/>
      <c r="C21" s="515"/>
      <c r="D21" s="515"/>
      <c r="E21" s="515"/>
    </row>
    <row r="22" spans="1:8" ht="12.75" customHeight="1" x14ac:dyDescent="0.2"/>
    <row r="24" spans="1:8" ht="13.5" thickBot="1" x14ac:dyDescent="0.25">
      <c r="A24" s="95"/>
    </row>
    <row r="25" spans="1:8" ht="13.5" thickBot="1" x14ac:dyDescent="0.25">
      <c r="B25" s="288">
        <f>+E7</f>
        <v>2015</v>
      </c>
      <c r="C25" s="288">
        <f>+F7</f>
        <v>2016</v>
      </c>
      <c r="D25" s="288">
        <f>+G7</f>
        <v>2017</v>
      </c>
      <c r="E25" s="288" t="str">
        <f>+H7</f>
        <v>ene-mar 2018</v>
      </c>
    </row>
    <row r="26" spans="1:8" ht="13.5" thickBot="1" x14ac:dyDescent="0.25">
      <c r="B26" s="138" t="s">
        <v>162</v>
      </c>
      <c r="C26" s="138" t="s">
        <v>162</v>
      </c>
      <c r="D26" s="138" t="s">
        <v>162</v>
      </c>
      <c r="E26" s="138" t="s">
        <v>162</v>
      </c>
    </row>
    <row r="27" spans="1:8" ht="13.5" thickBot="1" x14ac:dyDescent="0.25">
      <c r="A27" s="95" t="s">
        <v>160</v>
      </c>
      <c r="B27" s="286">
        <f>+E17-SUM(E10:E16)</f>
        <v>0</v>
      </c>
      <c r="C27" s="285">
        <f>+F17-SUM(F10:F16)</f>
        <v>0</v>
      </c>
      <c r="D27" s="287">
        <f>+G17-SUM(G10:G16)</f>
        <v>0</v>
      </c>
      <c r="E27" s="286">
        <f>+H17-SUM(H10:H16)</f>
        <v>0</v>
      </c>
    </row>
    <row r="28" spans="1:8" x14ac:dyDescent="0.2">
      <c r="A28" s="95"/>
    </row>
    <row r="29" spans="1:8" x14ac:dyDescent="0.2">
      <c r="A29" s="95"/>
    </row>
    <row r="30" spans="1:8" x14ac:dyDescent="0.2">
      <c r="A30" s="95"/>
    </row>
    <row r="31" spans="1:8" x14ac:dyDescent="0.2">
      <c r="A31" s="95"/>
    </row>
  </sheetData>
  <mergeCells count="12">
    <mergeCell ref="C8:C9"/>
    <mergeCell ref="D8:D9"/>
    <mergeCell ref="F8:F9"/>
    <mergeCell ref="G8:G9"/>
    <mergeCell ref="H8:H9"/>
    <mergeCell ref="A21:E21"/>
    <mergeCell ref="A1:B1"/>
    <mergeCell ref="A2:B2"/>
    <mergeCell ref="A3:B3"/>
    <mergeCell ref="A7:A9"/>
    <mergeCell ref="E8:E9"/>
    <mergeCell ref="B8:B9"/>
  </mergeCells>
  <phoneticPr fontId="16" type="noConversion"/>
  <pageMargins left="0.75" right="0.75" top="1" bottom="1" header="0" footer="0"/>
  <pageSetup paperSize="9" scale="67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89</v>
      </c>
      <c r="B1" s="3"/>
    </row>
    <row r="2" spans="1:2" ht="13.5" thickBot="1" x14ac:dyDescent="0.25">
      <c r="A2" s="2" t="s">
        <v>46</v>
      </c>
      <c r="B2" s="3"/>
    </row>
    <row r="3" spans="1:2" x14ac:dyDescent="0.2">
      <c r="A3" s="4" t="s">
        <v>5</v>
      </c>
      <c r="B3" s="14" t="s">
        <v>47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6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40" t="s">
        <v>90</v>
      </c>
      <c r="B2" s="540"/>
      <c r="C2" s="540"/>
      <c r="D2" s="540"/>
    </row>
    <row r="3" spans="1:4" x14ac:dyDescent="0.2">
      <c r="A3" s="540" t="s">
        <v>91</v>
      </c>
      <c r="B3" s="540"/>
      <c r="C3" s="540"/>
      <c r="D3" s="540"/>
    </row>
    <row r="4" spans="1:4" x14ac:dyDescent="0.2">
      <c r="A4" s="541" t="s">
        <v>2</v>
      </c>
      <c r="B4" s="541"/>
      <c r="C4" s="541"/>
      <c r="D4" s="541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27</v>
      </c>
      <c r="B6" s="21" t="s">
        <v>92</v>
      </c>
      <c r="C6" s="22" t="s">
        <v>93</v>
      </c>
      <c r="D6" s="23" t="s">
        <v>94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18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F41"/>
  <sheetViews>
    <sheetView workbookViewId="0">
      <selection activeCell="A13" sqref="A13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6" x14ac:dyDescent="0.2">
      <c r="A1" s="321" t="s">
        <v>95</v>
      </c>
      <c r="B1" s="321"/>
      <c r="C1" s="321"/>
      <c r="D1" s="51"/>
      <c r="E1" s="51"/>
      <c r="F1" s="51"/>
    </row>
    <row r="2" spans="1:6" x14ac:dyDescent="0.2">
      <c r="A2" s="321" t="s">
        <v>107</v>
      </c>
      <c r="B2" s="321"/>
      <c r="C2" s="321"/>
      <c r="D2" s="51"/>
      <c r="E2" s="51"/>
      <c r="F2" s="51"/>
    </row>
    <row r="3" spans="1:6" x14ac:dyDescent="0.2">
      <c r="A3" s="484" t="str">
        <f>+'1.modelos'!A3</f>
        <v>Amortiguadores para motos</v>
      </c>
      <c r="B3" s="484"/>
      <c r="C3" s="484"/>
      <c r="D3" s="51"/>
      <c r="E3" s="51"/>
      <c r="F3" s="51"/>
    </row>
    <row r="4" spans="1:6" x14ac:dyDescent="0.2">
      <c r="A4" s="484" t="str">
        <f>+'3.vol.'!C4</f>
        <v>en unidades</v>
      </c>
      <c r="B4" s="484"/>
      <c r="C4" s="484"/>
      <c r="D4" s="51"/>
      <c r="E4" s="51"/>
      <c r="F4" s="51"/>
    </row>
    <row r="5" spans="1:6" ht="13.5" thickBot="1" x14ac:dyDescent="0.25">
      <c r="A5" s="51"/>
      <c r="B5" s="51"/>
      <c r="C5" s="51"/>
      <c r="D5" s="51"/>
      <c r="E5" s="51"/>
      <c r="F5" s="51"/>
    </row>
    <row r="6" spans="1:6" x14ac:dyDescent="0.2">
      <c r="A6" s="372" t="s">
        <v>7</v>
      </c>
      <c r="B6" s="373" t="s">
        <v>108</v>
      </c>
      <c r="C6" s="373" t="s">
        <v>109</v>
      </c>
      <c r="D6" s="51"/>
      <c r="E6" s="51"/>
      <c r="F6" s="51"/>
    </row>
    <row r="7" spans="1:6" ht="13.5" thickBot="1" x14ac:dyDescent="0.25">
      <c r="A7" s="374"/>
      <c r="B7" s="375"/>
      <c r="C7" s="375" t="s">
        <v>110</v>
      </c>
      <c r="D7" s="51"/>
      <c r="E7" s="51"/>
      <c r="F7" s="51"/>
    </row>
    <row r="8" spans="1:6" x14ac:dyDescent="0.2">
      <c r="A8" s="435">
        <v>2015</v>
      </c>
      <c r="B8" s="436"/>
      <c r="C8" s="437"/>
      <c r="D8" s="51"/>
      <c r="E8" s="51"/>
      <c r="F8" s="51"/>
    </row>
    <row r="9" spans="1:6" x14ac:dyDescent="0.2">
      <c r="A9" s="324">
        <v>2016</v>
      </c>
      <c r="B9" s="325"/>
      <c r="C9" s="326"/>
      <c r="D9" s="51"/>
      <c r="E9" s="51"/>
      <c r="F9" s="51"/>
    </row>
    <row r="10" spans="1:6" ht="13.5" thickBot="1" x14ac:dyDescent="0.25">
      <c r="A10" s="327">
        <v>2017</v>
      </c>
      <c r="B10" s="328"/>
      <c r="C10" s="329"/>
      <c r="D10" s="51"/>
      <c r="E10" s="51"/>
      <c r="F10" s="51"/>
    </row>
    <row r="11" spans="1:6" x14ac:dyDescent="0.2">
      <c r="A11" s="434" t="s">
        <v>243</v>
      </c>
      <c r="B11" s="322"/>
      <c r="C11" s="323"/>
      <c r="D11" s="51"/>
      <c r="E11" s="51"/>
      <c r="F11" s="51"/>
    </row>
    <row r="12" spans="1:6" ht="13.5" thickBot="1" x14ac:dyDescent="0.25">
      <c r="A12" s="327" t="s">
        <v>242</v>
      </c>
      <c r="B12" s="328"/>
      <c r="C12" s="329"/>
      <c r="D12" s="51"/>
      <c r="E12" s="51"/>
      <c r="F12" s="51"/>
    </row>
    <row r="13" spans="1:6" ht="5.25" customHeight="1" x14ac:dyDescent="0.2">
      <c r="A13" s="51"/>
      <c r="B13" s="51"/>
      <c r="C13" s="51"/>
      <c r="D13" s="51"/>
      <c r="E13" s="51"/>
      <c r="F13" s="51"/>
    </row>
    <row r="14" spans="1:6" ht="13.5" thickBot="1" x14ac:dyDescent="0.25">
      <c r="A14" s="330" t="s">
        <v>111</v>
      </c>
      <c r="B14" s="51"/>
      <c r="C14" s="51"/>
      <c r="D14" s="51"/>
      <c r="E14" s="51"/>
      <c r="F14" s="51"/>
    </row>
    <row r="15" spans="1:6" ht="41.25" customHeight="1" thickBot="1" x14ac:dyDescent="0.25">
      <c r="A15" s="331"/>
      <c r="B15" s="332"/>
      <c r="C15" s="333"/>
      <c r="D15" s="51"/>
      <c r="E15" s="51"/>
      <c r="F15" s="51"/>
    </row>
    <row r="41" spans="5:5" x14ac:dyDescent="0.2">
      <c r="E41" s="54" t="s">
        <v>229</v>
      </c>
    </row>
  </sheetData>
  <mergeCells count="2">
    <mergeCell ref="A3:C3"/>
    <mergeCell ref="A4:C4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O105"/>
  <sheetViews>
    <sheetView view="pageBreakPreview" zoomScale="85" zoomScaleNormal="100" zoomScaleSheetLayoutView="85" workbookViewId="0">
      <selection activeCell="M26" sqref="M26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4.7109375" style="54" customWidth="1"/>
    <col min="4" max="4" width="1.7109375" style="54" customWidth="1"/>
    <col min="5" max="5" width="13.7109375" style="54" customWidth="1"/>
    <col min="6" max="6" width="14.7109375" style="54" customWidth="1"/>
    <col min="7" max="7" width="13.7109375" style="54" customWidth="1"/>
    <col min="8" max="8" width="14.5703125" style="54" customWidth="1"/>
    <col min="9" max="11" width="13.7109375" style="54" customWidth="1"/>
    <col min="12" max="12" width="13.5703125" style="54" customWidth="1"/>
    <col min="13" max="13" width="13.7109375" style="54" customWidth="1"/>
    <col min="14" max="14" width="1.7109375" style="66" customWidth="1"/>
    <col min="15" max="15" width="11.42578125" style="49" customWidth="1"/>
    <col min="16" max="16384" width="13.7109375" style="54"/>
  </cols>
  <sheetData>
    <row r="1" spans="3:15" x14ac:dyDescent="0.2">
      <c r="C1" s="485" t="s">
        <v>3</v>
      </c>
      <c r="D1" s="485"/>
      <c r="E1" s="485"/>
      <c r="F1" s="485"/>
      <c r="G1" s="485"/>
      <c r="H1" s="485"/>
      <c r="I1" s="485"/>
      <c r="J1" s="485"/>
      <c r="K1" s="485"/>
    </row>
    <row r="2" spans="3:15" x14ac:dyDescent="0.2">
      <c r="C2" s="485" t="s">
        <v>119</v>
      </c>
      <c r="D2" s="485"/>
      <c r="E2" s="485"/>
      <c r="F2" s="485"/>
      <c r="G2" s="485"/>
      <c r="H2" s="485"/>
      <c r="I2" s="485"/>
      <c r="J2" s="485"/>
      <c r="K2" s="485"/>
    </row>
    <row r="3" spans="3:15" x14ac:dyDescent="0.2">
      <c r="C3" s="484" t="str">
        <f>+'1.modelos'!A3</f>
        <v>Amortiguadores para motos</v>
      </c>
      <c r="D3" s="484"/>
      <c r="E3" s="484"/>
      <c r="F3" s="484"/>
      <c r="G3" s="484"/>
      <c r="H3" s="484"/>
      <c r="I3" s="484"/>
      <c r="J3" s="484"/>
      <c r="K3" s="484"/>
      <c r="L3" s="334"/>
      <c r="M3" s="334"/>
      <c r="N3" s="67"/>
      <c r="O3" s="54"/>
    </row>
    <row r="4" spans="3:15" x14ac:dyDescent="0.2">
      <c r="C4" s="484" t="s">
        <v>208</v>
      </c>
      <c r="D4" s="484"/>
      <c r="E4" s="484"/>
      <c r="F4" s="484"/>
      <c r="G4" s="484"/>
      <c r="H4" s="484"/>
      <c r="I4" s="484"/>
      <c r="J4" s="484"/>
      <c r="K4" s="484"/>
      <c r="L4" s="334"/>
      <c r="M4" s="334"/>
      <c r="O4" s="54"/>
    </row>
    <row r="5" spans="3:15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5" ht="51.75" thickBot="1" x14ac:dyDescent="0.25">
      <c r="C6" s="315" t="s">
        <v>115</v>
      </c>
      <c r="D6" s="376"/>
      <c r="E6" s="377" t="s">
        <v>16</v>
      </c>
      <c r="F6" s="378" t="s">
        <v>17</v>
      </c>
      <c r="G6" s="378" t="s">
        <v>123</v>
      </c>
      <c r="H6" s="378" t="s">
        <v>116</v>
      </c>
      <c r="I6" s="379" t="s">
        <v>117</v>
      </c>
      <c r="J6" s="378" t="s">
        <v>124</v>
      </c>
      <c r="K6" s="379" t="s">
        <v>118</v>
      </c>
      <c r="L6" s="380"/>
      <c r="M6" s="51"/>
      <c r="N6" s="25"/>
      <c r="O6" s="52"/>
    </row>
    <row r="7" spans="3:15" x14ac:dyDescent="0.2">
      <c r="C7" s="103">
        <v>42005</v>
      </c>
      <c r="D7" s="44"/>
      <c r="E7" s="27"/>
      <c r="F7" s="28"/>
      <c r="G7" s="28"/>
      <c r="H7" s="28"/>
      <c r="I7" s="29"/>
      <c r="J7" s="29"/>
      <c r="K7" s="29"/>
      <c r="L7" s="51"/>
      <c r="M7" s="51"/>
      <c r="N7" s="30"/>
      <c r="O7" s="52"/>
    </row>
    <row r="8" spans="3:15" x14ac:dyDescent="0.2">
      <c r="C8" s="104">
        <v>42036</v>
      </c>
      <c r="D8" s="44"/>
      <c r="E8" s="31"/>
      <c r="F8" s="32"/>
      <c r="G8" s="32"/>
      <c r="H8" s="32"/>
      <c r="I8" s="33"/>
      <c r="J8" s="33"/>
      <c r="K8" s="33"/>
      <c r="L8" s="51"/>
      <c r="M8" s="51"/>
      <c r="N8" s="30"/>
      <c r="O8" s="52"/>
    </row>
    <row r="9" spans="3:15" x14ac:dyDescent="0.2">
      <c r="C9" s="104">
        <v>42064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</row>
    <row r="10" spans="3:15" x14ac:dyDescent="0.2">
      <c r="C10" s="104">
        <v>42095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</row>
    <row r="11" spans="3:15" x14ac:dyDescent="0.2">
      <c r="C11" s="104">
        <v>42125</v>
      </c>
      <c r="D11" s="44"/>
      <c r="E11" s="31"/>
      <c r="F11" s="32"/>
      <c r="G11" s="32"/>
      <c r="H11" s="32"/>
      <c r="I11" s="33"/>
      <c r="J11" s="33"/>
      <c r="K11" s="33"/>
      <c r="N11" s="30"/>
    </row>
    <row r="12" spans="3:15" x14ac:dyDescent="0.2">
      <c r="C12" s="104">
        <v>42156</v>
      </c>
      <c r="D12" s="44"/>
      <c r="E12" s="31"/>
      <c r="F12" s="32"/>
      <c r="G12" s="32"/>
      <c r="H12" s="32"/>
      <c r="I12" s="33"/>
      <c r="J12" s="33"/>
      <c r="K12" s="33"/>
      <c r="N12" s="30"/>
    </row>
    <row r="13" spans="3:15" x14ac:dyDescent="0.2">
      <c r="C13" s="104">
        <v>42186</v>
      </c>
      <c r="D13" s="44"/>
      <c r="E13" s="31"/>
      <c r="F13" s="32"/>
      <c r="G13" s="32"/>
      <c r="H13" s="32"/>
      <c r="I13" s="33"/>
      <c r="J13" s="33"/>
      <c r="K13" s="33"/>
      <c r="N13" s="30"/>
    </row>
    <row r="14" spans="3:15" x14ac:dyDescent="0.2">
      <c r="C14" s="104">
        <v>42217</v>
      </c>
      <c r="D14" s="44"/>
      <c r="E14" s="31"/>
      <c r="F14" s="32"/>
      <c r="G14" s="32"/>
      <c r="H14" s="32"/>
      <c r="I14" s="33"/>
      <c r="J14" s="33"/>
      <c r="K14" s="33"/>
      <c r="N14" s="30"/>
    </row>
    <row r="15" spans="3:15" x14ac:dyDescent="0.2">
      <c r="C15" s="104">
        <v>42248</v>
      </c>
      <c r="D15" s="44"/>
      <c r="E15" s="31"/>
      <c r="F15" s="32"/>
      <c r="G15" s="32"/>
      <c r="H15" s="32"/>
      <c r="I15" s="33"/>
      <c r="J15" s="33"/>
      <c r="K15" s="33"/>
      <c r="N15" s="30"/>
    </row>
    <row r="16" spans="3:15" x14ac:dyDescent="0.2">
      <c r="C16" s="104">
        <v>42278</v>
      </c>
      <c r="D16" s="44"/>
      <c r="E16" s="31"/>
      <c r="F16" s="32"/>
      <c r="G16" s="32"/>
      <c r="H16" s="32"/>
      <c r="I16" s="33"/>
      <c r="J16" s="33"/>
      <c r="K16" s="33"/>
      <c r="N16" s="30"/>
    </row>
    <row r="17" spans="3:14" x14ac:dyDescent="0.2">
      <c r="C17" s="104">
        <v>42309</v>
      </c>
      <c r="D17" s="44"/>
      <c r="E17" s="31"/>
      <c r="F17" s="32"/>
      <c r="G17" s="32"/>
      <c r="H17" s="32"/>
      <c r="I17" s="33"/>
      <c r="J17" s="33"/>
      <c r="K17" s="33"/>
      <c r="N17" s="30"/>
    </row>
    <row r="18" spans="3:14" ht="13.5" thickBot="1" x14ac:dyDescent="0.25">
      <c r="C18" s="107">
        <v>42339</v>
      </c>
      <c r="D18" s="44"/>
      <c r="E18" s="34"/>
      <c r="F18" s="35"/>
      <c r="G18" s="35"/>
      <c r="H18" s="35"/>
      <c r="I18" s="36"/>
      <c r="J18" s="36"/>
      <c r="K18" s="36"/>
      <c r="N18" s="30"/>
    </row>
    <row r="19" spans="3:14" x14ac:dyDescent="0.2">
      <c r="C19" s="103">
        <v>42370</v>
      </c>
      <c r="D19" s="44"/>
      <c r="E19" s="37"/>
      <c r="F19" s="38"/>
      <c r="G19" s="38"/>
      <c r="H19" s="38"/>
      <c r="I19" s="39"/>
      <c r="J19" s="39"/>
      <c r="K19" s="39"/>
      <c r="N19" s="30"/>
    </row>
    <row r="20" spans="3:14" x14ac:dyDescent="0.2">
      <c r="C20" s="104">
        <v>42401</v>
      </c>
      <c r="D20" s="44"/>
      <c r="E20" s="31"/>
      <c r="F20" s="32"/>
      <c r="G20" s="32"/>
      <c r="H20" s="32"/>
      <c r="I20" s="33"/>
      <c r="J20" s="33"/>
      <c r="K20" s="33"/>
      <c r="N20" s="30"/>
    </row>
    <row r="21" spans="3:14" x14ac:dyDescent="0.2">
      <c r="C21" s="104">
        <v>42430</v>
      </c>
      <c r="D21" s="44"/>
      <c r="E21" s="31"/>
      <c r="F21" s="32"/>
      <c r="G21" s="32"/>
      <c r="H21" s="32"/>
      <c r="I21" s="33"/>
      <c r="J21" s="33"/>
      <c r="K21" s="33"/>
      <c r="N21" s="30"/>
    </row>
    <row r="22" spans="3:14" x14ac:dyDescent="0.2">
      <c r="C22" s="104">
        <v>42461</v>
      </c>
      <c r="D22" s="44"/>
      <c r="E22" s="31"/>
      <c r="F22" s="32"/>
      <c r="G22" s="32"/>
      <c r="H22" s="32"/>
      <c r="I22" s="33"/>
      <c r="J22" s="33"/>
      <c r="K22" s="33"/>
      <c r="N22" s="30"/>
    </row>
    <row r="23" spans="3:14" x14ac:dyDescent="0.2">
      <c r="C23" s="104">
        <v>42491</v>
      </c>
      <c r="D23" s="44"/>
      <c r="E23" s="31"/>
      <c r="F23" s="32"/>
      <c r="G23" s="32"/>
      <c r="H23" s="32"/>
      <c r="I23" s="33"/>
      <c r="J23" s="33"/>
      <c r="K23" s="33"/>
      <c r="N23" s="30"/>
    </row>
    <row r="24" spans="3:14" x14ac:dyDescent="0.2">
      <c r="C24" s="104">
        <v>42522</v>
      </c>
      <c r="D24" s="44"/>
      <c r="E24" s="31"/>
      <c r="F24" s="32"/>
      <c r="G24" s="32"/>
      <c r="H24" s="32"/>
      <c r="I24" s="33"/>
      <c r="J24" s="33"/>
      <c r="K24" s="33"/>
      <c r="N24" s="30"/>
    </row>
    <row r="25" spans="3:14" x14ac:dyDescent="0.2">
      <c r="C25" s="104">
        <v>42552</v>
      </c>
      <c r="D25" s="44"/>
      <c r="E25" s="31"/>
      <c r="F25" s="32"/>
      <c r="G25" s="32"/>
      <c r="H25" s="32"/>
      <c r="I25" s="33"/>
      <c r="J25" s="33"/>
      <c r="K25" s="33"/>
      <c r="N25" s="30"/>
    </row>
    <row r="26" spans="3:14" x14ac:dyDescent="0.2">
      <c r="C26" s="104">
        <v>42583</v>
      </c>
      <c r="D26" s="44"/>
      <c r="E26" s="31"/>
      <c r="F26" s="32"/>
      <c r="G26" s="32"/>
      <c r="H26" s="32"/>
      <c r="I26" s="33"/>
      <c r="J26" s="33"/>
      <c r="K26" s="33"/>
      <c r="N26" s="30"/>
    </row>
    <row r="27" spans="3:14" x14ac:dyDescent="0.2">
      <c r="C27" s="104">
        <v>42614</v>
      </c>
      <c r="D27" s="44"/>
      <c r="E27" s="31"/>
      <c r="F27" s="32"/>
      <c r="G27" s="32"/>
      <c r="H27" s="32"/>
      <c r="I27" s="33"/>
      <c r="J27" s="33"/>
      <c r="K27" s="33"/>
      <c r="N27" s="30"/>
    </row>
    <row r="28" spans="3:14" x14ac:dyDescent="0.2">
      <c r="C28" s="104">
        <v>42644</v>
      </c>
      <c r="D28" s="44"/>
      <c r="E28" s="31"/>
      <c r="F28" s="32"/>
      <c r="G28" s="32"/>
      <c r="H28" s="32"/>
      <c r="I28" s="33"/>
      <c r="J28" s="33"/>
      <c r="K28" s="33"/>
      <c r="N28" s="30"/>
    </row>
    <row r="29" spans="3:14" x14ac:dyDescent="0.2">
      <c r="C29" s="104">
        <v>42675</v>
      </c>
      <c r="D29" s="44"/>
      <c r="E29" s="31"/>
      <c r="F29" s="32"/>
      <c r="G29" s="32"/>
      <c r="H29" s="32"/>
      <c r="I29" s="33"/>
      <c r="J29" s="33"/>
      <c r="K29" s="33"/>
      <c r="N29" s="30"/>
    </row>
    <row r="30" spans="3:14" ht="13.5" thickBot="1" x14ac:dyDescent="0.25">
      <c r="C30" s="107">
        <v>42705</v>
      </c>
      <c r="D30" s="44"/>
      <c r="E30" s="40"/>
      <c r="F30" s="41"/>
      <c r="G30" s="41"/>
      <c r="H30" s="41"/>
      <c r="I30" s="42"/>
      <c r="J30" s="42"/>
      <c r="K30" s="42"/>
      <c r="N30" s="30"/>
    </row>
    <row r="31" spans="3:14" x14ac:dyDescent="0.2">
      <c r="C31" s="103">
        <v>42736</v>
      </c>
      <c r="D31" s="44"/>
      <c r="E31" s="27"/>
      <c r="F31" s="28"/>
      <c r="G31" s="28"/>
      <c r="H31" s="28"/>
      <c r="I31" s="29"/>
      <c r="J31" s="29"/>
      <c r="K31" s="29"/>
      <c r="N31" s="30"/>
    </row>
    <row r="32" spans="3:14" x14ac:dyDescent="0.2">
      <c r="C32" s="104">
        <v>42767</v>
      </c>
      <c r="D32" s="44"/>
      <c r="E32" s="31"/>
      <c r="F32" s="32"/>
      <c r="G32" s="32"/>
      <c r="H32" s="32"/>
      <c r="I32" s="33"/>
      <c r="J32" s="33"/>
      <c r="K32" s="33"/>
      <c r="N32" s="30"/>
    </row>
    <row r="33" spans="3:14" x14ac:dyDescent="0.2">
      <c r="C33" s="104">
        <v>42795</v>
      </c>
      <c r="D33" s="44"/>
      <c r="E33" s="31"/>
      <c r="F33" s="32"/>
      <c r="G33" s="32"/>
      <c r="H33" s="32"/>
      <c r="I33" s="33"/>
      <c r="J33" s="33"/>
      <c r="K33" s="33"/>
      <c r="N33" s="30"/>
    </row>
    <row r="34" spans="3:14" x14ac:dyDescent="0.2">
      <c r="C34" s="104">
        <v>42826</v>
      </c>
      <c r="D34" s="44"/>
      <c r="E34" s="31"/>
      <c r="F34" s="32"/>
      <c r="G34" s="32"/>
      <c r="H34" s="32"/>
      <c r="I34" s="33"/>
      <c r="J34" s="33"/>
      <c r="K34" s="33"/>
      <c r="N34" s="30"/>
    </row>
    <row r="35" spans="3:14" x14ac:dyDescent="0.2">
      <c r="C35" s="104">
        <v>42856</v>
      </c>
      <c r="D35" s="44"/>
      <c r="E35" s="31"/>
      <c r="F35" s="32"/>
      <c r="G35" s="32"/>
      <c r="H35" s="32"/>
      <c r="I35" s="33"/>
      <c r="J35" s="33"/>
      <c r="K35" s="33"/>
      <c r="N35" s="30"/>
    </row>
    <row r="36" spans="3:14" x14ac:dyDescent="0.2">
      <c r="C36" s="104">
        <v>42887</v>
      </c>
      <c r="D36" s="44"/>
      <c r="E36" s="31"/>
      <c r="F36" s="32"/>
      <c r="G36" s="32"/>
      <c r="H36" s="32"/>
      <c r="I36" s="33"/>
      <c r="J36" s="33"/>
      <c r="K36" s="33"/>
      <c r="N36" s="30"/>
    </row>
    <row r="37" spans="3:14" x14ac:dyDescent="0.2">
      <c r="C37" s="104">
        <v>42917</v>
      </c>
      <c r="D37" s="44"/>
      <c r="E37" s="31"/>
      <c r="F37" s="32"/>
      <c r="G37" s="32"/>
      <c r="H37" s="32"/>
      <c r="I37" s="33"/>
      <c r="J37" s="33"/>
      <c r="K37" s="33"/>
      <c r="N37" s="30"/>
    </row>
    <row r="38" spans="3:14" x14ac:dyDescent="0.2">
      <c r="C38" s="104">
        <v>42948</v>
      </c>
      <c r="D38" s="44"/>
      <c r="E38" s="31"/>
      <c r="F38" s="32"/>
      <c r="G38" s="32"/>
      <c r="H38" s="32"/>
      <c r="I38" s="33"/>
      <c r="J38" s="33"/>
      <c r="K38" s="33"/>
      <c r="N38" s="30"/>
    </row>
    <row r="39" spans="3:14" x14ac:dyDescent="0.2">
      <c r="C39" s="104">
        <v>42979</v>
      </c>
      <c r="D39" s="44"/>
      <c r="E39" s="31"/>
      <c r="F39" s="32"/>
      <c r="G39" s="32"/>
      <c r="H39" s="32"/>
      <c r="I39" s="33"/>
      <c r="J39" s="33"/>
      <c r="K39" s="33"/>
      <c r="N39" s="30"/>
    </row>
    <row r="40" spans="3:14" x14ac:dyDescent="0.2">
      <c r="C40" s="104">
        <v>43009</v>
      </c>
      <c r="D40" s="44"/>
      <c r="E40" s="31"/>
      <c r="F40" s="32"/>
      <c r="G40" s="32"/>
      <c r="H40" s="32"/>
      <c r="I40" s="33"/>
      <c r="J40" s="33"/>
      <c r="K40" s="33"/>
      <c r="N40" s="30"/>
    </row>
    <row r="41" spans="3:14" x14ac:dyDescent="0.2">
      <c r="C41" s="104">
        <v>43040</v>
      </c>
      <c r="D41" s="44"/>
      <c r="E41" s="31"/>
      <c r="F41" s="32"/>
      <c r="G41" s="32"/>
      <c r="H41" s="32"/>
      <c r="I41" s="33"/>
      <c r="J41" s="33"/>
      <c r="K41" s="33"/>
      <c r="N41" s="30"/>
    </row>
    <row r="42" spans="3:14" ht="13.5" thickBot="1" x14ac:dyDescent="0.25">
      <c r="C42" s="107">
        <v>43070</v>
      </c>
      <c r="D42" s="44"/>
      <c r="E42" s="40"/>
      <c r="F42" s="41"/>
      <c r="G42" s="41"/>
      <c r="H42" s="41"/>
      <c r="I42" s="42"/>
      <c r="J42" s="42"/>
      <c r="K42" s="42"/>
      <c r="N42" s="30"/>
    </row>
    <row r="43" spans="3:14" x14ac:dyDescent="0.2">
      <c r="C43" s="103">
        <v>43101</v>
      </c>
      <c r="D43" s="453"/>
      <c r="E43" s="27"/>
      <c r="F43" s="28"/>
      <c r="G43" s="28"/>
      <c r="H43" s="108"/>
      <c r="I43" s="29"/>
      <c r="J43" s="29"/>
      <c r="K43" s="29"/>
      <c r="N43" s="30"/>
    </row>
    <row r="44" spans="3:14" ht="13.5" thickBot="1" x14ac:dyDescent="0.25">
      <c r="C44" s="105">
        <v>43132</v>
      </c>
      <c r="D44" s="454"/>
      <c r="E44" s="34" t="s">
        <v>229</v>
      </c>
      <c r="F44" s="35"/>
      <c r="G44" s="35"/>
      <c r="H44" s="110"/>
      <c r="I44" s="36"/>
      <c r="J44" s="36"/>
      <c r="K44" s="36"/>
      <c r="N44" s="30"/>
    </row>
    <row r="45" spans="3:14" ht="13.5" thickBot="1" x14ac:dyDescent="0.25">
      <c r="C45" s="105">
        <v>43160</v>
      </c>
      <c r="D45" s="44"/>
      <c r="E45" s="37"/>
      <c r="F45" s="38"/>
      <c r="G45" s="38"/>
      <c r="H45" s="316"/>
      <c r="I45" s="39"/>
      <c r="J45" s="39"/>
      <c r="K45" s="39"/>
      <c r="N45" s="30"/>
    </row>
    <row r="46" spans="3:14" hidden="1" x14ac:dyDescent="0.2">
      <c r="C46" s="104">
        <v>43009</v>
      </c>
      <c r="D46" s="44"/>
      <c r="E46" s="31"/>
      <c r="F46" s="32"/>
      <c r="G46" s="32"/>
      <c r="H46" s="109"/>
      <c r="I46" s="33"/>
      <c r="J46" s="33"/>
      <c r="K46" s="33"/>
      <c r="N46" s="30"/>
    </row>
    <row r="47" spans="3:14" hidden="1" x14ac:dyDescent="0.2">
      <c r="C47" s="104">
        <v>43040</v>
      </c>
      <c r="D47" s="44"/>
      <c r="E47" s="31"/>
      <c r="F47" s="32"/>
      <c r="G47" s="32"/>
      <c r="H47" s="109"/>
      <c r="I47" s="33"/>
      <c r="J47" s="33"/>
      <c r="K47" s="33"/>
      <c r="N47" s="30"/>
    </row>
    <row r="48" spans="3:14" ht="13.5" hidden="1" thickBot="1" x14ac:dyDescent="0.25">
      <c r="C48" s="107">
        <v>43070</v>
      </c>
      <c r="D48" s="44"/>
      <c r="E48" s="34"/>
      <c r="F48" s="35"/>
      <c r="G48" s="35"/>
      <c r="H48" s="110"/>
      <c r="I48" s="36"/>
      <c r="J48" s="36"/>
      <c r="K48" s="36"/>
      <c r="N48" s="30"/>
    </row>
    <row r="49" spans="3:14" ht="13.5" thickBot="1" x14ac:dyDescent="0.25">
      <c r="C49" s="43"/>
      <c r="D49" s="44"/>
      <c r="E49" s="30"/>
      <c r="F49" s="30"/>
      <c r="G49" s="30"/>
      <c r="H49" s="30"/>
      <c r="I49" s="30"/>
      <c r="J49" s="30"/>
      <c r="K49" s="30"/>
      <c r="N49" s="30"/>
    </row>
    <row r="50" spans="3:14" ht="50.25" customHeight="1" thickBot="1" x14ac:dyDescent="0.25">
      <c r="C50" s="431" t="s">
        <v>5</v>
      </c>
      <c r="D50" s="432"/>
      <c r="E50" s="377" t="str">
        <f t="shared" ref="E50:K50" si="0">+E6</f>
        <v>Producción</v>
      </c>
      <c r="F50" s="378" t="str">
        <f t="shared" si="0"/>
        <v>Autoconsumo</v>
      </c>
      <c r="G50" s="378" t="str">
        <f t="shared" si="0"/>
        <v>Ventas de Producción Propia</v>
      </c>
      <c r="H50" s="433" t="str">
        <f t="shared" si="0"/>
        <v>Exportaciones</v>
      </c>
      <c r="I50" s="379" t="str">
        <f t="shared" si="0"/>
        <v>Producción Contratada a Terceros</v>
      </c>
      <c r="J50" s="379" t="str">
        <f t="shared" si="0"/>
        <v>Ventas de Producción Contratada a Terceros</v>
      </c>
      <c r="K50" s="423" t="str">
        <f t="shared" si="0"/>
        <v>Producción para Terceros</v>
      </c>
      <c r="L50" s="423" t="s">
        <v>188</v>
      </c>
      <c r="M50" s="423" t="s">
        <v>101</v>
      </c>
      <c r="N50" s="68"/>
    </row>
    <row r="51" spans="3:14" ht="13.5" thickBot="1" x14ac:dyDescent="0.25">
      <c r="C51" s="62">
        <v>2014</v>
      </c>
      <c r="D51" s="69"/>
      <c r="F51" s="70"/>
      <c r="G51" s="70"/>
      <c r="H51" s="71"/>
      <c r="I51" s="45"/>
      <c r="J51" s="45"/>
      <c r="K51" s="45"/>
      <c r="L51" s="47"/>
      <c r="M51" s="45"/>
      <c r="N51" s="26"/>
    </row>
    <row r="52" spans="3:14" x14ac:dyDescent="0.2">
      <c r="C52" s="56">
        <f>+'2. prod.  nac.'!A8</f>
        <v>2015</v>
      </c>
      <c r="D52" s="72"/>
      <c r="E52" s="73"/>
      <c r="F52" s="74"/>
      <c r="G52" s="74"/>
      <c r="H52" s="74"/>
      <c r="I52" s="57"/>
      <c r="J52" s="57"/>
      <c r="K52" s="57"/>
      <c r="L52" s="57"/>
      <c r="M52" s="75"/>
    </row>
    <row r="53" spans="3:14" x14ac:dyDescent="0.2">
      <c r="C53" s="58">
        <f>+'2. prod.  nac.'!A9</f>
        <v>2016</v>
      </c>
      <c r="D53" s="72"/>
      <c r="E53" s="76"/>
      <c r="F53" s="77"/>
      <c r="G53" s="77"/>
      <c r="H53" s="77"/>
      <c r="I53" s="59"/>
      <c r="J53" s="59"/>
      <c r="K53" s="59"/>
      <c r="L53" s="59"/>
      <c r="M53" s="78"/>
    </row>
    <row r="54" spans="3:14" ht="13.5" thickBot="1" x14ac:dyDescent="0.25">
      <c r="C54" s="60">
        <f>+'2. prod.  nac.'!A10</f>
        <v>2017</v>
      </c>
      <c r="D54" s="72"/>
      <c r="E54" s="79"/>
      <c r="F54" s="80"/>
      <c r="G54" s="80"/>
      <c r="H54" s="80"/>
      <c r="I54" s="61"/>
      <c r="J54" s="61"/>
      <c r="K54" s="61"/>
      <c r="L54" s="81"/>
      <c r="M54" s="82"/>
    </row>
    <row r="55" spans="3:14" x14ac:dyDescent="0.2">
      <c r="C55" s="62" t="str">
        <f>+'2. prod.  nac.'!A11</f>
        <v>ene-mar 2017</v>
      </c>
      <c r="D55" s="72"/>
      <c r="E55" s="83"/>
      <c r="F55" s="84"/>
      <c r="G55" s="84"/>
      <c r="H55" s="84"/>
      <c r="I55" s="63"/>
      <c r="J55" s="63"/>
      <c r="K55" s="63"/>
      <c r="L55" s="85"/>
      <c r="M55" s="86"/>
    </row>
    <row r="56" spans="3:14" ht="13.5" thickBot="1" x14ac:dyDescent="0.25">
      <c r="C56" s="317" t="str">
        <f>+'2. prod.  nac.'!A12</f>
        <v>ene-mar 2018</v>
      </c>
      <c r="D56" s="69"/>
      <c r="E56" s="87"/>
      <c r="F56" s="88"/>
      <c r="G56" s="88"/>
      <c r="H56" s="89"/>
      <c r="I56" s="64"/>
      <c r="J56" s="64"/>
      <c r="K56" s="64"/>
      <c r="L56" s="64"/>
      <c r="M56" s="90"/>
    </row>
    <row r="57" spans="3:14" x14ac:dyDescent="0.2">
      <c r="N57" s="48"/>
    </row>
    <row r="58" spans="3:14" x14ac:dyDescent="0.2">
      <c r="K58" s="93"/>
      <c r="N58" s="48"/>
    </row>
    <row r="59" spans="3:14" x14ac:dyDescent="0.2">
      <c r="K59" s="93"/>
      <c r="N59" s="48"/>
    </row>
    <row r="60" spans="3:14" x14ac:dyDescent="0.2">
      <c r="K60" s="93"/>
      <c r="N60" s="48"/>
    </row>
    <row r="61" spans="3:14" x14ac:dyDescent="0.2">
      <c r="N61" s="48"/>
    </row>
    <row r="62" spans="3:14" x14ac:dyDescent="0.2">
      <c r="N62" s="48"/>
    </row>
    <row r="63" spans="3:14" x14ac:dyDescent="0.2">
      <c r="N63" s="48"/>
    </row>
    <row r="64" spans="3:14" x14ac:dyDescent="0.2">
      <c r="N64" s="48"/>
    </row>
    <row r="65" spans="14:14" x14ac:dyDescent="0.2">
      <c r="N65" s="48"/>
    </row>
    <row r="66" spans="14:14" x14ac:dyDescent="0.2">
      <c r="N66" s="48"/>
    </row>
    <row r="67" spans="14:14" x14ac:dyDescent="0.2">
      <c r="N67" s="48"/>
    </row>
    <row r="68" spans="14:14" x14ac:dyDescent="0.2">
      <c r="N68" s="48"/>
    </row>
    <row r="69" spans="14:14" x14ac:dyDescent="0.2">
      <c r="N69" s="48"/>
    </row>
    <row r="70" spans="14:14" x14ac:dyDescent="0.2">
      <c r="N70" s="48"/>
    </row>
    <row r="71" spans="14:14" x14ac:dyDescent="0.2">
      <c r="N71" s="48"/>
    </row>
    <row r="72" spans="14:14" x14ac:dyDescent="0.2">
      <c r="N72" s="48"/>
    </row>
    <row r="73" spans="14:14" x14ac:dyDescent="0.2">
      <c r="N73" s="48"/>
    </row>
    <row r="74" spans="14:14" x14ac:dyDescent="0.2">
      <c r="N74" s="48"/>
    </row>
    <row r="75" spans="14:14" x14ac:dyDescent="0.2">
      <c r="N75" s="48"/>
    </row>
    <row r="76" spans="14:14" x14ac:dyDescent="0.2">
      <c r="N76" s="48"/>
    </row>
    <row r="77" spans="14:14" x14ac:dyDescent="0.2">
      <c r="N77" s="48"/>
    </row>
    <row r="78" spans="14:14" x14ac:dyDescent="0.2">
      <c r="N78" s="48"/>
    </row>
    <row r="79" spans="14:14" x14ac:dyDescent="0.2">
      <c r="N79" s="48"/>
    </row>
    <row r="80" spans="14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</sheetData>
  <sheetProtection formatCells="0" formatColumns="0" formatRows="0"/>
  <protectedRanges>
    <protectedRange sqref="N7:N42 E7:K42 E52:N56" name="Rango2_1"/>
    <protectedRange sqref="E52:M56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2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6"/>
  <sheetViews>
    <sheetView view="pageBreakPreview" zoomScale="85" zoomScaleNormal="100" zoomScaleSheetLayoutView="85" workbookViewId="0">
      <selection sqref="A1:E1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485" t="s">
        <v>252</v>
      </c>
      <c r="B1" s="485"/>
      <c r="C1" s="485"/>
      <c r="D1" s="485"/>
      <c r="E1" s="485"/>
      <c r="F1" s="49"/>
    </row>
    <row r="2" spans="1:6" x14ac:dyDescent="0.2">
      <c r="A2" s="485" t="s">
        <v>192</v>
      </c>
      <c r="B2" s="485"/>
      <c r="C2" s="485"/>
      <c r="D2" s="485"/>
      <c r="E2" s="485"/>
      <c r="F2" s="49"/>
    </row>
    <row r="3" spans="1:6" x14ac:dyDescent="0.2">
      <c r="A3" s="484" t="str">
        <f>+'2. prod.  nac.'!A3:C3</f>
        <v>Amortiguadores para motos</v>
      </c>
      <c r="B3" s="484"/>
      <c r="C3" s="484"/>
      <c r="D3" s="484"/>
      <c r="E3" s="484"/>
      <c r="F3" s="49"/>
    </row>
    <row r="4" spans="1:6" x14ac:dyDescent="0.2">
      <c r="A4" s="485" t="s">
        <v>114</v>
      </c>
      <c r="B4" s="485"/>
      <c r="C4" s="485"/>
      <c r="D4" s="485"/>
      <c r="E4" s="485"/>
      <c r="F4" s="49"/>
    </row>
    <row r="5" spans="1:6" ht="14.25" customHeight="1" thickBot="1" x14ac:dyDescent="0.25">
      <c r="A5" s="50"/>
      <c r="C5" s="51"/>
      <c r="D5" s="51"/>
      <c r="E5" s="51"/>
    </row>
    <row r="6" spans="1:6" ht="39" thickBot="1" x14ac:dyDescent="0.25">
      <c r="A6" s="315" t="s">
        <v>115</v>
      </c>
      <c r="B6" s="381"/>
      <c r="C6" s="379" t="s">
        <v>151</v>
      </c>
      <c r="D6" s="382"/>
      <c r="E6" s="379" t="s">
        <v>152</v>
      </c>
    </row>
    <row r="7" spans="1:6" x14ac:dyDescent="0.2">
      <c r="A7" s="103">
        <f>'3.vol.'!C7</f>
        <v>42005</v>
      </c>
      <c r="C7" s="29"/>
      <c r="D7" s="30"/>
      <c r="E7" s="29"/>
    </row>
    <row r="8" spans="1:6" x14ac:dyDescent="0.2">
      <c r="A8" s="104">
        <f>'3.vol.'!C8</f>
        <v>42036</v>
      </c>
      <c r="C8" s="33"/>
      <c r="D8" s="30"/>
      <c r="E8" s="33"/>
    </row>
    <row r="9" spans="1:6" x14ac:dyDescent="0.2">
      <c r="A9" s="104">
        <f>'3.vol.'!C9</f>
        <v>42064</v>
      </c>
      <c r="C9" s="33"/>
      <c r="D9" s="30"/>
      <c r="E9" s="33"/>
    </row>
    <row r="10" spans="1:6" x14ac:dyDescent="0.2">
      <c r="A10" s="104">
        <f>'3.vol.'!C10</f>
        <v>42095</v>
      </c>
      <c r="C10" s="33"/>
      <c r="D10" s="30"/>
      <c r="E10" s="33"/>
    </row>
    <row r="11" spans="1:6" x14ac:dyDescent="0.2">
      <c r="A11" s="104">
        <f>'3.vol.'!C11</f>
        <v>42125</v>
      </c>
      <c r="C11" s="33"/>
      <c r="D11" s="30"/>
      <c r="E11" s="33"/>
    </row>
    <row r="12" spans="1:6" x14ac:dyDescent="0.2">
      <c r="A12" s="104">
        <f>'3.vol.'!C12</f>
        <v>42156</v>
      </c>
      <c r="C12" s="33"/>
      <c r="D12" s="30"/>
      <c r="E12" s="33"/>
    </row>
    <row r="13" spans="1:6" x14ac:dyDescent="0.2">
      <c r="A13" s="104">
        <f>'3.vol.'!C13</f>
        <v>42186</v>
      </c>
      <c r="C13" s="33"/>
      <c r="D13" s="30"/>
      <c r="E13" s="33"/>
    </row>
    <row r="14" spans="1:6" x14ac:dyDescent="0.2">
      <c r="A14" s="104">
        <f>'3.vol.'!C14</f>
        <v>42217</v>
      </c>
      <c r="C14" s="33"/>
      <c r="D14" s="30"/>
      <c r="E14" s="33"/>
    </row>
    <row r="15" spans="1:6" x14ac:dyDescent="0.2">
      <c r="A15" s="104">
        <f>'3.vol.'!C15</f>
        <v>42248</v>
      </c>
      <c r="C15" s="33"/>
      <c r="D15" s="30"/>
      <c r="E15" s="33"/>
    </row>
    <row r="16" spans="1:6" x14ac:dyDescent="0.2">
      <c r="A16" s="104">
        <f>'3.vol.'!C16</f>
        <v>42278</v>
      </c>
      <c r="C16" s="33"/>
      <c r="D16" s="30"/>
      <c r="E16" s="33"/>
    </row>
    <row r="17" spans="1:5" x14ac:dyDescent="0.2">
      <c r="A17" s="104">
        <f>'3.vol.'!C17</f>
        <v>42309</v>
      </c>
      <c r="C17" s="33"/>
      <c r="D17" s="30"/>
      <c r="E17" s="33"/>
    </row>
    <row r="18" spans="1:5" ht="13.5" thickBot="1" x14ac:dyDescent="0.25">
      <c r="A18" s="105">
        <f>'3.vol.'!C18</f>
        <v>42339</v>
      </c>
      <c r="C18" s="36"/>
      <c r="D18" s="30"/>
      <c r="E18" s="36"/>
    </row>
    <row r="19" spans="1:5" x14ac:dyDescent="0.2">
      <c r="A19" s="103">
        <f>'3.vol.'!C19</f>
        <v>42370</v>
      </c>
      <c r="C19" s="39"/>
      <c r="D19" s="30"/>
      <c r="E19" s="39"/>
    </row>
    <row r="20" spans="1:5" x14ac:dyDescent="0.2">
      <c r="A20" s="104">
        <f>'3.vol.'!C20</f>
        <v>42401</v>
      </c>
      <c r="C20" s="33"/>
      <c r="D20" s="30"/>
      <c r="E20" s="33"/>
    </row>
    <row r="21" spans="1:5" x14ac:dyDescent="0.2">
      <c r="A21" s="104">
        <f>'3.vol.'!C21</f>
        <v>42430</v>
      </c>
      <c r="C21" s="33"/>
      <c r="D21" s="30"/>
      <c r="E21" s="33"/>
    </row>
    <row r="22" spans="1:5" x14ac:dyDescent="0.2">
      <c r="A22" s="104">
        <f>'3.vol.'!C22</f>
        <v>42461</v>
      </c>
      <c r="C22" s="33"/>
      <c r="D22" s="30"/>
      <c r="E22" s="33"/>
    </row>
    <row r="23" spans="1:5" x14ac:dyDescent="0.2">
      <c r="A23" s="104">
        <f>'3.vol.'!C23</f>
        <v>42491</v>
      </c>
      <c r="C23" s="33"/>
      <c r="D23" s="30"/>
      <c r="E23" s="33"/>
    </row>
    <row r="24" spans="1:5" x14ac:dyDescent="0.2">
      <c r="A24" s="104">
        <f>'3.vol.'!C24</f>
        <v>42522</v>
      </c>
      <c r="C24" s="33"/>
      <c r="D24" s="30"/>
      <c r="E24" s="33"/>
    </row>
    <row r="25" spans="1:5" x14ac:dyDescent="0.2">
      <c r="A25" s="104">
        <f>'3.vol.'!C25</f>
        <v>42552</v>
      </c>
      <c r="C25" s="33"/>
      <c r="D25" s="30"/>
      <c r="E25" s="33"/>
    </row>
    <row r="26" spans="1:5" x14ac:dyDescent="0.2">
      <c r="A26" s="104">
        <f>'3.vol.'!C26</f>
        <v>42583</v>
      </c>
      <c r="C26" s="33"/>
      <c r="D26" s="30"/>
      <c r="E26" s="33"/>
    </row>
    <row r="27" spans="1:5" x14ac:dyDescent="0.2">
      <c r="A27" s="104">
        <f>'3.vol.'!C27</f>
        <v>42614</v>
      </c>
      <c r="C27" s="264"/>
      <c r="D27" s="275"/>
      <c r="E27" s="264"/>
    </row>
    <row r="28" spans="1:5" x14ac:dyDescent="0.2">
      <c r="A28" s="104">
        <f>'3.vol.'!C28</f>
        <v>42644</v>
      </c>
      <c r="C28" s="33"/>
      <c r="D28" s="30"/>
      <c r="E28" s="33"/>
    </row>
    <row r="29" spans="1:5" x14ac:dyDescent="0.2">
      <c r="A29" s="104">
        <f>'3.vol.'!C29</f>
        <v>42675</v>
      </c>
      <c r="C29" s="33"/>
      <c r="D29" s="30"/>
      <c r="E29" s="33"/>
    </row>
    <row r="30" spans="1:5" ht="13.5" thickBot="1" x14ac:dyDescent="0.25">
      <c r="A30" s="105">
        <f>'3.vol.'!C30</f>
        <v>42705</v>
      </c>
      <c r="C30" s="42"/>
      <c r="D30" s="30"/>
      <c r="E30" s="42"/>
    </row>
    <row r="31" spans="1:5" x14ac:dyDescent="0.2">
      <c r="A31" s="103">
        <f>'3.vol.'!C31</f>
        <v>42736</v>
      </c>
      <c r="C31" s="29"/>
      <c r="D31" s="30"/>
      <c r="E31" s="29"/>
    </row>
    <row r="32" spans="1:5" x14ac:dyDescent="0.2">
      <c r="A32" s="104">
        <f>'3.vol.'!C32</f>
        <v>42767</v>
      </c>
      <c r="C32" s="33"/>
      <c r="D32" s="30"/>
      <c r="E32" s="33"/>
    </row>
    <row r="33" spans="1:5" x14ac:dyDescent="0.2">
      <c r="A33" s="104">
        <f>'3.vol.'!C33</f>
        <v>42795</v>
      </c>
      <c r="C33" s="33"/>
      <c r="D33" s="30"/>
      <c r="E33" s="33"/>
    </row>
    <row r="34" spans="1:5" x14ac:dyDescent="0.2">
      <c r="A34" s="104">
        <f>'3.vol.'!C34</f>
        <v>42826</v>
      </c>
      <c r="C34" s="33"/>
      <c r="D34" s="30"/>
      <c r="E34" s="33"/>
    </row>
    <row r="35" spans="1:5" x14ac:dyDescent="0.2">
      <c r="A35" s="104">
        <f>'3.vol.'!C35</f>
        <v>42856</v>
      </c>
      <c r="C35" s="33"/>
      <c r="D35" s="30"/>
      <c r="E35" s="33"/>
    </row>
    <row r="36" spans="1:5" x14ac:dyDescent="0.2">
      <c r="A36" s="104">
        <f>'3.vol.'!C36</f>
        <v>42887</v>
      </c>
      <c r="C36" s="33"/>
      <c r="D36" s="30"/>
      <c r="E36" s="33"/>
    </row>
    <row r="37" spans="1:5" x14ac:dyDescent="0.2">
      <c r="A37" s="104">
        <f>'3.vol.'!C37</f>
        <v>42917</v>
      </c>
      <c r="C37" s="33"/>
      <c r="D37" s="30"/>
      <c r="E37" s="33"/>
    </row>
    <row r="38" spans="1:5" x14ac:dyDescent="0.2">
      <c r="A38" s="104">
        <f>'3.vol.'!C38</f>
        <v>42948</v>
      </c>
      <c r="C38" s="33"/>
      <c r="D38" s="30"/>
      <c r="E38" s="33"/>
    </row>
    <row r="39" spans="1:5" x14ac:dyDescent="0.2">
      <c r="A39" s="104">
        <f>'3.vol.'!C39</f>
        <v>42979</v>
      </c>
      <c r="C39" s="33"/>
      <c r="D39" s="30"/>
      <c r="E39" s="33"/>
    </row>
    <row r="40" spans="1:5" x14ac:dyDescent="0.2">
      <c r="A40" s="104">
        <f>'3.vol.'!C40</f>
        <v>43009</v>
      </c>
      <c r="C40" s="33"/>
      <c r="D40" s="30"/>
      <c r="E40" s="33"/>
    </row>
    <row r="41" spans="1:5" x14ac:dyDescent="0.2">
      <c r="A41" s="104">
        <f>'3.vol.'!C41</f>
        <v>43040</v>
      </c>
      <c r="C41" s="33"/>
      <c r="D41" s="30"/>
      <c r="E41" s="33"/>
    </row>
    <row r="42" spans="1:5" ht="13.5" thickBot="1" x14ac:dyDescent="0.25">
      <c r="A42" s="105">
        <f>'3.vol.'!C42</f>
        <v>43070</v>
      </c>
      <c r="C42" s="42"/>
      <c r="D42" s="30"/>
      <c r="E42" s="42"/>
    </row>
    <row r="43" spans="1:5" x14ac:dyDescent="0.2">
      <c r="A43" s="103">
        <f>'3.vol.'!C43</f>
        <v>43101</v>
      </c>
      <c r="C43" s="29"/>
      <c r="D43" s="30"/>
      <c r="E43" s="29"/>
    </row>
    <row r="44" spans="1:5" x14ac:dyDescent="0.2">
      <c r="A44" s="104">
        <f>'3.vol.'!C44</f>
        <v>43132</v>
      </c>
      <c r="C44" s="33"/>
      <c r="D44" s="30"/>
      <c r="E44" s="33" t="s">
        <v>229</v>
      </c>
    </row>
    <row r="45" spans="1:5" x14ac:dyDescent="0.2">
      <c r="A45" s="312">
        <f>'3.vol.'!C45</f>
        <v>43160</v>
      </c>
      <c r="C45" s="39"/>
      <c r="D45" s="30"/>
      <c r="E45" s="39"/>
    </row>
    <row r="46" spans="1:5" hidden="1" x14ac:dyDescent="0.2">
      <c r="A46" s="104">
        <f>'3.vol.'!C46</f>
        <v>43009</v>
      </c>
      <c r="C46" s="33"/>
      <c r="D46" s="30"/>
      <c r="E46" s="33"/>
    </row>
    <row r="47" spans="1:5" hidden="1" x14ac:dyDescent="0.2">
      <c r="A47" s="104">
        <f>'3.vol.'!C47</f>
        <v>43040</v>
      </c>
      <c r="C47" s="33"/>
      <c r="D47" s="30"/>
      <c r="E47" s="33"/>
    </row>
    <row r="48" spans="1:5" ht="13.5" hidden="1" thickBot="1" x14ac:dyDescent="0.25">
      <c r="A48" s="105">
        <f>'3.vol.'!C48</f>
        <v>43070</v>
      </c>
      <c r="C48" s="36"/>
      <c r="D48" s="30"/>
      <c r="E48" s="36"/>
    </row>
    <row r="49" spans="1:6" ht="30" customHeight="1" thickBot="1" x14ac:dyDescent="0.25">
      <c r="A49" s="43"/>
      <c r="C49" s="30"/>
      <c r="D49" s="30"/>
      <c r="E49" s="30"/>
      <c r="F49" s="55"/>
    </row>
    <row r="50" spans="1:6" ht="39" thickBot="1" x14ac:dyDescent="0.25">
      <c r="A50" s="429" t="s">
        <v>5</v>
      </c>
      <c r="B50" s="381"/>
      <c r="C50" s="423" t="str">
        <f>+C6</f>
        <v>Ventas de Producción Propia
En pesos</v>
      </c>
      <c r="D50" s="430"/>
      <c r="E50" s="423" t="str">
        <f>+E6</f>
        <v>Ventas de Producción Encargada o Contratada a Terceros
En pesos</v>
      </c>
    </row>
    <row r="51" spans="1:6" x14ac:dyDescent="0.2">
      <c r="A51" s="56">
        <f>'3.vol.'!C52</f>
        <v>2015</v>
      </c>
      <c r="C51" s="57"/>
      <c r="D51" s="276"/>
      <c r="E51" s="57"/>
    </row>
    <row r="52" spans="1:6" x14ac:dyDescent="0.2">
      <c r="A52" s="58">
        <f>'3.vol.'!C53</f>
        <v>2016</v>
      </c>
      <c r="C52" s="59"/>
      <c r="D52" s="276"/>
      <c r="E52" s="59"/>
    </row>
    <row r="53" spans="1:6" ht="13.5" thickBot="1" x14ac:dyDescent="0.25">
      <c r="A53" s="60">
        <f>'3.vol.'!C54</f>
        <v>2017</v>
      </c>
      <c r="C53" s="61"/>
      <c r="D53" s="276"/>
      <c r="E53" s="61"/>
    </row>
    <row r="54" spans="1:6" x14ac:dyDescent="0.2">
      <c r="A54" s="62" t="str">
        <f>'3.vol.'!C55</f>
        <v>ene-mar 2017</v>
      </c>
      <c r="C54" s="63"/>
      <c r="D54" s="276"/>
      <c r="E54" s="63"/>
    </row>
    <row r="55" spans="1:6" ht="13.5" thickBot="1" x14ac:dyDescent="0.25">
      <c r="A55" s="317" t="str">
        <f>'3.vol.'!C56</f>
        <v>ene-mar 2018</v>
      </c>
      <c r="C55" s="64"/>
      <c r="D55" s="277"/>
      <c r="E55" s="64"/>
    </row>
    <row r="56" spans="1:6" ht="13.5" thickBot="1" x14ac:dyDescent="0.25"/>
    <row r="57" spans="1:6" ht="13.5" thickBot="1" x14ac:dyDescent="0.25">
      <c r="A57" s="55" t="s">
        <v>164</v>
      </c>
      <c r="E57" s="138" t="s">
        <v>165</v>
      </c>
    </row>
    <row r="58" spans="1:6" hidden="1" x14ac:dyDescent="0.2">
      <c r="A58" s="91" t="s">
        <v>148</v>
      </c>
    </row>
    <row r="59" spans="1:6" hidden="1" x14ac:dyDescent="0.2"/>
    <row r="60" spans="1:6" ht="38.25" hidden="1" customHeight="1" thickBot="1" x14ac:dyDescent="0.25">
      <c r="F60" s="95"/>
    </row>
    <row r="61" spans="1:6" ht="39" hidden="1" thickBot="1" x14ac:dyDescent="0.25">
      <c r="A61" s="94" t="s">
        <v>5</v>
      </c>
      <c r="B61" s="100"/>
      <c r="C61" s="97" t="str">
        <f>+C50</f>
        <v>Ventas de Producción Propia
En pesos</v>
      </c>
      <c r="D61" s="278"/>
      <c r="E61" s="97" t="str">
        <f>+E50</f>
        <v>Ventas de Producción Encargada o Contratada a Terceros
En pesos</v>
      </c>
      <c r="F61" s="100"/>
    </row>
    <row r="62" spans="1:6" hidden="1" x14ac:dyDescent="0.2">
      <c r="A62" s="99">
        <v>2002</v>
      </c>
      <c r="B62" s="100"/>
      <c r="C62" s="112">
        <f>+C51-SUM(C7:C18)</f>
        <v>0</v>
      </c>
      <c r="D62" s="279"/>
      <c r="E62" s="112">
        <f>+E51-SUM(E7:E18)</f>
        <v>0</v>
      </c>
      <c r="F62" s="100"/>
    </row>
    <row r="63" spans="1:6" hidden="1" x14ac:dyDescent="0.2">
      <c r="A63" s="101">
        <v>2003</v>
      </c>
      <c r="B63" s="100"/>
      <c r="C63" s="114">
        <f>+C52-SUM(C19:C30)</f>
        <v>0</v>
      </c>
      <c r="D63" s="279"/>
      <c r="E63" s="114">
        <f>+E52-SUM(E19:E30)</f>
        <v>0</v>
      </c>
      <c r="F63" s="100"/>
    </row>
    <row r="64" spans="1:6" ht="13.5" hidden="1" thickBot="1" x14ac:dyDescent="0.25">
      <c r="A64" s="102">
        <v>2004</v>
      </c>
      <c r="B64" s="100"/>
      <c r="C64" s="116">
        <f>+C53-SUM(C31:C42)</f>
        <v>0</v>
      </c>
      <c r="D64" s="279"/>
      <c r="E64" s="116">
        <f>+E53-SUM(E31:E42)</f>
        <v>0</v>
      </c>
      <c r="F64" s="100"/>
    </row>
    <row r="65" spans="1:6" hidden="1" x14ac:dyDescent="0.2">
      <c r="A65" s="99" t="s">
        <v>193</v>
      </c>
      <c r="B65" s="100"/>
      <c r="C65" s="117">
        <f>+C54-(SUM(C31:INDEX(C31:C42,'[4]parámetros e instrucciones'!$E$3)))</f>
        <v>0</v>
      </c>
      <c r="D65" s="279"/>
      <c r="E65" s="117">
        <f>+E54-(SUM(E31:INDEX(E31:E42,'[3]parámetros e instrucciones'!$E$3)))</f>
        <v>0</v>
      </c>
      <c r="F65" s="100"/>
    </row>
    <row r="66" spans="1:6" ht="13.5" hidden="1" thickBot="1" x14ac:dyDescent="0.25">
      <c r="A66" s="102" t="s">
        <v>189</v>
      </c>
      <c r="B66" s="100"/>
      <c r="C66" s="119" t="e">
        <f>+C55-(SUM(C43:INDEX(C43:C48,'[4]parámetros e instrucciones'!$E$3)))</f>
        <v>#REF!</v>
      </c>
      <c r="D66" s="280"/>
      <c r="E66" s="119" t="e">
        <f>+E55-(SUM(E43:INDEX(E43:E48,'[3]parámetros e instrucciones'!$E$3)))</f>
        <v>#REF!</v>
      </c>
    </row>
    <row r="67" spans="1:6" hidden="1" x14ac:dyDescent="0.2"/>
    <row r="68" spans="1:6" hidden="1" x14ac:dyDescent="0.2"/>
    <row r="69" spans="1:6" hidden="1" x14ac:dyDescent="0.2"/>
    <row r="70" spans="1:6" hidden="1" x14ac:dyDescent="0.2"/>
    <row r="71" spans="1:6" hidden="1" x14ac:dyDescent="0.2"/>
    <row r="72" spans="1:6" hidden="1" x14ac:dyDescent="0.2"/>
    <row r="73" spans="1:6" hidden="1" x14ac:dyDescent="0.2"/>
    <row r="74" spans="1:6" hidden="1" x14ac:dyDescent="0.2"/>
    <row r="75" spans="1:6" hidden="1" x14ac:dyDescent="0.2"/>
    <row r="76" spans="1:6" hidden="1" x14ac:dyDescent="0.2"/>
  </sheetData>
  <sheetProtection formatCells="0" formatColumns="0" formatRows="0"/>
  <protectedRanges>
    <protectedRange sqref="C51:D55 C7:D48" name="Rango2_1_1"/>
    <protectedRange sqref="C51:D55" name="Rango1_1_1"/>
    <protectedRange sqref="E51:E55 E7:E48" name="Rango2_1_1_1"/>
    <protectedRange sqref="E51:E55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5"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56"/>
  <sheetViews>
    <sheetView view="pageBreakPreview" zoomScaleNormal="100" zoomScaleSheetLayoutView="100" workbookViewId="0">
      <selection activeCell="D5" sqref="D5"/>
    </sheetView>
  </sheetViews>
  <sheetFormatPr baseColWidth="10" defaultRowHeight="12.75" x14ac:dyDescent="0.2"/>
  <cols>
    <col min="1" max="1" width="19.85546875" style="54" customWidth="1"/>
    <col min="2" max="2" width="1.85546875" style="49" customWidth="1"/>
    <col min="3" max="3" width="23" style="54" customWidth="1"/>
    <col min="4" max="16384" width="11.42578125" style="49"/>
  </cols>
  <sheetData>
    <row r="1" spans="1:6" x14ac:dyDescent="0.2">
      <c r="A1" s="485" t="s">
        <v>195</v>
      </c>
      <c r="B1" s="485"/>
      <c r="C1" s="485"/>
    </row>
    <row r="2" spans="1:6" x14ac:dyDescent="0.2">
      <c r="A2" s="485" t="s">
        <v>120</v>
      </c>
      <c r="B2" s="485"/>
      <c r="C2" s="485"/>
      <c r="F2" s="95" t="s">
        <v>127</v>
      </c>
    </row>
    <row r="3" spans="1:6" x14ac:dyDescent="0.2">
      <c r="A3" s="484" t="str">
        <f>+'1.modelos'!A3</f>
        <v>Amortiguadores para motos</v>
      </c>
      <c r="B3" s="484"/>
      <c r="C3" s="484"/>
    </row>
    <row r="4" spans="1:6" x14ac:dyDescent="0.2">
      <c r="A4" s="484" t="s">
        <v>114</v>
      </c>
      <c r="B4" s="484"/>
      <c r="C4" s="484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379" t="s">
        <v>115</v>
      </c>
      <c r="B7" s="381"/>
      <c r="C7" s="379" t="s">
        <v>121</v>
      </c>
      <c r="F7" s="95" t="s">
        <v>125</v>
      </c>
    </row>
    <row r="8" spans="1:6" ht="13.5" thickBot="1" x14ac:dyDescent="0.25">
      <c r="A8" s="103">
        <f>+'4.RES PUB'!A7</f>
        <v>42005</v>
      </c>
      <c r="C8" s="29"/>
      <c r="F8" s="147"/>
    </row>
    <row r="9" spans="1:6" x14ac:dyDescent="0.2">
      <c r="A9" s="104">
        <f>+'4.RES PUB'!A8</f>
        <v>42036</v>
      </c>
      <c r="C9" s="33"/>
      <c r="F9" s="95"/>
    </row>
    <row r="10" spans="1:6" ht="13.5" thickBot="1" x14ac:dyDescent="0.25">
      <c r="A10" s="104">
        <f>+'4.RES PUB'!A9</f>
        <v>42064</v>
      </c>
      <c r="C10" s="33"/>
      <c r="F10" s="95" t="s">
        <v>126</v>
      </c>
    </row>
    <row r="11" spans="1:6" ht="13.5" thickBot="1" x14ac:dyDescent="0.25">
      <c r="A11" s="104">
        <f>+'4.RES PUB'!A10</f>
        <v>42095</v>
      </c>
      <c r="C11" s="33"/>
      <c r="F11" s="148"/>
    </row>
    <row r="12" spans="1:6" x14ac:dyDescent="0.2">
      <c r="A12" s="104">
        <f>+'4.RES PUB'!A11</f>
        <v>42125</v>
      </c>
      <c r="C12" s="33"/>
    </row>
    <row r="13" spans="1:6" x14ac:dyDescent="0.2">
      <c r="A13" s="104">
        <f>+'4.RES PUB'!A12</f>
        <v>42156</v>
      </c>
      <c r="C13" s="33"/>
    </row>
    <row r="14" spans="1:6" x14ac:dyDescent="0.2">
      <c r="A14" s="104">
        <f>+'4.RES PUB'!A13</f>
        <v>42186</v>
      </c>
      <c r="C14" s="33"/>
    </row>
    <row r="15" spans="1:6" x14ac:dyDescent="0.2">
      <c r="A15" s="104">
        <f>+'4.RES PUB'!A14</f>
        <v>42217</v>
      </c>
      <c r="C15" s="33"/>
    </row>
    <row r="16" spans="1:6" x14ac:dyDescent="0.2">
      <c r="A16" s="104">
        <f>+'4.RES PUB'!A15</f>
        <v>42248</v>
      </c>
      <c r="C16" s="33"/>
    </row>
    <row r="17" spans="1:3" x14ac:dyDescent="0.2">
      <c r="A17" s="104">
        <f>+'4.RES PUB'!A16</f>
        <v>42278</v>
      </c>
      <c r="C17" s="33"/>
    </row>
    <row r="18" spans="1:3" x14ac:dyDescent="0.2">
      <c r="A18" s="104">
        <f>+'4.RES PUB'!A17</f>
        <v>42309</v>
      </c>
      <c r="C18" s="33"/>
    </row>
    <row r="19" spans="1:3" ht="13.5" thickBot="1" x14ac:dyDescent="0.25">
      <c r="A19" s="105">
        <f>+'4.RES PUB'!A18</f>
        <v>42339</v>
      </c>
      <c r="C19" s="36"/>
    </row>
    <row r="20" spans="1:3" x14ac:dyDescent="0.2">
      <c r="A20" s="103">
        <f>+'4.RES PUB'!A19</f>
        <v>42370</v>
      </c>
      <c r="C20" s="39"/>
    </row>
    <row r="21" spans="1:3" x14ac:dyDescent="0.2">
      <c r="A21" s="104">
        <f>+'4.RES PUB'!A20</f>
        <v>42401</v>
      </c>
      <c r="C21" s="33"/>
    </row>
    <row r="22" spans="1:3" x14ac:dyDescent="0.2">
      <c r="A22" s="104">
        <f>+'4.RES PUB'!A21</f>
        <v>42430</v>
      </c>
      <c r="C22" s="33"/>
    </row>
    <row r="23" spans="1:3" x14ac:dyDescent="0.2">
      <c r="A23" s="104">
        <f>+'4.RES PUB'!A22</f>
        <v>42461</v>
      </c>
      <c r="C23" s="33"/>
    </row>
    <row r="24" spans="1:3" x14ac:dyDescent="0.2">
      <c r="A24" s="104">
        <f>+'4.RES PUB'!A23</f>
        <v>42491</v>
      </c>
      <c r="C24" s="33"/>
    </row>
    <row r="25" spans="1:3" x14ac:dyDescent="0.2">
      <c r="A25" s="104">
        <f>+'4.RES PUB'!A24</f>
        <v>42522</v>
      </c>
      <c r="C25" s="33"/>
    </row>
    <row r="26" spans="1:3" x14ac:dyDescent="0.2">
      <c r="A26" s="104">
        <f>+'4.RES PUB'!A25</f>
        <v>42552</v>
      </c>
      <c r="C26" s="33"/>
    </row>
    <row r="27" spans="1:3" x14ac:dyDescent="0.2">
      <c r="A27" s="104">
        <f>+'4.RES PUB'!A26</f>
        <v>42583</v>
      </c>
      <c r="C27" s="33"/>
    </row>
    <row r="28" spans="1:3" x14ac:dyDescent="0.2">
      <c r="A28" s="104">
        <f>+'4.RES PUB'!A27</f>
        <v>42614</v>
      </c>
      <c r="C28" s="33"/>
    </row>
    <row r="29" spans="1:3" x14ac:dyDescent="0.2">
      <c r="A29" s="104">
        <f>+'4.RES PUB'!A28</f>
        <v>42644</v>
      </c>
      <c r="C29" s="33"/>
    </row>
    <row r="30" spans="1:3" x14ac:dyDescent="0.2">
      <c r="A30" s="104">
        <f>+'4.RES PUB'!A29</f>
        <v>42675</v>
      </c>
      <c r="C30" s="33"/>
    </row>
    <row r="31" spans="1:3" ht="13.5" thickBot="1" x14ac:dyDescent="0.25">
      <c r="A31" s="105">
        <f>+'4.RES PUB'!A30</f>
        <v>42705</v>
      </c>
      <c r="C31" s="42"/>
    </row>
    <row r="32" spans="1:3" x14ac:dyDescent="0.2">
      <c r="A32" s="103">
        <f>+'4.RES PUB'!A31</f>
        <v>42736</v>
      </c>
      <c r="C32" s="29"/>
    </row>
    <row r="33" spans="1:5" x14ac:dyDescent="0.2">
      <c r="A33" s="104">
        <f>+'4.RES PUB'!A32</f>
        <v>42767</v>
      </c>
      <c r="C33" s="33"/>
    </row>
    <row r="34" spans="1:5" x14ac:dyDescent="0.2">
      <c r="A34" s="104">
        <f>+'4.RES PUB'!A33</f>
        <v>42795</v>
      </c>
      <c r="C34" s="33"/>
    </row>
    <row r="35" spans="1:5" x14ac:dyDescent="0.2">
      <c r="A35" s="104">
        <f>+'4.RES PUB'!A34</f>
        <v>42826</v>
      </c>
      <c r="C35" s="33"/>
    </row>
    <row r="36" spans="1:5" x14ac:dyDescent="0.2">
      <c r="A36" s="104">
        <f>+'4.RES PUB'!A35</f>
        <v>42856</v>
      </c>
      <c r="C36" s="33"/>
    </row>
    <row r="37" spans="1:5" x14ac:dyDescent="0.2">
      <c r="A37" s="104">
        <f>+'4.RES PUB'!A36</f>
        <v>42887</v>
      </c>
      <c r="C37" s="33"/>
    </row>
    <row r="38" spans="1:5" x14ac:dyDescent="0.2">
      <c r="A38" s="104">
        <f>+'4.RES PUB'!A37</f>
        <v>42917</v>
      </c>
      <c r="C38" s="33"/>
    </row>
    <row r="39" spans="1:5" x14ac:dyDescent="0.2">
      <c r="A39" s="104">
        <f>+'4.RES PUB'!A38</f>
        <v>42948</v>
      </c>
      <c r="C39" s="33"/>
    </row>
    <row r="40" spans="1:5" x14ac:dyDescent="0.2">
      <c r="A40" s="104">
        <f>+'4.RES PUB'!A39</f>
        <v>42979</v>
      </c>
      <c r="C40" s="33"/>
    </row>
    <row r="41" spans="1:5" x14ac:dyDescent="0.2">
      <c r="A41" s="104">
        <f>+'4.RES PUB'!A40</f>
        <v>43009</v>
      </c>
      <c r="C41" s="33"/>
    </row>
    <row r="42" spans="1:5" x14ac:dyDescent="0.2">
      <c r="A42" s="104">
        <f>+'4.RES PUB'!A41</f>
        <v>43040</v>
      </c>
      <c r="C42" s="33"/>
    </row>
    <row r="43" spans="1:5" ht="13.5" thickBot="1" x14ac:dyDescent="0.25">
      <c r="A43" s="107">
        <f>+'4.RES PUB'!A42</f>
        <v>43070</v>
      </c>
      <c r="C43" s="42"/>
    </row>
    <row r="44" spans="1:5" x14ac:dyDescent="0.2">
      <c r="A44" s="103">
        <f>+'4.RES PUB'!A43</f>
        <v>43101</v>
      </c>
      <c r="C44" s="29"/>
      <c r="E44" s="49" t="s">
        <v>229</v>
      </c>
    </row>
    <row r="45" spans="1:5" ht="13.5" thickBot="1" x14ac:dyDescent="0.25">
      <c r="A45" s="105">
        <f>+'4.RES PUB'!A44</f>
        <v>43132</v>
      </c>
      <c r="C45" s="36"/>
    </row>
    <row r="46" spans="1:5" x14ac:dyDescent="0.2">
      <c r="A46" s="312">
        <f>+'4.RES PUB'!A45</f>
        <v>43160</v>
      </c>
      <c r="C46" s="39"/>
    </row>
    <row r="47" spans="1:5" hidden="1" x14ac:dyDescent="0.2">
      <c r="A47" s="104">
        <f>+'4.RES PUB'!A46</f>
        <v>43009</v>
      </c>
      <c r="C47" s="33"/>
    </row>
    <row r="48" spans="1:5" hidden="1" x14ac:dyDescent="0.2">
      <c r="A48" s="104">
        <f>+'4.RES PUB'!A47</f>
        <v>43040</v>
      </c>
      <c r="C48" s="33"/>
    </row>
    <row r="49" spans="1:3" ht="13.5" hidden="1" thickBot="1" x14ac:dyDescent="0.25">
      <c r="A49" s="105">
        <f>+'4.RES PUB'!A48</f>
        <v>43070</v>
      </c>
      <c r="C49" s="36"/>
    </row>
    <row r="50" spans="1:3" ht="13.5" thickBot="1" x14ac:dyDescent="0.25">
      <c r="A50" s="43"/>
      <c r="C50" s="30"/>
    </row>
    <row r="51" spans="1:3" ht="13.5" thickBot="1" x14ac:dyDescent="0.25">
      <c r="A51" s="429" t="s">
        <v>5</v>
      </c>
      <c r="B51" s="381"/>
      <c r="C51" s="379" t="s">
        <v>121</v>
      </c>
    </row>
    <row r="52" spans="1:3" x14ac:dyDescent="0.2">
      <c r="A52" s="56">
        <f>+'3.vol.'!C52</f>
        <v>2015</v>
      </c>
      <c r="C52" s="57"/>
    </row>
    <row r="53" spans="1:3" x14ac:dyDescent="0.2">
      <c r="A53" s="58">
        <f>+'3.vol.'!C53</f>
        <v>2016</v>
      </c>
      <c r="C53" s="59"/>
    </row>
    <row r="54" spans="1:3" ht="13.5" thickBot="1" x14ac:dyDescent="0.25">
      <c r="A54" s="60">
        <f>+'3.vol.'!C54</f>
        <v>2017</v>
      </c>
      <c r="C54" s="61"/>
    </row>
    <row r="55" spans="1:3" x14ac:dyDescent="0.2">
      <c r="A55" s="335" t="str">
        <f>+'3.vol.'!C55</f>
        <v>ene-mar 2017</v>
      </c>
      <c r="C55" s="63"/>
    </row>
    <row r="56" spans="1:3" ht="13.5" thickBot="1" x14ac:dyDescent="0.25">
      <c r="A56" s="336" t="str">
        <f>+'3.vol.'!C56</f>
        <v>ene-mar 2018</v>
      </c>
      <c r="C56" s="64"/>
    </row>
  </sheetData>
  <sheetProtection formatCells="0" formatColumns="0" formatRows="0"/>
  <protectedRanges>
    <protectedRange sqref="C52:C56 C8:C45" name="Rango2_1"/>
    <protectedRange sqref="C52:C56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66"/>
  <sheetViews>
    <sheetView tabSelected="1" view="pageBreakPreview" zoomScale="115" zoomScaleNormal="100" zoomScaleSheetLayoutView="115" workbookViewId="0">
      <selection activeCell="H7" sqref="H7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65" customWidth="1"/>
    <col min="4" max="7" width="11.42578125" style="49"/>
    <col min="8" max="8" width="18.5703125" style="49" customWidth="1"/>
    <col min="9" max="16384" width="11.42578125" style="49"/>
  </cols>
  <sheetData>
    <row r="1" spans="1:8" x14ac:dyDescent="0.2">
      <c r="A1" s="488" t="s">
        <v>194</v>
      </c>
      <c r="B1" s="488"/>
      <c r="C1" s="488"/>
    </row>
    <row r="2" spans="1:8" x14ac:dyDescent="0.2">
      <c r="A2" s="488" t="s">
        <v>191</v>
      </c>
      <c r="B2" s="488"/>
      <c r="C2" s="488"/>
    </row>
    <row r="3" spans="1:8" ht="13.5" thickBot="1" x14ac:dyDescent="0.25">
      <c r="A3" s="488" t="str">
        <f>+'1.modelos'!A3</f>
        <v>Amortiguadores para motos</v>
      </c>
      <c r="B3" s="488"/>
      <c r="C3" s="488"/>
      <c r="E3" s="106"/>
      <c r="F3" s="106"/>
      <c r="H3" s="91" t="s">
        <v>122</v>
      </c>
    </row>
    <row r="4" spans="1:8" ht="13.5" thickBot="1" x14ac:dyDescent="0.25">
      <c r="A4" s="488" t="s">
        <v>114</v>
      </c>
      <c r="B4" s="488"/>
      <c r="C4" s="488"/>
      <c r="E4" s="486" t="s">
        <v>131</v>
      </c>
      <c r="F4" s="487"/>
      <c r="H4" s="91" t="s">
        <v>150</v>
      </c>
    </row>
    <row r="5" spans="1:8" ht="13.5" thickBot="1" x14ac:dyDescent="0.25">
      <c r="A5" s="50"/>
      <c r="C5" s="53"/>
    </row>
    <row r="6" spans="1:8" s="381" customFormat="1" ht="60" customHeight="1" thickBot="1" x14ac:dyDescent="0.25">
      <c r="A6" s="379" t="s">
        <v>115</v>
      </c>
      <c r="C6" s="379" t="s">
        <v>142</v>
      </c>
      <c r="F6" s="404"/>
      <c r="H6" s="379" t="s">
        <v>142</v>
      </c>
    </row>
    <row r="7" spans="1:8" x14ac:dyDescent="0.2">
      <c r="A7" s="103">
        <f>+'3.vol.'!C7</f>
        <v>42005</v>
      </c>
      <c r="C7" s="267" t="str">
        <f>+H7</f>
        <v/>
      </c>
      <c r="E7" s="95" t="s">
        <v>128</v>
      </c>
      <c r="H7" s="262" t="str">
        <f>IF('4.conf'!C8&gt;0,('4.conf'!C8/'4.conf'!$F$11)*100,"")</f>
        <v/>
      </c>
    </row>
    <row r="8" spans="1:8" x14ac:dyDescent="0.2">
      <c r="A8" s="104">
        <f>+'3.vol.'!C8</f>
        <v>42036</v>
      </c>
      <c r="C8" s="265" t="str">
        <f t="shared" ref="C8:C48" si="0">+H8</f>
        <v/>
      </c>
      <c r="E8" s="95" t="s">
        <v>129</v>
      </c>
      <c r="H8" s="260" t="str">
        <f>IF('4.conf'!C9&gt;0,('4.conf'!C9/'4.conf'!$F$11)*100,"")</f>
        <v/>
      </c>
    </row>
    <row r="9" spans="1:8" x14ac:dyDescent="0.2">
      <c r="A9" s="104">
        <f>+'3.vol.'!C9</f>
        <v>42064</v>
      </c>
      <c r="C9" s="265" t="str">
        <f t="shared" si="0"/>
        <v/>
      </c>
      <c r="E9" s="95" t="s">
        <v>130</v>
      </c>
      <c r="H9" s="260" t="str">
        <f>IF('4.conf'!C10&gt;0,('4.conf'!C10/'4.conf'!$F$11)*100,"")</f>
        <v/>
      </c>
    </row>
    <row r="10" spans="1:8" x14ac:dyDescent="0.2">
      <c r="A10" s="104">
        <f>+'3.vol.'!C10</f>
        <v>42095</v>
      </c>
      <c r="C10" s="265" t="str">
        <f t="shared" si="0"/>
        <v/>
      </c>
      <c r="E10" s="95" t="s">
        <v>205</v>
      </c>
      <c r="H10" s="260" t="str">
        <f>IF('4.conf'!C11&gt;0,('4.conf'!C11/'4.conf'!$F$11)*100,"")</f>
        <v/>
      </c>
    </row>
    <row r="11" spans="1:8" x14ac:dyDescent="0.2">
      <c r="A11" s="104">
        <f>+'3.vol.'!C11</f>
        <v>42125</v>
      </c>
      <c r="C11" s="265" t="str">
        <f t="shared" si="0"/>
        <v/>
      </c>
      <c r="H11" s="260" t="str">
        <f>IF('4.conf'!C12&gt;0,('4.conf'!C12/'4.conf'!$F$11)*100,"")</f>
        <v/>
      </c>
    </row>
    <row r="12" spans="1:8" x14ac:dyDescent="0.2">
      <c r="A12" s="104">
        <f>+'3.vol.'!C12</f>
        <v>42156</v>
      </c>
      <c r="C12" s="265" t="str">
        <f t="shared" si="0"/>
        <v/>
      </c>
      <c r="H12" s="260" t="str">
        <f>IF('4.conf'!C13&gt;0,('4.conf'!C13/'4.conf'!$F$11)*100,"")</f>
        <v/>
      </c>
    </row>
    <row r="13" spans="1:8" x14ac:dyDescent="0.2">
      <c r="A13" s="104">
        <f>+'3.vol.'!C13</f>
        <v>42186</v>
      </c>
      <c r="C13" s="265" t="str">
        <f t="shared" si="0"/>
        <v/>
      </c>
      <c r="H13" s="260" t="str">
        <f>IF('4.conf'!C14&gt;0,('4.conf'!C14/'4.conf'!$F$11)*100,"")</f>
        <v/>
      </c>
    </row>
    <row r="14" spans="1:8" x14ac:dyDescent="0.2">
      <c r="A14" s="104">
        <f>+'3.vol.'!C14</f>
        <v>42217</v>
      </c>
      <c r="C14" s="265" t="str">
        <f t="shared" si="0"/>
        <v/>
      </c>
      <c r="H14" s="260" t="str">
        <f>IF('4.conf'!C15&gt;0,('4.conf'!C15/'4.conf'!$F$11)*100,"")</f>
        <v/>
      </c>
    </row>
    <row r="15" spans="1:8" x14ac:dyDescent="0.2">
      <c r="A15" s="104">
        <f>+'3.vol.'!C15</f>
        <v>42248</v>
      </c>
      <c r="C15" s="265" t="str">
        <f t="shared" si="0"/>
        <v/>
      </c>
      <c r="H15" s="260" t="str">
        <f>IF('4.conf'!C16&gt;0,('4.conf'!C16/'4.conf'!$F$11)*100,"")</f>
        <v/>
      </c>
    </row>
    <row r="16" spans="1:8" x14ac:dyDescent="0.2">
      <c r="A16" s="104">
        <f>+'3.vol.'!C16</f>
        <v>42278</v>
      </c>
      <c r="C16" s="265" t="str">
        <f t="shared" si="0"/>
        <v/>
      </c>
      <c r="H16" s="260" t="str">
        <f>IF('4.conf'!C17&gt;0,('4.conf'!C17/'4.conf'!$F$11)*100,"")</f>
        <v/>
      </c>
    </row>
    <row r="17" spans="1:8" x14ac:dyDescent="0.2">
      <c r="A17" s="104">
        <f>+'3.vol.'!C17</f>
        <v>42309</v>
      </c>
      <c r="C17" s="265" t="str">
        <f t="shared" si="0"/>
        <v/>
      </c>
      <c r="H17" s="260" t="str">
        <f>IF('4.conf'!C18&gt;0,('4.conf'!C18/'4.conf'!$F$11)*100,"")</f>
        <v/>
      </c>
    </row>
    <row r="18" spans="1:8" ht="13.5" thickBot="1" x14ac:dyDescent="0.25">
      <c r="A18" s="105">
        <f>+'3.vol.'!C18</f>
        <v>42339</v>
      </c>
      <c r="C18" s="266" t="str">
        <f t="shared" si="0"/>
        <v/>
      </c>
      <c r="H18" s="261" t="str">
        <f>IF('4.conf'!C19&gt;0,('4.conf'!C19/'4.conf'!$F$11)*100,"")</f>
        <v/>
      </c>
    </row>
    <row r="19" spans="1:8" x14ac:dyDescent="0.2">
      <c r="A19" s="103">
        <f>+'3.vol.'!C19</f>
        <v>42370</v>
      </c>
      <c r="C19" s="267" t="str">
        <f t="shared" si="0"/>
        <v/>
      </c>
      <c r="H19" s="262" t="str">
        <f>IF('4.conf'!C20&gt;0,('4.conf'!C20/'4.conf'!$F$11)*100,"")</f>
        <v/>
      </c>
    </row>
    <row r="20" spans="1:8" x14ac:dyDescent="0.2">
      <c r="A20" s="104">
        <f>+'3.vol.'!C20</f>
        <v>42401</v>
      </c>
      <c r="C20" s="265" t="str">
        <f t="shared" si="0"/>
        <v/>
      </c>
      <c r="H20" s="260" t="str">
        <f>IF('4.conf'!C21&gt;0,('4.conf'!C21/'4.conf'!$F$11)*100,"")</f>
        <v/>
      </c>
    </row>
    <row r="21" spans="1:8" x14ac:dyDescent="0.2">
      <c r="A21" s="104">
        <f>+'3.vol.'!C21</f>
        <v>42430</v>
      </c>
      <c r="C21" s="265" t="str">
        <f t="shared" si="0"/>
        <v/>
      </c>
      <c r="H21" s="260" t="str">
        <f>IF('4.conf'!C22&gt;0,('4.conf'!C22/'4.conf'!$F$11)*100,"")</f>
        <v/>
      </c>
    </row>
    <row r="22" spans="1:8" x14ac:dyDescent="0.2">
      <c r="A22" s="104">
        <f>+'3.vol.'!C22</f>
        <v>42461</v>
      </c>
      <c r="C22" s="265" t="str">
        <f t="shared" si="0"/>
        <v/>
      </c>
      <c r="H22" s="260" t="str">
        <f>IF('4.conf'!C23&gt;0,('4.conf'!C23/'4.conf'!$F$11)*100,"")</f>
        <v/>
      </c>
    </row>
    <row r="23" spans="1:8" x14ac:dyDescent="0.2">
      <c r="A23" s="104">
        <f>+'3.vol.'!C23</f>
        <v>42491</v>
      </c>
      <c r="C23" s="265" t="str">
        <f t="shared" si="0"/>
        <v/>
      </c>
      <c r="H23" s="260" t="str">
        <f>IF('4.conf'!C24&gt;0,('4.conf'!C24/'4.conf'!$F$11)*100,"")</f>
        <v/>
      </c>
    </row>
    <row r="24" spans="1:8" x14ac:dyDescent="0.2">
      <c r="A24" s="104">
        <f>+'3.vol.'!C24</f>
        <v>42522</v>
      </c>
      <c r="C24" s="265" t="str">
        <f t="shared" si="0"/>
        <v/>
      </c>
      <c r="H24" s="260" t="str">
        <f>IF('4.conf'!C25&gt;0,('4.conf'!C25/'4.conf'!$F$11)*100,"")</f>
        <v/>
      </c>
    </row>
    <row r="25" spans="1:8" x14ac:dyDescent="0.2">
      <c r="A25" s="104">
        <f>+'3.vol.'!C25</f>
        <v>42552</v>
      </c>
      <c r="C25" s="265" t="str">
        <f t="shared" si="0"/>
        <v/>
      </c>
      <c r="H25" s="260" t="str">
        <f>IF('4.conf'!C26&gt;0,('4.conf'!C26/'4.conf'!$F$11)*100,"")</f>
        <v/>
      </c>
    </row>
    <row r="26" spans="1:8" x14ac:dyDescent="0.2">
      <c r="A26" s="104">
        <f>+'3.vol.'!C26</f>
        <v>42583</v>
      </c>
      <c r="C26" s="265" t="str">
        <f t="shared" si="0"/>
        <v/>
      </c>
      <c r="H26" s="260" t="str">
        <f>IF('4.conf'!C27&gt;0,('4.conf'!C27/'4.conf'!$F$11)*100,"")</f>
        <v/>
      </c>
    </row>
    <row r="27" spans="1:8" x14ac:dyDescent="0.2">
      <c r="A27" s="104">
        <f>+'3.vol.'!C27</f>
        <v>42614</v>
      </c>
      <c r="C27" s="265" t="str">
        <f t="shared" si="0"/>
        <v/>
      </c>
      <c r="H27" s="260" t="str">
        <f>IF('4.conf'!C28&gt;0,('4.conf'!C28/'4.conf'!$F$11)*100,"")</f>
        <v/>
      </c>
    </row>
    <row r="28" spans="1:8" x14ac:dyDescent="0.2">
      <c r="A28" s="104">
        <f>+'3.vol.'!C28</f>
        <v>42644</v>
      </c>
      <c r="C28" s="265" t="str">
        <f t="shared" si="0"/>
        <v/>
      </c>
      <c r="H28" s="260" t="str">
        <f>IF('4.conf'!C29&gt;0,('4.conf'!C29/'4.conf'!$F$11)*100,"")</f>
        <v/>
      </c>
    </row>
    <row r="29" spans="1:8" x14ac:dyDescent="0.2">
      <c r="A29" s="104">
        <f>+'3.vol.'!C29</f>
        <v>42675</v>
      </c>
      <c r="C29" s="265" t="str">
        <f t="shared" si="0"/>
        <v/>
      </c>
      <c r="H29" s="260" t="str">
        <f>IF('4.conf'!C30&gt;0,('4.conf'!C30/'4.conf'!$F$11)*100,"")</f>
        <v/>
      </c>
    </row>
    <row r="30" spans="1:8" ht="13.5" thickBot="1" x14ac:dyDescent="0.25">
      <c r="A30" s="105">
        <f>+'3.vol.'!C30</f>
        <v>42705</v>
      </c>
      <c r="C30" s="268" t="str">
        <f t="shared" si="0"/>
        <v/>
      </c>
      <c r="H30" s="263" t="str">
        <f>IF('4.conf'!C31&gt;0,('4.conf'!C31/'4.conf'!$F$11)*100,"")</f>
        <v/>
      </c>
    </row>
    <row r="31" spans="1:8" x14ac:dyDescent="0.2">
      <c r="A31" s="103">
        <f>+'3.vol.'!C31</f>
        <v>42736</v>
      </c>
      <c r="C31" s="269" t="str">
        <f t="shared" si="0"/>
        <v/>
      </c>
      <c r="H31" s="259" t="str">
        <f>IF('4.conf'!C32&gt;0,('4.conf'!C32/'4.conf'!$F$11)*100,"")</f>
        <v/>
      </c>
    </row>
    <row r="32" spans="1:8" x14ac:dyDescent="0.2">
      <c r="A32" s="104">
        <f>+'3.vol.'!C32</f>
        <v>42767</v>
      </c>
      <c r="C32" s="265" t="str">
        <f t="shared" si="0"/>
        <v/>
      </c>
      <c r="H32" s="260" t="str">
        <f>IF('4.conf'!C33&gt;0,('4.conf'!C33/'4.conf'!$F$11)*100,"")</f>
        <v/>
      </c>
    </row>
    <row r="33" spans="1:8" x14ac:dyDescent="0.2">
      <c r="A33" s="104">
        <f>+'3.vol.'!C33</f>
        <v>42795</v>
      </c>
      <c r="C33" s="265" t="str">
        <f t="shared" si="0"/>
        <v/>
      </c>
      <c r="H33" s="260" t="str">
        <f>IF('4.conf'!C34&gt;0,('4.conf'!C34/'4.conf'!$F$11)*100,"")</f>
        <v/>
      </c>
    </row>
    <row r="34" spans="1:8" x14ac:dyDescent="0.2">
      <c r="A34" s="104">
        <f>+'3.vol.'!C34</f>
        <v>42826</v>
      </c>
      <c r="C34" s="265" t="str">
        <f t="shared" si="0"/>
        <v/>
      </c>
      <c r="H34" s="260" t="str">
        <f>IF('4.conf'!C35&gt;0,('4.conf'!C35/'4.conf'!$F$11)*100,"")</f>
        <v/>
      </c>
    </row>
    <row r="35" spans="1:8" x14ac:dyDescent="0.2">
      <c r="A35" s="104">
        <f>+'3.vol.'!C35</f>
        <v>42856</v>
      </c>
      <c r="C35" s="265" t="str">
        <f t="shared" si="0"/>
        <v/>
      </c>
      <c r="H35" s="260" t="str">
        <f>IF('4.conf'!C36&gt;0,('4.conf'!C36/'4.conf'!$F$11)*100,"")</f>
        <v/>
      </c>
    </row>
    <row r="36" spans="1:8" x14ac:dyDescent="0.2">
      <c r="A36" s="104">
        <f>+'3.vol.'!C36</f>
        <v>42887</v>
      </c>
      <c r="C36" s="265" t="str">
        <f t="shared" si="0"/>
        <v/>
      </c>
      <c r="H36" s="260" t="str">
        <f>IF('4.conf'!C37&gt;0,('4.conf'!C37/'4.conf'!$F$11)*100,"")</f>
        <v/>
      </c>
    </row>
    <row r="37" spans="1:8" x14ac:dyDescent="0.2">
      <c r="A37" s="104">
        <f>+'3.vol.'!C37</f>
        <v>42917</v>
      </c>
      <c r="C37" s="265" t="str">
        <f t="shared" si="0"/>
        <v/>
      </c>
      <c r="H37" s="260" t="str">
        <f>IF('4.conf'!C38&gt;0,('4.conf'!C38/'4.conf'!$F$11)*100,"")</f>
        <v/>
      </c>
    </row>
    <row r="38" spans="1:8" x14ac:dyDescent="0.2">
      <c r="A38" s="104">
        <f>+'3.vol.'!C38</f>
        <v>42948</v>
      </c>
      <c r="C38" s="265" t="str">
        <f t="shared" si="0"/>
        <v/>
      </c>
      <c r="H38" s="260" t="str">
        <f>IF('4.conf'!C39&gt;0,('4.conf'!C39/'4.conf'!$F$11)*100,"")</f>
        <v/>
      </c>
    </row>
    <row r="39" spans="1:8" x14ac:dyDescent="0.2">
      <c r="A39" s="104">
        <f>+'3.vol.'!C39</f>
        <v>42979</v>
      </c>
      <c r="C39" s="265" t="str">
        <f t="shared" si="0"/>
        <v/>
      </c>
      <c r="H39" s="260" t="str">
        <f>IF('4.conf'!C40&gt;0,('4.conf'!C40/'4.conf'!$F$11)*100,"")</f>
        <v/>
      </c>
    </row>
    <row r="40" spans="1:8" x14ac:dyDescent="0.2">
      <c r="A40" s="104">
        <f>+'3.vol.'!C40</f>
        <v>43009</v>
      </c>
      <c r="C40" s="265" t="str">
        <f t="shared" si="0"/>
        <v/>
      </c>
      <c r="H40" s="260" t="str">
        <f>IF('4.conf'!C41&gt;0,('4.conf'!C41/'4.conf'!$F$11)*100,"")</f>
        <v/>
      </c>
    </row>
    <row r="41" spans="1:8" x14ac:dyDescent="0.2">
      <c r="A41" s="104">
        <f>+'3.vol.'!C41</f>
        <v>43040</v>
      </c>
      <c r="C41" s="265" t="str">
        <f t="shared" si="0"/>
        <v/>
      </c>
      <c r="H41" s="260" t="str">
        <f>IF('4.conf'!C42&gt;0,('4.conf'!C42/'4.conf'!$F$11)*100,"")</f>
        <v/>
      </c>
    </row>
    <row r="42" spans="1:8" ht="13.5" thickBot="1" x14ac:dyDescent="0.25">
      <c r="A42" s="107">
        <f>+'3.vol.'!C42</f>
        <v>43070</v>
      </c>
      <c r="C42" s="268" t="str">
        <f t="shared" si="0"/>
        <v/>
      </c>
      <c r="H42" s="263" t="str">
        <f>IF('4.conf'!C43&gt;0,('4.conf'!C43/'4.conf'!$F$11)*100,"")</f>
        <v/>
      </c>
    </row>
    <row r="43" spans="1:8" x14ac:dyDescent="0.2">
      <c r="A43" s="103">
        <f>+'3.vol.'!C43</f>
        <v>43101</v>
      </c>
      <c r="C43" s="269" t="str">
        <f t="shared" si="0"/>
        <v/>
      </c>
      <c r="H43" s="259" t="str">
        <f>IF('4.conf'!C44&gt;0,('4.conf'!C44/'4.conf'!$F$11)*100,"")</f>
        <v/>
      </c>
    </row>
    <row r="44" spans="1:8" x14ac:dyDescent="0.2">
      <c r="A44" s="104">
        <f>+'3.vol.'!C44</f>
        <v>43132</v>
      </c>
      <c r="C44" s="265" t="str">
        <f t="shared" si="0"/>
        <v/>
      </c>
      <c r="E44" s="49" t="s">
        <v>229</v>
      </c>
      <c r="H44" s="260" t="str">
        <f>IF('4.conf'!C45&gt;0,('4.conf'!C45/'4.conf'!$F$11)*100,"")</f>
        <v/>
      </c>
    </row>
    <row r="45" spans="1:8" x14ac:dyDescent="0.2">
      <c r="A45" s="312">
        <f>+'3.vol.'!C45</f>
        <v>43160</v>
      </c>
      <c r="C45" s="267" t="str">
        <f t="shared" si="0"/>
        <v/>
      </c>
      <c r="H45" s="260" t="str">
        <f>IF('4.conf'!C46&gt;0,('4.conf'!C46/'4.conf'!$F$11)*100,"")</f>
        <v/>
      </c>
    </row>
    <row r="46" spans="1:8" hidden="1" x14ac:dyDescent="0.2">
      <c r="A46" s="104">
        <f>+'3.vol.'!C46</f>
        <v>43009</v>
      </c>
      <c r="C46" s="265" t="str">
        <f t="shared" si="0"/>
        <v/>
      </c>
      <c r="H46" s="260" t="str">
        <f>IF('4.conf'!C47&gt;0,('4.conf'!C47/'4.conf'!$F$11)*100,"")</f>
        <v/>
      </c>
    </row>
    <row r="47" spans="1:8" hidden="1" x14ac:dyDescent="0.2">
      <c r="A47" s="104">
        <f>+'3.vol.'!C47</f>
        <v>43040</v>
      </c>
      <c r="C47" s="265" t="str">
        <f t="shared" si="0"/>
        <v/>
      </c>
      <c r="H47" s="260" t="str">
        <f>IF('4.conf'!C48&gt;0,('4.conf'!C48/'4.conf'!$F$11)*100,"")</f>
        <v/>
      </c>
    </row>
    <row r="48" spans="1:8" ht="13.5" hidden="1" thickBot="1" x14ac:dyDescent="0.25">
      <c r="A48" s="105">
        <f>+'3.vol.'!C48</f>
        <v>43070</v>
      </c>
      <c r="C48" s="266" t="str">
        <f t="shared" si="0"/>
        <v/>
      </c>
      <c r="H48" s="261" t="str">
        <f>IF('4.conf'!C49&gt;0,('4.conf'!C49/'4.conf'!$F$11)*100,"")</f>
        <v/>
      </c>
    </row>
    <row r="49" spans="1:8" ht="13.5" thickBot="1" x14ac:dyDescent="0.25">
      <c r="A49" s="43"/>
      <c r="C49" s="46"/>
    </row>
    <row r="50" spans="1:8" ht="57.75" customHeight="1" thickBot="1" x14ac:dyDescent="0.25">
      <c r="A50" s="429" t="str">
        <f>+'3.vol.'!C50</f>
        <v>Año</v>
      </c>
      <c r="B50" s="381"/>
      <c r="C50" s="379" t="str">
        <f>+C6</f>
        <v>EXPORTACIONES US$ FOB   RESÚMEN PÚBLICO</v>
      </c>
      <c r="H50" s="24" t="str">
        <f>+H6</f>
        <v>EXPORTACIONES US$ FOB   RESÚMEN PÚBLICO</v>
      </c>
    </row>
    <row r="51" spans="1:8" x14ac:dyDescent="0.2">
      <c r="A51" s="62">
        <f>+'3.vol.'!C52</f>
        <v>2015</v>
      </c>
      <c r="C51" s="270" t="str">
        <f>+H51</f>
        <v/>
      </c>
      <c r="H51" s="262" t="str">
        <f>IF('4.conf'!C52&gt;0,('4.conf'!C52/'4.conf'!$F$11)*100,"")</f>
        <v/>
      </c>
    </row>
    <row r="52" spans="1:8" x14ac:dyDescent="0.2">
      <c r="A52" s="58">
        <f>+'3.vol.'!C53</f>
        <v>2016</v>
      </c>
      <c r="C52" s="271" t="str">
        <f>+H52</f>
        <v/>
      </c>
      <c r="H52" s="262" t="str">
        <f>IF('4.conf'!C53&gt;0,('4.conf'!C53/'4.conf'!$F$11)*100,"")</f>
        <v/>
      </c>
    </row>
    <row r="53" spans="1:8" ht="13.5" thickBot="1" x14ac:dyDescent="0.25">
      <c r="A53" s="317">
        <f>+'3.vol.'!C54</f>
        <v>2017</v>
      </c>
      <c r="C53" s="272" t="str">
        <f>+H53</f>
        <v/>
      </c>
      <c r="H53" s="262" t="str">
        <f>IF('4.conf'!C54&gt;0,('4.conf'!C54/'4.conf'!$F$11)*100,"")</f>
        <v/>
      </c>
    </row>
    <row r="54" spans="1:8" x14ac:dyDescent="0.2">
      <c r="A54" s="438" t="str">
        <f>+'3.vol.'!C55</f>
        <v>ene-mar 2017</v>
      </c>
      <c r="C54" s="273" t="str">
        <f>+H54</f>
        <v/>
      </c>
      <c r="H54" s="262" t="str">
        <f>IF('4.conf'!C55&gt;0,('4.conf'!C55/'4.conf'!$F$11)*100,"")</f>
        <v/>
      </c>
    </row>
    <row r="55" spans="1:8" ht="13.5" thickBot="1" x14ac:dyDescent="0.25">
      <c r="A55" s="336" t="str">
        <f>+'3.vol.'!C56</f>
        <v>ene-mar 2018</v>
      </c>
      <c r="C55" s="274" t="str">
        <f>+H55</f>
        <v/>
      </c>
      <c r="H55" s="262" t="str">
        <f>IF('4.conf'!C56&gt;0,('4.conf'!C56/'4.conf'!$F$11)*100,"")</f>
        <v/>
      </c>
    </row>
    <row r="59" spans="1:8" x14ac:dyDescent="0.2">
      <c r="A59" s="91" t="s">
        <v>147</v>
      </c>
    </row>
    <row r="60" spans="1:8" ht="13.5" thickBot="1" x14ac:dyDescent="0.25"/>
    <row r="61" spans="1:8" ht="38.25" customHeight="1" thickBot="1" x14ac:dyDescent="0.25">
      <c r="A61" s="94" t="s">
        <v>5</v>
      </c>
      <c r="B61" s="100"/>
      <c r="C61" s="97" t="str">
        <f>+C50</f>
        <v>EXPORTACIONES US$ FOB   RESÚMEN PÚBLICO</v>
      </c>
    </row>
    <row r="62" spans="1:8" x14ac:dyDescent="0.2">
      <c r="A62" s="99">
        <v>2002</v>
      </c>
      <c r="B62" s="100"/>
      <c r="C62" s="112" t="e">
        <f>+C51-SUM(C7:C18)</f>
        <v>#VALUE!</v>
      </c>
    </row>
    <row r="63" spans="1:8" x14ac:dyDescent="0.2">
      <c r="A63" s="101">
        <v>2003</v>
      </c>
      <c r="B63" s="100"/>
      <c r="C63" s="114" t="e">
        <f>+C52-SUM(C19:C30)</f>
        <v>#VALUE!</v>
      </c>
    </row>
    <row r="64" spans="1:8" ht="13.5" thickBot="1" x14ac:dyDescent="0.25">
      <c r="A64" s="102">
        <v>2004</v>
      </c>
      <c r="B64" s="100"/>
      <c r="C64" s="116" t="e">
        <f>+C53-SUM(C31:C42)</f>
        <v>#VALUE!</v>
      </c>
    </row>
    <row r="65" spans="1:3" x14ac:dyDescent="0.2">
      <c r="A65" s="99" t="str">
        <f>+A54</f>
        <v>ene-mar 2017</v>
      </c>
      <c r="B65" s="100"/>
      <c r="C65" s="117" t="e">
        <f>+C54-(SUM(C31:INDEX(C31:C42,'[3]parámetros e instrucciones'!$E$3)))</f>
        <v>#VALUE!</v>
      </c>
    </row>
    <row r="66" spans="1:3" ht="13.5" thickBot="1" x14ac:dyDescent="0.25">
      <c r="A66" s="102" t="str">
        <f>+A55</f>
        <v>ene-mar 2018</v>
      </c>
      <c r="B66" s="100"/>
      <c r="C66" s="119" t="e">
        <f>+C55-(SUM(C43:INDEX(C43:C48,'[3]parámetros e instrucciones'!$E$3)))</f>
        <v>#VALUE!</v>
      </c>
    </row>
  </sheetData>
  <sheetProtection formatCells="0" formatColumns="0" formatRows="0"/>
  <protectedRanges>
    <protectedRange sqref="C51:C55 C7:C48" name="Rango2_1"/>
    <protectedRange sqref="C51:C55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4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I69"/>
  <sheetViews>
    <sheetView view="pageBreakPreview" topLeftCell="A30" zoomScale="115" zoomScaleNormal="100" zoomScaleSheetLayoutView="115" workbookViewId="0">
      <selection activeCell="I54" activeCellId="1" sqref="I42:I48 I54:I58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4" width="15.42578125" style="65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488" t="s">
        <v>240</v>
      </c>
      <c r="B1" s="488"/>
      <c r="C1" s="488"/>
      <c r="D1" s="488"/>
    </row>
    <row r="2" spans="1:9" x14ac:dyDescent="0.2">
      <c r="A2" s="488" t="s">
        <v>191</v>
      </c>
      <c r="B2" s="488"/>
      <c r="C2" s="488"/>
      <c r="D2" s="488"/>
    </row>
    <row r="3" spans="1:9" ht="13.5" thickBot="1" x14ac:dyDescent="0.25">
      <c r="A3" s="488" t="str">
        <f>+'1.modelos'!A3</f>
        <v>Amortiguadores para motos</v>
      </c>
      <c r="B3" s="488"/>
      <c r="C3" s="488"/>
      <c r="D3" s="488"/>
      <c r="F3" s="106"/>
      <c r="G3" s="106"/>
      <c r="I3" s="91" t="s">
        <v>122</v>
      </c>
    </row>
    <row r="4" spans="1:9" ht="36" customHeight="1" thickBot="1" x14ac:dyDescent="0.25">
      <c r="A4" s="489" t="s">
        <v>255</v>
      </c>
      <c r="B4" s="489"/>
      <c r="C4" s="489"/>
      <c r="D4" s="489"/>
      <c r="F4" s="106"/>
      <c r="G4" s="106"/>
      <c r="I4" s="91"/>
    </row>
    <row r="5" spans="1:9" ht="13.5" thickBot="1" x14ac:dyDescent="0.25">
      <c r="A5" s="464" t="s">
        <v>254</v>
      </c>
      <c r="B5" s="464"/>
      <c r="C5" s="464"/>
      <c r="D5" s="464"/>
      <c r="F5" s="106"/>
      <c r="G5" s="106"/>
      <c r="I5" s="91"/>
    </row>
    <row r="6" spans="1:9" ht="13.5" thickBot="1" x14ac:dyDescent="0.25">
      <c r="A6" s="464" t="s">
        <v>253</v>
      </c>
      <c r="B6" s="464"/>
      <c r="C6" s="464"/>
      <c r="D6" s="464"/>
      <c r="F6" s="106"/>
      <c r="G6" s="106"/>
      <c r="I6" s="91"/>
    </row>
    <row r="7" spans="1:9" ht="13.5" thickBot="1" x14ac:dyDescent="0.25">
      <c r="A7" s="488" t="s">
        <v>114</v>
      </c>
      <c r="B7" s="488"/>
      <c r="C7" s="488"/>
      <c r="D7" s="488"/>
      <c r="F7" s="486" t="s">
        <v>131</v>
      </c>
      <c r="G7" s="487"/>
      <c r="I7" s="91" t="s">
        <v>150</v>
      </c>
    </row>
    <row r="8" spans="1:9" ht="13.5" thickBot="1" x14ac:dyDescent="0.25">
      <c r="A8" s="50"/>
      <c r="C8" s="53"/>
      <c r="D8" s="53"/>
    </row>
    <row r="9" spans="1:9" s="381" customFormat="1" ht="60" customHeight="1" thickBot="1" x14ac:dyDescent="0.25">
      <c r="A9" s="379" t="s">
        <v>115</v>
      </c>
      <c r="C9" s="379" t="s">
        <v>238</v>
      </c>
      <c r="D9" s="379" t="s">
        <v>239</v>
      </c>
      <c r="G9" s="404"/>
      <c r="I9" s="379" t="s">
        <v>142</v>
      </c>
    </row>
    <row r="10" spans="1:9" x14ac:dyDescent="0.2">
      <c r="A10" s="103">
        <f>+'3.vol.'!C7</f>
        <v>42005</v>
      </c>
      <c r="C10" s="267"/>
      <c r="D10" s="267"/>
      <c r="F10" s="95" t="s">
        <v>128</v>
      </c>
      <c r="I10" s="262" t="str">
        <f>IF('4.conf (2)'!C10&gt;0,('4.conf (2)'!C10/'4.conf (2)'!$F$24)*100,"")</f>
        <v/>
      </c>
    </row>
    <row r="11" spans="1:9" x14ac:dyDescent="0.2">
      <c r="A11" s="104">
        <f>+'3.vol.'!C8</f>
        <v>42036</v>
      </c>
      <c r="C11" s="265"/>
      <c r="D11" s="265"/>
      <c r="F11" s="95" t="s">
        <v>129</v>
      </c>
      <c r="I11" s="260" t="str">
        <f>IF('4.conf (2)'!C11&gt;0,('4.conf (2)'!C11/'4.conf (2)'!$F$24)*100,"")</f>
        <v/>
      </c>
    </row>
    <row r="12" spans="1:9" x14ac:dyDescent="0.2">
      <c r="A12" s="104">
        <f>+'3.vol.'!C9</f>
        <v>42064</v>
      </c>
      <c r="C12" s="265"/>
      <c r="D12" s="265"/>
      <c r="F12" s="95" t="s">
        <v>130</v>
      </c>
      <c r="I12" s="260" t="str">
        <f>IF('4.conf (2)'!C12&gt;0,('4.conf (2)'!C12/'4.conf (2)'!$F$24)*100,"")</f>
        <v/>
      </c>
    </row>
    <row r="13" spans="1:9" x14ac:dyDescent="0.2">
      <c r="A13" s="104">
        <f>+'3.vol.'!C10</f>
        <v>42095</v>
      </c>
      <c r="C13" s="265"/>
      <c r="D13" s="265"/>
      <c r="F13" s="95" t="s">
        <v>205</v>
      </c>
      <c r="I13" s="260" t="str">
        <f>IF('4.conf (2)'!C13&gt;0,('4.conf (2)'!C13/'4.conf (2)'!$F$24)*100,"")</f>
        <v/>
      </c>
    </row>
    <row r="14" spans="1:9" x14ac:dyDescent="0.2">
      <c r="A14" s="104">
        <f>+'3.vol.'!C11</f>
        <v>42125</v>
      </c>
      <c r="C14" s="265"/>
      <c r="D14" s="265"/>
      <c r="I14" s="260" t="str">
        <f>IF('4.conf (2)'!C14&gt;0,('4.conf (2)'!C14/'4.conf (2)'!$F$24)*100,"")</f>
        <v/>
      </c>
    </row>
    <row r="15" spans="1:9" x14ac:dyDescent="0.2">
      <c r="A15" s="104">
        <f>+'3.vol.'!C12</f>
        <v>42156</v>
      </c>
      <c r="C15" s="265"/>
      <c r="D15" s="265"/>
      <c r="F15" s="95" t="s">
        <v>127</v>
      </c>
      <c r="I15" s="260" t="str">
        <f>IF('4.conf (2)'!C15&gt;0,('4.conf (2)'!C15/'4.conf (2)'!$F$24)*100,"")</f>
        <v/>
      </c>
    </row>
    <row r="16" spans="1:9" x14ac:dyDescent="0.2">
      <c r="A16" s="104">
        <f>+'3.vol.'!C13</f>
        <v>42186</v>
      </c>
      <c r="C16" s="265"/>
      <c r="D16" s="265"/>
      <c r="I16" s="260" t="str">
        <f>IF('4.conf (2)'!C16&gt;0,('4.conf (2)'!C16/'4.conf (2)'!$F$24)*100,"")</f>
        <v/>
      </c>
    </row>
    <row r="17" spans="1:9" x14ac:dyDescent="0.2">
      <c r="A17" s="104">
        <f>+'3.vol.'!C14</f>
        <v>42217</v>
      </c>
      <c r="C17" s="265"/>
      <c r="D17" s="265"/>
      <c r="I17" s="260" t="str">
        <f>IF('4.conf (2)'!C17&gt;0,('4.conf (2)'!C17/'4.conf (2)'!$F$24)*100,"")</f>
        <v/>
      </c>
    </row>
    <row r="18" spans="1:9" x14ac:dyDescent="0.2">
      <c r="A18" s="104">
        <f>+'3.vol.'!C15</f>
        <v>42248</v>
      </c>
      <c r="C18" s="265"/>
      <c r="D18" s="265"/>
      <c r="I18" s="260" t="str">
        <f>IF('4.conf (2)'!C18&gt;0,('4.conf (2)'!C18/'4.conf (2)'!$F$24)*100,"")</f>
        <v/>
      </c>
    </row>
    <row r="19" spans="1:9" x14ac:dyDescent="0.2">
      <c r="A19" s="104">
        <f>+'3.vol.'!C16</f>
        <v>42278</v>
      </c>
      <c r="C19" s="265"/>
      <c r="D19" s="265"/>
      <c r="I19" s="260" t="str">
        <f>IF('4.conf (2)'!C19&gt;0,('4.conf (2)'!C19/'4.conf (2)'!$F$24)*100,"")</f>
        <v/>
      </c>
    </row>
    <row r="20" spans="1:9" ht="13.5" thickBot="1" x14ac:dyDescent="0.25">
      <c r="A20" s="104">
        <f>+'3.vol.'!C17</f>
        <v>42309</v>
      </c>
      <c r="C20" s="265"/>
      <c r="D20" s="265"/>
      <c r="F20" s="95" t="s">
        <v>125</v>
      </c>
      <c r="I20" s="260" t="str">
        <f>IF('4.conf (2)'!C20&gt;0,('4.conf (2)'!C20/'4.conf (2)'!$F$24)*100,"")</f>
        <v/>
      </c>
    </row>
    <row r="21" spans="1:9" ht="13.5" thickBot="1" x14ac:dyDescent="0.25">
      <c r="A21" s="105">
        <f>+'3.vol.'!C18</f>
        <v>42339</v>
      </c>
      <c r="C21" s="266"/>
      <c r="D21" s="266"/>
      <c r="F21" s="147"/>
      <c r="I21" s="261" t="str">
        <f>IF('4.conf (2)'!C21&gt;0,('4.conf (2)'!C21/'4.conf (2)'!$F$24)*100,"")</f>
        <v/>
      </c>
    </row>
    <row r="22" spans="1:9" x14ac:dyDescent="0.2">
      <c r="A22" s="103">
        <f>+'3.vol.'!C19</f>
        <v>42370</v>
      </c>
      <c r="C22" s="267"/>
      <c r="D22" s="267"/>
      <c r="F22" s="95"/>
      <c r="I22" s="262" t="str">
        <f>IF('4.conf (2)'!C22&gt;0,('4.conf (2)'!C22/'4.conf (2)'!$F$24)*100,"")</f>
        <v/>
      </c>
    </row>
    <row r="23" spans="1:9" ht="13.5" thickBot="1" x14ac:dyDescent="0.25">
      <c r="A23" s="104">
        <f>+'3.vol.'!C20</f>
        <v>42401</v>
      </c>
      <c r="C23" s="265"/>
      <c r="D23" s="265"/>
      <c r="F23" s="95" t="s">
        <v>126</v>
      </c>
      <c r="I23" s="260" t="str">
        <f>IF('4.conf (2)'!C23&gt;0,('4.conf (2)'!C23/'4.conf (2)'!$F$24)*100,"")</f>
        <v/>
      </c>
    </row>
    <row r="24" spans="1:9" ht="13.5" thickBot="1" x14ac:dyDescent="0.25">
      <c r="A24" s="104">
        <f>+'3.vol.'!C21</f>
        <v>42430</v>
      </c>
      <c r="C24" s="265"/>
      <c r="D24" s="265"/>
      <c r="F24" s="148"/>
      <c r="I24" s="260" t="str">
        <f>IF('4.conf (2)'!C24&gt;0,('4.conf (2)'!C24/'4.conf (2)'!$F$24)*100,"")</f>
        <v/>
      </c>
    </row>
    <row r="25" spans="1:9" x14ac:dyDescent="0.2">
      <c r="A25" s="104">
        <f>+'3.vol.'!C22</f>
        <v>42461</v>
      </c>
      <c r="C25" s="265"/>
      <c r="D25" s="265"/>
      <c r="I25" s="260" t="str">
        <f>IF('4.conf (2)'!C25&gt;0,('4.conf (2)'!C25/'4.conf (2)'!$F$24)*100,"")</f>
        <v/>
      </c>
    </row>
    <row r="26" spans="1:9" x14ac:dyDescent="0.2">
      <c r="A26" s="104">
        <f>+'3.vol.'!C23</f>
        <v>42491</v>
      </c>
      <c r="C26" s="265"/>
      <c r="D26" s="265"/>
      <c r="I26" s="260" t="str">
        <f>IF('4.conf (2)'!C26&gt;0,('4.conf (2)'!C26/'4.conf (2)'!$F$24)*100,"")</f>
        <v/>
      </c>
    </row>
    <row r="27" spans="1:9" x14ac:dyDescent="0.2">
      <c r="A27" s="104">
        <f>+'3.vol.'!C24</f>
        <v>42522</v>
      </c>
      <c r="C27" s="265"/>
      <c r="D27" s="265"/>
      <c r="I27" s="260" t="str">
        <f>IF('4.conf (2)'!C27&gt;0,('4.conf (2)'!C27/'4.conf (2)'!$F$24)*100,"")</f>
        <v/>
      </c>
    </row>
    <row r="28" spans="1:9" x14ac:dyDescent="0.2">
      <c r="A28" s="104">
        <f>+'3.vol.'!C25</f>
        <v>42552</v>
      </c>
      <c r="C28" s="265"/>
      <c r="D28" s="265"/>
      <c r="I28" s="260" t="str">
        <f>IF('4.conf (2)'!C28&gt;0,('4.conf (2)'!C28/'4.conf (2)'!$F$24)*100,"")</f>
        <v/>
      </c>
    </row>
    <row r="29" spans="1:9" x14ac:dyDescent="0.2">
      <c r="A29" s="104">
        <f>+'3.vol.'!C26</f>
        <v>42583</v>
      </c>
      <c r="C29" s="265"/>
      <c r="D29" s="265"/>
      <c r="I29" s="260" t="str">
        <f>IF('4.conf (2)'!C29&gt;0,('4.conf (2)'!C29/'4.conf (2)'!$F$24)*100,"")</f>
        <v/>
      </c>
    </row>
    <row r="30" spans="1:9" x14ac:dyDescent="0.2">
      <c r="A30" s="104">
        <f>+'3.vol.'!C27</f>
        <v>42614</v>
      </c>
      <c r="C30" s="265"/>
      <c r="D30" s="265"/>
      <c r="I30" s="260" t="str">
        <f>IF('4.conf (2)'!C30&gt;0,('4.conf (2)'!C30/'4.conf (2)'!$F$24)*100,"")</f>
        <v/>
      </c>
    </row>
    <row r="31" spans="1:9" x14ac:dyDescent="0.2">
      <c r="A31" s="104">
        <f>+'3.vol.'!C28</f>
        <v>42644</v>
      </c>
      <c r="C31" s="265"/>
      <c r="D31" s="265"/>
      <c r="I31" s="260" t="str">
        <f>IF('4.conf (2)'!C31&gt;0,('4.conf (2)'!C31/'4.conf (2)'!$F$24)*100,"")</f>
        <v/>
      </c>
    </row>
    <row r="32" spans="1:9" x14ac:dyDescent="0.2">
      <c r="A32" s="104">
        <f>+'3.vol.'!C29</f>
        <v>42675</v>
      </c>
      <c r="C32" s="265"/>
      <c r="D32" s="265"/>
      <c r="I32" s="260" t="str">
        <f>IF('4.conf (2)'!C32&gt;0,('4.conf (2)'!C32/'4.conf (2)'!$F$24)*100,"")</f>
        <v/>
      </c>
    </row>
    <row r="33" spans="1:9" ht="13.5" thickBot="1" x14ac:dyDescent="0.25">
      <c r="A33" s="105">
        <f>+'3.vol.'!C30</f>
        <v>42705</v>
      </c>
      <c r="C33" s="268"/>
      <c r="D33" s="268"/>
      <c r="I33" s="263" t="str">
        <f>IF('4.conf (2)'!C33&gt;0,('4.conf (2)'!C33/'4.conf (2)'!$F$24)*100,"")</f>
        <v/>
      </c>
    </row>
    <row r="34" spans="1:9" x14ac:dyDescent="0.2">
      <c r="A34" s="103">
        <f>+'3.vol.'!C31</f>
        <v>42736</v>
      </c>
      <c r="C34" s="269"/>
      <c r="D34" s="269"/>
      <c r="I34" s="259" t="str">
        <f>IF('4.conf (2)'!C34&gt;0,('4.conf (2)'!C34/'4.conf (2)'!$F$24)*100,"")</f>
        <v/>
      </c>
    </row>
    <row r="35" spans="1:9" x14ac:dyDescent="0.2">
      <c r="A35" s="104">
        <f>+'3.vol.'!C32</f>
        <v>42767</v>
      </c>
      <c r="C35" s="265"/>
      <c r="D35" s="265"/>
      <c r="I35" s="260" t="str">
        <f>IF('4.conf (2)'!C35&gt;0,('4.conf (2)'!C35/'4.conf (2)'!$F$24)*100,"")</f>
        <v/>
      </c>
    </row>
    <row r="36" spans="1:9" x14ac:dyDescent="0.2">
      <c r="A36" s="104">
        <f>+'3.vol.'!C33</f>
        <v>42795</v>
      </c>
      <c r="C36" s="265"/>
      <c r="D36" s="265"/>
      <c r="I36" s="260" t="str">
        <f>IF('4.conf (2)'!C36&gt;0,('4.conf (2)'!C36/'4.conf (2)'!$F$24)*100,"")</f>
        <v/>
      </c>
    </row>
    <row r="37" spans="1:9" x14ac:dyDescent="0.2">
      <c r="A37" s="104">
        <f>+'3.vol.'!C34</f>
        <v>42826</v>
      </c>
      <c r="C37" s="265"/>
      <c r="D37" s="265"/>
      <c r="I37" s="260" t="str">
        <f>IF('4.conf (2)'!C37&gt;0,('4.conf (2)'!C37/'4.conf (2)'!$F$24)*100,"")</f>
        <v/>
      </c>
    </row>
    <row r="38" spans="1:9" x14ac:dyDescent="0.2">
      <c r="A38" s="104">
        <f>+'3.vol.'!C35</f>
        <v>42856</v>
      </c>
      <c r="C38" s="265"/>
      <c r="D38" s="265"/>
      <c r="I38" s="260" t="str">
        <f>IF('4.conf (2)'!C38&gt;0,('4.conf (2)'!C38/'4.conf (2)'!$F$24)*100,"")</f>
        <v/>
      </c>
    </row>
    <row r="39" spans="1:9" x14ac:dyDescent="0.2">
      <c r="A39" s="104">
        <f>+'3.vol.'!C36</f>
        <v>42887</v>
      </c>
      <c r="C39" s="265"/>
      <c r="D39" s="265"/>
      <c r="I39" s="260" t="str">
        <f>IF('4.conf (2)'!C39&gt;0,('4.conf (2)'!C39/'4.conf (2)'!$F$24)*100,"")</f>
        <v/>
      </c>
    </row>
    <row r="40" spans="1:9" x14ac:dyDescent="0.2">
      <c r="A40" s="104">
        <f>+'3.vol.'!C37</f>
        <v>42917</v>
      </c>
      <c r="C40" s="265"/>
      <c r="D40" s="265"/>
      <c r="I40" s="260" t="str">
        <f>IF('4.conf (2)'!C40&gt;0,('4.conf (2)'!C40/'4.conf (2)'!$F$24)*100,"")</f>
        <v/>
      </c>
    </row>
    <row r="41" spans="1:9" x14ac:dyDescent="0.2">
      <c r="A41" s="104">
        <f>+'3.vol.'!C38</f>
        <v>42948</v>
      </c>
      <c r="C41" s="265"/>
      <c r="D41" s="265"/>
      <c r="I41" s="260" t="str">
        <f>IF('4.conf (2)'!C41&gt;0,('4.conf (2)'!C41/'4.conf (2)'!$F$24)*100,"")</f>
        <v/>
      </c>
    </row>
    <row r="42" spans="1:9" x14ac:dyDescent="0.2">
      <c r="A42" s="104">
        <f>+'3.vol.'!C39</f>
        <v>42979</v>
      </c>
      <c r="C42" s="265"/>
      <c r="D42" s="265"/>
      <c r="I42" s="260" t="str">
        <f>IF('4.conf (2)'!C42&gt;0,('4.conf (2)'!C42/'4.conf (2)'!$F$24)*100,"")</f>
        <v/>
      </c>
    </row>
    <row r="43" spans="1:9" x14ac:dyDescent="0.2">
      <c r="A43" s="104">
        <f>+'3.vol.'!C40</f>
        <v>43009</v>
      </c>
      <c r="C43" s="265"/>
      <c r="D43" s="265"/>
      <c r="I43" s="260" t="str">
        <f>IF('4.conf (2)'!C43&gt;0,('4.conf (2)'!C43/'4.conf (2)'!$F$24)*100,"")</f>
        <v/>
      </c>
    </row>
    <row r="44" spans="1:9" x14ac:dyDescent="0.2">
      <c r="A44" s="104">
        <f>+'3.vol.'!C41</f>
        <v>43040</v>
      </c>
      <c r="C44" s="265"/>
      <c r="D44" s="265"/>
      <c r="I44" s="260" t="str">
        <f>IF('4.conf (2)'!C44&gt;0,('4.conf (2)'!C44/'4.conf (2)'!$F$24)*100,"")</f>
        <v/>
      </c>
    </row>
    <row r="45" spans="1:9" ht="13.5" thickBot="1" x14ac:dyDescent="0.25">
      <c r="A45" s="107">
        <f>+'3.vol.'!C42</f>
        <v>43070</v>
      </c>
      <c r="C45" s="268"/>
      <c r="D45" s="268"/>
      <c r="I45" s="263" t="str">
        <f>IF('4.conf (2)'!C45&gt;0,('4.conf (2)'!C45/'4.conf (2)'!$F$24)*100,"")</f>
        <v/>
      </c>
    </row>
    <row r="46" spans="1:9" x14ac:dyDescent="0.2">
      <c r="A46" s="103">
        <f>+'3.vol.'!C43</f>
        <v>43101</v>
      </c>
      <c r="C46" s="269"/>
      <c r="D46" s="269"/>
      <c r="I46" s="259" t="str">
        <f>IF('4.conf (2)'!C46&gt;0,('4.conf (2)'!C46/'4.conf (2)'!$F$24)*100,"")</f>
        <v/>
      </c>
    </row>
    <row r="47" spans="1:9" x14ac:dyDescent="0.2">
      <c r="A47" s="104">
        <f>+'3.vol.'!C44</f>
        <v>43132</v>
      </c>
      <c r="C47" s="265"/>
      <c r="D47" s="265"/>
      <c r="F47" s="49" t="s">
        <v>229</v>
      </c>
      <c r="I47" s="260" t="str">
        <f>IF('4.conf (2)'!C47&gt;0,('4.conf (2)'!C47/'4.conf (2)'!$F$24)*100,"")</f>
        <v/>
      </c>
    </row>
    <row r="48" spans="1:9" x14ac:dyDescent="0.2">
      <c r="A48" s="312">
        <f>+'3.vol.'!C45</f>
        <v>43160</v>
      </c>
      <c r="C48" s="267"/>
      <c r="D48" s="267"/>
      <c r="I48" s="260" t="str">
        <f>IF('4.conf (2)'!C48&gt;0,('4.conf (2)'!C48/'4.conf (2)'!$F$24)*100,"")</f>
        <v/>
      </c>
    </row>
    <row r="49" spans="1:9" hidden="1" x14ac:dyDescent="0.2">
      <c r="A49" s="104">
        <f>+'3.vol.'!C46</f>
        <v>43009</v>
      </c>
      <c r="C49" s="265">
        <f t="shared" ref="C49:D51" si="0">+H49</f>
        <v>0</v>
      </c>
      <c r="D49" s="265" t="str">
        <f t="shared" si="0"/>
        <v/>
      </c>
      <c r="I49" s="260" t="str">
        <f>IF('4.conf'!C47&gt;0,('4.conf'!C47/'4.conf'!$F$11)*100,"")</f>
        <v/>
      </c>
    </row>
    <row r="50" spans="1:9" hidden="1" x14ac:dyDescent="0.2">
      <c r="A50" s="104">
        <f>+'3.vol.'!C47</f>
        <v>43040</v>
      </c>
      <c r="C50" s="265">
        <f t="shared" si="0"/>
        <v>0</v>
      </c>
      <c r="D50" s="265" t="str">
        <f t="shared" si="0"/>
        <v/>
      </c>
      <c r="I50" s="260" t="str">
        <f>IF('4.conf'!C48&gt;0,('4.conf'!C48/'4.conf'!$F$11)*100,"")</f>
        <v/>
      </c>
    </row>
    <row r="51" spans="1:9" ht="13.5" hidden="1" thickBot="1" x14ac:dyDescent="0.25">
      <c r="A51" s="105">
        <f>+'3.vol.'!C48</f>
        <v>43070</v>
      </c>
      <c r="C51" s="266">
        <f t="shared" si="0"/>
        <v>0</v>
      </c>
      <c r="D51" s="266" t="str">
        <f t="shared" si="0"/>
        <v/>
      </c>
      <c r="I51" s="261" t="str">
        <f>IF('4.conf'!C49&gt;0,('4.conf'!C49/'4.conf'!$F$11)*100,"")</f>
        <v/>
      </c>
    </row>
    <row r="52" spans="1:9" ht="13.5" thickBot="1" x14ac:dyDescent="0.25">
      <c r="A52" s="43"/>
      <c r="C52" s="46"/>
      <c r="D52" s="46"/>
    </row>
    <row r="53" spans="1:9" ht="57.75" customHeight="1" thickBot="1" x14ac:dyDescent="0.25">
      <c r="A53" s="429" t="str">
        <f>+'3.vol.'!C50</f>
        <v>Año</v>
      </c>
      <c r="B53" s="381"/>
      <c r="C53" s="379" t="s">
        <v>238</v>
      </c>
      <c r="D53" s="379" t="s">
        <v>239</v>
      </c>
      <c r="I53" s="24" t="str">
        <f>+I9</f>
        <v>EXPORTACIONES US$ FOB   RESÚMEN PÚBLICO</v>
      </c>
    </row>
    <row r="54" spans="1:9" x14ac:dyDescent="0.2">
      <c r="A54" s="62">
        <f>+'3.vol.'!C52</f>
        <v>2015</v>
      </c>
      <c r="C54" s="270"/>
      <c r="D54" s="270"/>
      <c r="I54" s="262" t="str">
        <f>IF('4.conf (2)'!C54&gt;0,('4.conf (2)'!C54/'4.conf (2)'!$F$24)*100,"")</f>
        <v/>
      </c>
    </row>
    <row r="55" spans="1:9" x14ac:dyDescent="0.2">
      <c r="A55" s="58">
        <f>+'3.vol.'!C53</f>
        <v>2016</v>
      </c>
      <c r="C55" s="271"/>
      <c r="D55" s="271"/>
      <c r="I55" s="262" t="str">
        <f>IF('4.conf (2)'!C55&gt;0,('4.conf (2)'!C55/'4.conf (2)'!$F$24)*100,"")</f>
        <v/>
      </c>
    </row>
    <row r="56" spans="1:9" ht="13.5" thickBot="1" x14ac:dyDescent="0.25">
      <c r="A56" s="317">
        <f>+'3.vol.'!C54</f>
        <v>2017</v>
      </c>
      <c r="C56" s="272"/>
      <c r="D56" s="272"/>
      <c r="I56" s="262" t="str">
        <f>IF('4.conf (2)'!C56&gt;0,('4.conf (2)'!C56/'4.conf (2)'!$F$24)*100,"")</f>
        <v/>
      </c>
    </row>
    <row r="57" spans="1:9" x14ac:dyDescent="0.2">
      <c r="A57" s="438" t="str">
        <f>+'3.vol.'!C55</f>
        <v>ene-mar 2017</v>
      </c>
      <c r="C57" s="273"/>
      <c r="D57" s="273"/>
      <c r="I57" s="262" t="str">
        <f>IF('4.conf (2)'!C57&gt;0,('4.conf (2)'!C57/'4.conf (2)'!$F$24)*100,"")</f>
        <v/>
      </c>
    </row>
    <row r="58" spans="1:9" ht="13.5" thickBot="1" x14ac:dyDescent="0.25">
      <c r="A58" s="336" t="str">
        <f>+'3.vol.'!C56</f>
        <v>ene-mar 2018</v>
      </c>
      <c r="C58" s="274"/>
      <c r="D58" s="274"/>
      <c r="I58" s="262" t="str">
        <f>IF('4.conf (2)'!C58&gt;0,('4.conf (2)'!C58/'4.conf (2)'!$F$24)*100,"")</f>
        <v/>
      </c>
    </row>
    <row r="62" spans="1:9" x14ac:dyDescent="0.2">
      <c r="A62" s="91" t="s">
        <v>147</v>
      </c>
    </row>
    <row r="63" spans="1:9" ht="13.5" thickBot="1" x14ac:dyDescent="0.25"/>
    <row r="64" spans="1:9" ht="38.25" customHeight="1" thickBot="1" x14ac:dyDescent="0.25">
      <c r="A64" s="94" t="s">
        <v>5</v>
      </c>
      <c r="B64" s="100"/>
      <c r="C64" s="97" t="str">
        <f>+C53</f>
        <v>UNIDADES</v>
      </c>
      <c r="D64" s="97" t="str">
        <f>+D53</f>
        <v>U$ FOB</v>
      </c>
    </row>
    <row r="65" spans="1:4" x14ac:dyDescent="0.2">
      <c r="A65" s="99">
        <v>2002</v>
      </c>
      <c r="B65" s="100"/>
      <c r="C65" s="112">
        <f>+C54-SUM(C10:C21)</f>
        <v>0</v>
      </c>
      <c r="D65" s="112">
        <f>+D54-SUM(D10:D21)</f>
        <v>0</v>
      </c>
    </row>
    <row r="66" spans="1:4" x14ac:dyDescent="0.2">
      <c r="A66" s="101">
        <v>2003</v>
      </c>
      <c r="B66" s="100"/>
      <c r="C66" s="114">
        <f>+C55-SUM(C22:C33)</f>
        <v>0</v>
      </c>
      <c r="D66" s="114">
        <f>+D55-SUM(D22:D33)</f>
        <v>0</v>
      </c>
    </row>
    <row r="67" spans="1:4" ht="13.5" thickBot="1" x14ac:dyDescent="0.25">
      <c r="A67" s="102">
        <v>2004</v>
      </c>
      <c r="B67" s="100"/>
      <c r="C67" s="116">
        <f>+C56-SUM(C34:C45)</f>
        <v>0</v>
      </c>
      <c r="D67" s="116">
        <f>+D56-SUM(D34:D45)</f>
        <v>0</v>
      </c>
    </row>
    <row r="68" spans="1:4" x14ac:dyDescent="0.2">
      <c r="A68" s="99" t="str">
        <f>+A57</f>
        <v>ene-mar 2017</v>
      </c>
      <c r="B68" s="100"/>
      <c r="C68" s="117">
        <f>+C57-(SUM(C34:INDEX(C34:C45,'[3]parámetros e instrucciones'!$E$3)))</f>
        <v>0</v>
      </c>
      <c r="D68" s="117">
        <f>+D57-(SUM(D34:INDEX(D34:D45,'[3]parámetros e instrucciones'!$E$3)))</f>
        <v>0</v>
      </c>
    </row>
    <row r="69" spans="1:4" ht="13.5" thickBot="1" x14ac:dyDescent="0.25">
      <c r="A69" s="102" t="str">
        <f>+A58</f>
        <v>ene-mar 2018</v>
      </c>
      <c r="B69" s="100"/>
      <c r="C69" s="119" t="e">
        <f>+C58-(SUM(C46:INDEX(C46:C51,'[3]parámetros e instrucciones'!$E$3)))</f>
        <v>#REF!</v>
      </c>
      <c r="D69" s="119" t="e">
        <f>+D58-(SUM(D46:INDEX(D46:D51,'[3]parámetros e instrucciones'!$E$3)))</f>
        <v>#REF!</v>
      </c>
    </row>
  </sheetData>
  <sheetProtection formatCells="0" formatColumns="0" formatRows="0"/>
  <protectedRanges>
    <protectedRange sqref="C54:D58 C10:D51" name="Rango2_1"/>
    <protectedRange sqref="C54:D58" name="Rango1_1"/>
  </protectedRanges>
  <mergeCells count="6">
    <mergeCell ref="A1:D1"/>
    <mergeCell ref="A2:D2"/>
    <mergeCell ref="A3:D3"/>
    <mergeCell ref="A7:D7"/>
    <mergeCell ref="F7:G7"/>
    <mergeCell ref="A4:D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6" orientation="portrait" r:id="rId1"/>
  <headerFooter alignWithMargins="0">
    <oddHeader>&amp;R2018 - Año del Centenario de la Reforma Universitaria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36</vt:i4>
      </vt:variant>
      <vt:variant>
        <vt:lpstr>Rangos con nombre</vt:lpstr>
      </vt:variant>
      <vt:variant>
        <vt:i4>33</vt:i4>
      </vt:variant>
    </vt:vector>
  </HeadingPairs>
  <TitlesOfParts>
    <vt:vector size="69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4.conf (2)</vt:lpstr>
      <vt:lpstr>4.Pub (3)</vt:lpstr>
      <vt:lpstr>4.conf (4)</vt:lpstr>
      <vt:lpstr>4.Pub (5)</vt:lpstr>
      <vt:lpstr>4.conf (3)</vt:lpstr>
      <vt:lpstr>4.Pub (4)</vt:lpstr>
      <vt:lpstr>5capprod</vt:lpstr>
      <vt:lpstr>Ejemplo</vt:lpstr>
      <vt:lpstr>6-empleo </vt:lpstr>
      <vt:lpstr>7.costos totales </vt:lpstr>
      <vt:lpstr>8.a Costos</vt:lpstr>
      <vt:lpstr>8.b Costos</vt:lpstr>
      <vt:lpstr>8.c Costos</vt:lpstr>
      <vt:lpstr>9.a Adicional costos</vt:lpstr>
      <vt:lpstr>9.b Adicional costos</vt:lpstr>
      <vt:lpstr>9.c Adicional costos</vt:lpstr>
      <vt:lpstr>10.a precios</vt:lpstr>
      <vt:lpstr>10.b precios</vt:lpstr>
      <vt:lpstr>10.c precios</vt:lpstr>
      <vt:lpstr>11- impo </vt:lpstr>
      <vt:lpstr>12Reventa</vt:lpstr>
      <vt:lpstr>13 existencias</vt:lpstr>
      <vt:lpstr>14 semiterminados</vt:lpstr>
      <vt:lpstr>14impo semi </vt:lpstr>
      <vt:lpstr>7.costos totales coproductos</vt:lpstr>
      <vt:lpstr>11-Máx. Prod.</vt:lpstr>
      <vt:lpstr>14-horas trabajadas</vt:lpstr>
      <vt:lpstr>Hoja1</vt:lpstr>
      <vt:lpstr>'1.modelos'!Área_de_impresión</vt:lpstr>
      <vt:lpstr>'10.a precios'!Área_de_impresión</vt:lpstr>
      <vt:lpstr>'10.b precios'!Área_de_impresión</vt:lpstr>
      <vt:lpstr>'10.c 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'4.conf (2)'!Área_de_impresión</vt:lpstr>
      <vt:lpstr>'4.conf (3)'!Área_de_impresión</vt:lpstr>
      <vt:lpstr>'4.conf (4)'!Área_de_impresión</vt:lpstr>
      <vt:lpstr>'4.Pub (3)'!Área_de_impresión</vt:lpstr>
      <vt:lpstr>'4.Pub (4)'!Área_de_impresión</vt:lpstr>
      <vt:lpstr>'4.Pub (5)'!Área_de_impresión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coproductos'!Área_de_impresión</vt:lpstr>
      <vt:lpstr>'8.a Costos'!Área_de_impresión</vt:lpstr>
      <vt:lpstr>'8.b Costos'!Área_de_impresión</vt:lpstr>
      <vt:lpstr>'8.c Costos'!Área_de_impresión</vt:lpstr>
      <vt:lpstr>'9.a Adicional costos'!Área_de_impresión</vt:lpstr>
      <vt:lpstr>'9.b Adicional costos'!Área_de_impresión</vt:lpstr>
      <vt:lpstr>'9.c 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Sebastian Lastra</cp:lastModifiedBy>
  <cp:lastPrinted>2018-05-08T18:39:22Z</cp:lastPrinted>
  <dcterms:created xsi:type="dcterms:W3CDTF">1996-10-10T17:31:07Z</dcterms:created>
  <dcterms:modified xsi:type="dcterms:W3CDTF">2018-05-09T17:51:20Z</dcterms:modified>
</cp:coreProperties>
</file>