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2021" sheetId="1" r:id="rId1"/>
  </sheets>
  <definedNames>
    <definedName name="_xlnm._FilterDatabase" localSheetId="0" hidden="1">'2021'!$A$4:$P$24</definedName>
    <definedName name="_xlnm.Print_Area" localSheetId="0">'2021'!$A$1:$P$49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J23" i="1"/>
  <c r="I23" i="1"/>
  <c r="H23" i="1"/>
  <c r="G23" i="1"/>
  <c r="F23" i="1"/>
  <c r="E23" i="1"/>
  <c r="D22" i="1"/>
  <c r="P23" i="1"/>
  <c r="R23" i="1"/>
  <c r="D23" i="1" l="1"/>
  <c r="I9" i="1"/>
  <c r="K23" i="1"/>
  <c r="L23" i="1"/>
  <c r="M23" i="1"/>
  <c r="N23" i="1"/>
  <c r="O23" i="1"/>
  <c r="P5" i="1"/>
  <c r="N22" i="1"/>
  <c r="O22" i="1"/>
  <c r="E9" i="1"/>
  <c r="H9" i="1"/>
  <c r="G9" i="1"/>
  <c r="D9" i="1"/>
  <c r="P15" i="1"/>
  <c r="P9" i="1" l="1"/>
  <c r="D24" i="1"/>
  <c r="P7" i="1"/>
  <c r="P8" i="1"/>
  <c r="P10" i="1"/>
  <c r="P11" i="1"/>
  <c r="P12" i="1"/>
  <c r="P13" i="1"/>
  <c r="P14" i="1"/>
  <c r="P16" i="1"/>
  <c r="P17" i="1"/>
  <c r="P18" i="1"/>
  <c r="P19" i="1"/>
  <c r="P20" i="1"/>
  <c r="P21" i="1"/>
  <c r="P22" i="1" s="1"/>
  <c r="P6" i="1"/>
  <c r="R22" i="1" l="1"/>
  <c r="P24" i="1"/>
  <c r="R24" i="1" s="1"/>
  <c r="E24" i="1"/>
  <c r="L24" i="1"/>
  <c r="M24" i="1" l="1"/>
  <c r="G24" i="1" l="1"/>
  <c r="J24" i="1"/>
  <c r="N24" i="1"/>
  <c r="F24" i="1"/>
  <c r="K24" i="1"/>
  <c r="I24" i="1"/>
  <c r="O24" i="1"/>
  <c r="H24" i="1"/>
</calcChain>
</file>

<file path=xl/sharedStrings.xml><?xml version="1.0" encoding="utf-8"?>
<sst xmlns="http://schemas.openxmlformats.org/spreadsheetml/2006/main" count="111" uniqueCount="59">
  <si>
    <t>Unidad/ Línea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</si>
  <si>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</si>
  <si>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</si>
  <si>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</si>
  <si>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</si>
  <si>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</si>
  <si>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</si>
  <si>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</si>
  <si>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</si>
  <si>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</si>
  <si>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</si>
  <si>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</si>
  <si>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</si>
  <si>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</si>
  <si>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Sáenz Peña – Chorotis</t>
  </si>
  <si>
    <t>Chaco/ Belgrano</t>
  </si>
  <si>
    <t>Colonia Avellaneda - Paraná</t>
  </si>
  <si>
    <t>Sarmiento</t>
  </si>
  <si>
    <t>Villa María – Córdoba</t>
  </si>
  <si>
    <t>Córdoba  / Mitre</t>
  </si>
  <si>
    <t>Entre Ríos / Urquiza</t>
  </si>
  <si>
    <t>Retiro - Córdoba</t>
  </si>
  <si>
    <t>Mitre</t>
  </si>
  <si>
    <t>Tren de las Sierras</t>
  </si>
  <si>
    <t>Córdoba  / Belgrano</t>
  </si>
  <si>
    <t>Retiro – Junín</t>
  </si>
  <si>
    <t>San Martín</t>
  </si>
  <si>
    <t>Binacional / Urquiza</t>
  </si>
  <si>
    <t>Tren del Valle / Roca</t>
  </si>
  <si>
    <t>P. Constitución - Bahía Blanca</t>
  </si>
  <si>
    <t>P. Constitución - Mar del Plata</t>
  </si>
  <si>
    <t>Roca</t>
  </si>
  <si>
    <t>Güemes – Salta</t>
  </si>
  <si>
    <t>Belgrano</t>
  </si>
  <si>
    <t>Larga Distancia</t>
  </si>
  <si>
    <t>Regional</t>
  </si>
  <si>
    <t>Tipo de Servicio</t>
  </si>
  <si>
    <t>Servicio</t>
  </si>
  <si>
    <t>Sub Total</t>
  </si>
  <si>
    <t>Cuadro y gráficos de elaboración propia en base a datos brindados por los operadores.</t>
  </si>
  <si>
    <t>Once - Bragado</t>
  </si>
  <si>
    <t>-</t>
  </si>
  <si>
    <t>Gral Guido-Pinamar</t>
  </si>
  <si>
    <t>Pasajeros Pagos Transportados 2021</t>
  </si>
  <si>
    <t>Retiro - Rosario</t>
  </si>
  <si>
    <t>Posadas - Encarnación (***)</t>
  </si>
  <si>
    <t>(***) Suspendido en marco COVID</t>
  </si>
  <si>
    <t>Retiro - Tucumán (****)</t>
  </si>
  <si>
    <t>(****) Llega hasta la Estación Cevil Pozo</t>
  </si>
  <si>
    <t>(**) CACUÍ - COTE LAI-febrero-enero</t>
  </si>
  <si>
    <t>(**) RESISTENCIA-CACUI-CHARADAI-marzo</t>
  </si>
  <si>
    <t>Resistencia -Cacuí-Los Amores(**)-(*)</t>
  </si>
  <si>
    <t>Tren del Valle</t>
  </si>
  <si>
    <t>(*) Incluye servicios especiales Resistencia - Cacuí-Enero-Junio</t>
  </si>
  <si>
    <t>s/d</t>
  </si>
  <si>
    <t>Tren Patagónico (#)</t>
  </si>
  <si>
    <t xml:space="preserve"> (#) Tren Patagonico S.A. a cargo de la Provincia de Rio Negro</t>
  </si>
  <si>
    <t>Rio Nego / Roca</t>
  </si>
  <si>
    <r>
      <t xml:space="preserve">Tren Patagónico </t>
    </r>
    <r>
      <rPr>
        <sz val="8"/>
        <color theme="1"/>
        <rFont val="Calibri"/>
        <family val="2"/>
        <scheme val="minor"/>
      </rPr>
      <t>(#)</t>
    </r>
    <r>
      <rPr>
        <sz val="11"/>
        <color theme="1"/>
        <rFont val="Calibri"/>
        <family val="2"/>
        <scheme val="minor"/>
      </rPr>
      <t xml:space="preserve"> - Viedma . Bariloche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</si>
</sst>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1" fillId="2" borderId="0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21" fontId="0" fillId="0" borderId="0" xfId="0" applyNumberFormat="1"/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3" borderId="0" xfId="0" applyFill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</font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numFmt numFmtId="3" formatCode="#,##0"/>
      <border diagonalUp="0" diagonalDown="0" outline="0">
        <left/>
        <right/>
        <top/>
        <bottom/>
      </border>
    </dxf>
    <dxf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Larga Distancia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55402437984518E-2"/>
          <c:y val="0.11022947727522946"/>
          <c:w val="0.91424459756201548"/>
          <c:h val="0.754272252840753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'2021'!$D$4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'2021'!$D$5:$D$15</c:f>
              <c:numCache>
                <c:formatCode>#,##0</c:formatCode>
                <c:ptCount val="11"/>
                <c:pt idx="0">
                  <c:v>1247</c:v>
                </c:pt>
                <c:pt idx="1">
                  <c:v>4075</c:v>
                </c:pt>
                <c:pt idx="2">
                  <c:v>9798</c:v>
                </c:pt>
                <c:pt idx="3">
                  <c:v>66281</c:v>
                </c:pt>
                <c:pt idx="4">
                  <c:v>1351</c:v>
                </c:pt>
                <c:pt idx="5">
                  <c:v>7177</c:v>
                </c:pt>
                <c:pt idx="6">
                  <c:v>4351</c:v>
                </c:pt>
                <c:pt idx="7">
                  <c:v>18266</c:v>
                </c:pt>
                <c:pt idx="8">
                  <c:v>6673</c:v>
                </c:pt>
                <c:pt idx="9">
                  <c:v>3946</c:v>
                </c:pt>
                <c:pt idx="10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20-4EF0-BE0B-20E0E813E607}"/>
            </c:ext>
          </c:extLst>
        </c:ser>
        <c:ser>
          <c:idx val="1"/>
          <c:order val="1"/>
          <c:tx>
            <c:strRef>
              <c:f>'2021'!$E$4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'2021'!$E$5:$E$15</c:f>
              <c:numCache>
                <c:formatCode>#,##0</c:formatCode>
                <c:ptCount val="11"/>
                <c:pt idx="0">
                  <c:v>7686</c:v>
                </c:pt>
                <c:pt idx="1">
                  <c:v>4019</c:v>
                </c:pt>
                <c:pt idx="2">
                  <c:v>11229</c:v>
                </c:pt>
                <c:pt idx="3">
                  <c:v>86376</c:v>
                </c:pt>
                <c:pt idx="4">
                  <c:v>1797</c:v>
                </c:pt>
                <c:pt idx="5">
                  <c:v>6984</c:v>
                </c:pt>
                <c:pt idx="6">
                  <c:v>5398</c:v>
                </c:pt>
                <c:pt idx="7">
                  <c:v>17392</c:v>
                </c:pt>
                <c:pt idx="8">
                  <c:v>6754</c:v>
                </c:pt>
                <c:pt idx="9">
                  <c:v>4508</c:v>
                </c:pt>
                <c:pt idx="10">
                  <c:v>1583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20-4EF0-BE0B-20E0E813E607}"/>
            </c:ext>
          </c:extLst>
        </c:ser>
        <c:ser>
          <c:idx val="2"/>
          <c:order val="2"/>
          <c:tx>
            <c:strRef>
              <c:f>'2021'!$F$4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'2021'!$F$5:$F$15</c:f>
              <c:numCache>
                <c:formatCode>#,##0</c:formatCode>
                <c:ptCount val="11"/>
                <c:pt idx="0">
                  <c:v>8228</c:v>
                </c:pt>
                <c:pt idx="1">
                  <c:v>5137</c:v>
                </c:pt>
                <c:pt idx="2">
                  <c:v>12329</c:v>
                </c:pt>
                <c:pt idx="3">
                  <c:v>89870</c:v>
                </c:pt>
                <c:pt idx="4">
                  <c:v>3448</c:v>
                </c:pt>
                <c:pt idx="5">
                  <c:v>7052</c:v>
                </c:pt>
                <c:pt idx="6">
                  <c:v>9412</c:v>
                </c:pt>
                <c:pt idx="7">
                  <c:v>19045</c:v>
                </c:pt>
                <c:pt idx="8">
                  <c:v>7246</c:v>
                </c:pt>
                <c:pt idx="9">
                  <c:v>6210</c:v>
                </c:pt>
                <c:pt idx="10">
                  <c:v>1920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20-4EF0-BE0B-20E0E813E607}"/>
            </c:ext>
          </c:extLst>
        </c:ser>
        <c:ser>
          <c:idx val="3"/>
          <c:order val="3"/>
          <c:tx>
            <c:strRef>
              <c:f>'2021'!$G$4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'2021'!$G$5:$G$15</c:f>
              <c:numCache>
                <c:formatCode>#,##0</c:formatCode>
                <c:ptCount val="11"/>
                <c:pt idx="0">
                  <c:v>4601</c:v>
                </c:pt>
                <c:pt idx="1">
                  <c:v>3349</c:v>
                </c:pt>
                <c:pt idx="2">
                  <c:v>9745</c:v>
                </c:pt>
                <c:pt idx="3">
                  <c:v>47419</c:v>
                </c:pt>
                <c:pt idx="4">
                  <c:v>2596</c:v>
                </c:pt>
                <c:pt idx="5">
                  <c:v>5640</c:v>
                </c:pt>
                <c:pt idx="6">
                  <c:v>6399</c:v>
                </c:pt>
                <c:pt idx="7">
                  <c:v>13672</c:v>
                </c:pt>
                <c:pt idx="8">
                  <c:v>5799</c:v>
                </c:pt>
                <c:pt idx="9">
                  <c:v>4803</c:v>
                </c:pt>
                <c:pt idx="10">
                  <c:v>1626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20-4EF0-BE0B-20E0E813E607}"/>
            </c:ext>
          </c:extLst>
        </c:ser>
        <c:ser>
          <c:idx val="4"/>
          <c:order val="4"/>
          <c:tx>
            <c:strRef>
              <c:f>'2021'!$H$4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'2021'!$H$5:$H$15</c:f>
              <c:numCache>
                <c:formatCode>#,##0</c:formatCode>
                <c:ptCount val="11"/>
                <c:pt idx="0">
                  <c:v>2286</c:v>
                </c:pt>
                <c:pt idx="1">
                  <c:v>2180</c:v>
                </c:pt>
                <c:pt idx="2">
                  <c:v>6611</c:v>
                </c:pt>
                <c:pt idx="3">
                  <c:v>21416</c:v>
                </c:pt>
                <c:pt idx="4">
                  <c:v>2171</c:v>
                </c:pt>
                <c:pt idx="5">
                  <c:v>4197</c:v>
                </c:pt>
                <c:pt idx="6">
                  <c:v>4218</c:v>
                </c:pt>
                <c:pt idx="7">
                  <c:v>9707</c:v>
                </c:pt>
                <c:pt idx="8">
                  <c:v>4792</c:v>
                </c:pt>
                <c:pt idx="9">
                  <c:v>4084</c:v>
                </c:pt>
                <c:pt idx="10">
                  <c:v>1144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20-4EF0-BE0B-20E0E813E607}"/>
            </c:ext>
          </c:extLst>
        </c:ser>
        <c:ser>
          <c:idx val="5"/>
          <c:order val="5"/>
          <c:tx>
            <c:strRef>
              <c:f>'2021'!$I$4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'2021'!$I$5:$I$15</c:f>
              <c:numCache>
                <c:formatCode>#,##0</c:formatCode>
                <c:ptCount val="11"/>
                <c:pt idx="0">
                  <c:v>2919</c:v>
                </c:pt>
                <c:pt idx="1">
                  <c:v>2693</c:v>
                </c:pt>
                <c:pt idx="2">
                  <c:v>8689</c:v>
                </c:pt>
                <c:pt idx="3">
                  <c:v>25528</c:v>
                </c:pt>
                <c:pt idx="4">
                  <c:v>2596</c:v>
                </c:pt>
                <c:pt idx="5">
                  <c:v>3842</c:v>
                </c:pt>
                <c:pt idx="6">
                  <c:v>6377</c:v>
                </c:pt>
                <c:pt idx="7">
                  <c:v>11826</c:v>
                </c:pt>
                <c:pt idx="8">
                  <c:v>4950</c:v>
                </c:pt>
                <c:pt idx="9">
                  <c:v>4357</c:v>
                </c:pt>
                <c:pt idx="10">
                  <c:v>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C20-4EF0-BE0B-20E0E813E607}"/>
            </c:ext>
          </c:extLst>
        </c:ser>
        <c:ser>
          <c:idx val="6"/>
          <c:order val="6"/>
          <c:tx>
            <c:strRef>
              <c:f>'2021'!$J$4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'2021'!$J$5:$J$15</c:f>
              <c:numCache>
                <c:formatCode>#,##0</c:formatCode>
                <c:ptCount val="11"/>
                <c:pt idx="0">
                  <c:v>6245</c:v>
                </c:pt>
                <c:pt idx="1">
                  <c:v>5038</c:v>
                </c:pt>
                <c:pt idx="2">
                  <c:v>13652</c:v>
                </c:pt>
                <c:pt idx="3">
                  <c:v>49927</c:v>
                </c:pt>
                <c:pt idx="4">
                  <c:v>2920</c:v>
                </c:pt>
                <c:pt idx="5">
                  <c:v>6772</c:v>
                </c:pt>
                <c:pt idx="6">
                  <c:v>12895</c:v>
                </c:pt>
                <c:pt idx="7">
                  <c:v>19025</c:v>
                </c:pt>
                <c:pt idx="8">
                  <c:v>6963</c:v>
                </c:pt>
                <c:pt idx="9">
                  <c:v>5149</c:v>
                </c:pt>
                <c:pt idx="10">
                  <c:v>2131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C20-4EF0-BE0B-20E0E813E607}"/>
            </c:ext>
          </c:extLst>
        </c:ser>
        <c:ser>
          <c:idx val="7"/>
          <c:order val="7"/>
          <c:tx>
            <c:strRef>
              <c:f>'2021'!$K$4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'2021'!$K$5:$K$15</c:f>
              <c:numCache>
                <c:formatCode>#,##0</c:formatCode>
                <c:ptCount val="11"/>
                <c:pt idx="0">
                  <c:v>6773</c:v>
                </c:pt>
                <c:pt idx="1">
                  <c:v>5251</c:v>
                </c:pt>
                <c:pt idx="2">
                  <c:v>13033</c:v>
                </c:pt>
                <c:pt idx="3">
                  <c:v>62102</c:v>
                </c:pt>
                <c:pt idx="4">
                  <c:v>3006</c:v>
                </c:pt>
                <c:pt idx="5">
                  <c:v>7111</c:v>
                </c:pt>
                <c:pt idx="6">
                  <c:v>13830</c:v>
                </c:pt>
                <c:pt idx="7">
                  <c:v>19338</c:v>
                </c:pt>
                <c:pt idx="8">
                  <c:v>6890</c:v>
                </c:pt>
                <c:pt idx="9">
                  <c:v>5550</c:v>
                </c:pt>
                <c:pt idx="10">
                  <c:v>2230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20-4EF0-BE0B-20E0E813E607}"/>
            </c:ext>
          </c:extLst>
        </c:ser>
        <c:ser>
          <c:idx val="8"/>
          <c:order val="8"/>
          <c:tx>
            <c:strRef>
              <c:f>'2021'!$L$4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'2021'!$L$5:$L$15</c:f>
              <c:numCache>
                <c:formatCode>#,##0</c:formatCode>
                <c:ptCount val="11"/>
                <c:pt idx="0">
                  <c:v>6632</c:v>
                </c:pt>
                <c:pt idx="1">
                  <c:v>5023</c:v>
                </c:pt>
                <c:pt idx="2">
                  <c:v>13514</c:v>
                </c:pt>
                <c:pt idx="3">
                  <c:v>60086</c:v>
                </c:pt>
                <c:pt idx="4">
                  <c:v>3656</c:v>
                </c:pt>
                <c:pt idx="5">
                  <c:v>6546</c:v>
                </c:pt>
                <c:pt idx="6">
                  <c:v>14314</c:v>
                </c:pt>
                <c:pt idx="7">
                  <c:v>18997</c:v>
                </c:pt>
                <c:pt idx="8">
                  <c:v>6990</c:v>
                </c:pt>
                <c:pt idx="9">
                  <c:v>5872</c:v>
                </c:pt>
                <c:pt idx="10">
                  <c:v>2440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C20-4EF0-BE0B-20E0E813E607}"/>
            </c:ext>
          </c:extLst>
        </c:ser>
        <c:ser>
          <c:idx val="9"/>
          <c:order val="9"/>
          <c:tx>
            <c:strRef>
              <c:f>'2021'!$M$4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'2021'!$M$5:$M$15</c:f>
              <c:numCache>
                <c:formatCode>#,##0</c:formatCode>
                <c:ptCount val="11"/>
                <c:pt idx="0">
                  <c:v>7100</c:v>
                </c:pt>
                <c:pt idx="1">
                  <c:v>5829</c:v>
                </c:pt>
                <c:pt idx="2">
                  <c:v>16094</c:v>
                </c:pt>
                <c:pt idx="3">
                  <c:v>65618</c:v>
                </c:pt>
                <c:pt idx="4">
                  <c:v>3972</c:v>
                </c:pt>
                <c:pt idx="5">
                  <c:v>8231</c:v>
                </c:pt>
                <c:pt idx="6">
                  <c:v>17726</c:v>
                </c:pt>
                <c:pt idx="7">
                  <c:v>22981</c:v>
                </c:pt>
                <c:pt idx="8">
                  <c:v>8551</c:v>
                </c:pt>
                <c:pt idx="9">
                  <c:v>5903</c:v>
                </c:pt>
                <c:pt idx="10">
                  <c:v>3525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C20-4EF0-BE0B-20E0E813E607}"/>
            </c:ext>
          </c:extLst>
        </c:ser>
        <c:ser>
          <c:idx val="10"/>
          <c:order val="10"/>
          <c:tx>
            <c:strRef>
              <c:f>'2021'!$N$4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'2021'!$N$5:$N$15</c:f>
              <c:numCache>
                <c:formatCode>#,##0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20-4EF0-BE0B-20E0E813E607}"/>
            </c:ext>
          </c:extLst>
        </c:ser>
        <c:ser>
          <c:idx val="11"/>
          <c:order val="11"/>
          <c:tx>
            <c:strRef>
              <c:f>'2021'!$O$4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'2021'!$A$5:$A$15</c:f>
              <c:strCache>
                <c:ptCount val="11"/>
                <c:pt idx="0">
                  <c:v>Gral Guido-Pinamar</c:v>
                </c:pt>
                <c:pt idx="1">
                  <c:v>Once - Bragado</c:v>
                </c:pt>
                <c:pt idx="2">
                  <c:v>P. Constitución - Bahía Blanca</c:v>
                </c:pt>
                <c:pt idx="3">
                  <c:v>P. Constitución - Mar del Plata</c:v>
                </c:pt>
                <c:pt idx="4">
                  <c:v>Resistencia -Cacuí-Los Amores(**)-(*)</c:v>
                </c:pt>
                <c:pt idx="5">
                  <c:v>Retiro - Córdoba</c:v>
                </c:pt>
                <c:pt idx="6">
                  <c:v>Retiro – Junín</c:v>
                </c:pt>
                <c:pt idx="7">
                  <c:v>Retiro - Rosario</c:v>
                </c:pt>
                <c:pt idx="8">
                  <c:v>Retiro - Tucumán (****)</c:v>
                </c:pt>
                <c:pt idx="9">
                  <c:v>Sáenz Peña – Chorotis</c:v>
                </c:pt>
                <c:pt idx="10">
                  <c:v>Villa María – Córdoba</c:v>
                </c:pt>
              </c:strCache>
            </c:strRef>
          </c:cat>
          <c:val>
            <c:numRef>
              <c:f>'2021'!$O$5:$O$15</c:f>
              <c:numCache>
                <c:formatCode>#,##0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C20-4EF0-BE0B-20E0E813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90112"/>
        <c:axId val="148491648"/>
        <c:axId val="0"/>
      </c:bar3DChart>
      <c:catAx>
        <c:axId val="14849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491648"/>
        <c:crosses val="autoZero"/>
        <c:auto val="1"/>
        <c:lblAlgn val="ctr"/>
        <c:lblOffset val="100"/>
        <c:noMultiLvlLbl val="0"/>
      </c:catAx>
      <c:valAx>
        <c:axId val="14849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49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'2021'!$D$4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'2021'!$D$16:$D$20</c:f>
              <c:numCache>
                <c:formatCode>#,##0</c:formatCode>
                <c:ptCount val="5"/>
                <c:pt idx="0">
                  <c:v>1204</c:v>
                </c:pt>
                <c:pt idx="1">
                  <c:v>4916</c:v>
                </c:pt>
                <c:pt idx="2">
                  <c:v>2047</c:v>
                </c:pt>
                <c:pt idx="3">
                  <c:v>0</c:v>
                </c:pt>
                <c:pt idx="4">
                  <c:v>5164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BC-4129-A28C-557BF0F31372}"/>
            </c:ext>
          </c:extLst>
        </c:ser>
        <c:ser>
          <c:idx val="1"/>
          <c:order val="1"/>
          <c:tx>
            <c:strRef>
              <c:f>'2021'!$E$4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'2021'!$E$16:$E$20</c:f>
              <c:numCache>
                <c:formatCode>#,##0</c:formatCode>
                <c:ptCount val="5"/>
                <c:pt idx="0">
                  <c:v>1298</c:v>
                </c:pt>
                <c:pt idx="1">
                  <c:v>4539</c:v>
                </c:pt>
                <c:pt idx="2">
                  <c:v>1901</c:v>
                </c:pt>
                <c:pt idx="3">
                  <c:v>0</c:v>
                </c:pt>
                <c:pt idx="4">
                  <c:v>5258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BC-4129-A28C-557BF0F31372}"/>
            </c:ext>
          </c:extLst>
        </c:ser>
        <c:ser>
          <c:idx val="2"/>
          <c:order val="2"/>
          <c:tx>
            <c:strRef>
              <c:f>'2021'!$F$4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'2021'!$F$16:$F$20</c:f>
              <c:numCache>
                <c:formatCode>#,##0</c:formatCode>
                <c:ptCount val="5"/>
                <c:pt idx="0">
                  <c:v>1578</c:v>
                </c:pt>
                <c:pt idx="1">
                  <c:v>7745</c:v>
                </c:pt>
                <c:pt idx="2">
                  <c:v>5975</c:v>
                </c:pt>
                <c:pt idx="3">
                  <c:v>0</c:v>
                </c:pt>
                <c:pt idx="4">
                  <c:v>3920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BC-4129-A28C-557BF0F31372}"/>
            </c:ext>
          </c:extLst>
        </c:ser>
        <c:ser>
          <c:idx val="3"/>
          <c:order val="3"/>
          <c:tx>
            <c:strRef>
              <c:f>'2021'!$G$4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'2021'!$G$16:$G$20</c:f>
              <c:numCache>
                <c:formatCode>#,##0</c:formatCode>
                <c:ptCount val="5"/>
                <c:pt idx="0">
                  <c:v>1750</c:v>
                </c:pt>
                <c:pt idx="1">
                  <c:v>6891</c:v>
                </c:pt>
                <c:pt idx="2">
                  <c:v>6945</c:v>
                </c:pt>
                <c:pt idx="3">
                  <c:v>0</c:v>
                </c:pt>
                <c:pt idx="4">
                  <c:v>2660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BC-4129-A28C-557BF0F31372}"/>
            </c:ext>
          </c:extLst>
        </c:ser>
        <c:ser>
          <c:idx val="4"/>
          <c:order val="4"/>
          <c:tx>
            <c:strRef>
              <c:f>'2021'!$H$4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'2021'!$H$16:$H$20</c:f>
              <c:numCache>
                <c:formatCode>#,##0</c:formatCode>
                <c:ptCount val="5"/>
                <c:pt idx="0">
                  <c:v>1479</c:v>
                </c:pt>
                <c:pt idx="1">
                  <c:v>5237</c:v>
                </c:pt>
                <c:pt idx="2">
                  <c:v>5011</c:v>
                </c:pt>
                <c:pt idx="3">
                  <c:v>0</c:v>
                </c:pt>
                <c:pt idx="4">
                  <c:v>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BC-4129-A28C-557BF0F31372}"/>
            </c:ext>
          </c:extLst>
        </c:ser>
        <c:ser>
          <c:idx val="5"/>
          <c:order val="5"/>
          <c:tx>
            <c:strRef>
              <c:f>'2021'!$I$4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'2021'!$I$16:$I$20</c:f>
              <c:numCache>
                <c:formatCode>#,##0</c:formatCode>
                <c:ptCount val="5"/>
                <c:pt idx="0">
                  <c:v>1350</c:v>
                </c:pt>
                <c:pt idx="1">
                  <c:v>5641</c:v>
                </c:pt>
                <c:pt idx="2">
                  <c:v>2557</c:v>
                </c:pt>
                <c:pt idx="3">
                  <c:v>0</c:v>
                </c:pt>
                <c:pt idx="4">
                  <c:v>1415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BC-4129-A28C-557BF0F31372}"/>
            </c:ext>
          </c:extLst>
        </c:ser>
        <c:ser>
          <c:idx val="6"/>
          <c:order val="6"/>
          <c:tx>
            <c:strRef>
              <c:f>'2021'!$J$4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'2021'!$J$16:$J$20</c:f>
              <c:numCache>
                <c:formatCode>#,##0</c:formatCode>
                <c:ptCount val="5"/>
                <c:pt idx="0">
                  <c:v>2166</c:v>
                </c:pt>
                <c:pt idx="1">
                  <c:v>9430</c:v>
                </c:pt>
                <c:pt idx="2">
                  <c:v>6983</c:v>
                </c:pt>
                <c:pt idx="3">
                  <c:v>0</c:v>
                </c:pt>
                <c:pt idx="4">
                  <c:v>6543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BC-4129-A28C-557BF0F31372}"/>
            </c:ext>
          </c:extLst>
        </c:ser>
        <c:ser>
          <c:idx val="7"/>
          <c:order val="7"/>
          <c:tx>
            <c:strRef>
              <c:f>'2021'!$K$4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'2021'!$K$16:$K$20</c:f>
              <c:numCache>
                <c:formatCode>#,##0</c:formatCode>
                <c:ptCount val="5"/>
                <c:pt idx="0">
                  <c:v>1887</c:v>
                </c:pt>
                <c:pt idx="1">
                  <c:v>11736</c:v>
                </c:pt>
                <c:pt idx="2">
                  <c:v>9474</c:v>
                </c:pt>
                <c:pt idx="3">
                  <c:v>0</c:v>
                </c:pt>
                <c:pt idx="4">
                  <c:v>11427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BC-4129-A28C-557BF0F31372}"/>
            </c:ext>
          </c:extLst>
        </c:ser>
        <c:ser>
          <c:idx val="8"/>
          <c:order val="8"/>
          <c:tx>
            <c:strRef>
              <c:f>'2021'!$L$4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'2021'!$L$16:$L$20</c:f>
              <c:numCache>
                <c:formatCode>#,##0</c:formatCode>
                <c:ptCount val="5"/>
                <c:pt idx="0">
                  <c:v>1795</c:v>
                </c:pt>
                <c:pt idx="1">
                  <c:v>11497</c:v>
                </c:pt>
                <c:pt idx="2">
                  <c:v>12562</c:v>
                </c:pt>
                <c:pt idx="3">
                  <c:v>0</c:v>
                </c:pt>
                <c:pt idx="4">
                  <c:v>13550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EBC-4129-A28C-557BF0F31372}"/>
            </c:ext>
          </c:extLst>
        </c:ser>
        <c:ser>
          <c:idx val="9"/>
          <c:order val="9"/>
          <c:tx>
            <c:strRef>
              <c:f>'2021'!$M$4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'2021'!$M$16:$M$20</c:f>
              <c:numCache>
                <c:formatCode>#,##0</c:formatCode>
                <c:ptCount val="5"/>
                <c:pt idx="0">
                  <c:v>2018</c:v>
                </c:pt>
                <c:pt idx="1">
                  <c:v>10547</c:v>
                </c:pt>
                <c:pt idx="2">
                  <c:v>14266</c:v>
                </c:pt>
                <c:pt idx="3">
                  <c:v>0</c:v>
                </c:pt>
                <c:pt idx="4">
                  <c:v>16330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EBC-4129-A28C-557BF0F31372}"/>
            </c:ext>
          </c:extLst>
        </c:ser>
        <c:ser>
          <c:idx val="10"/>
          <c:order val="10"/>
          <c:tx>
            <c:strRef>
              <c:f>'2021'!$N$4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'2021'!$N$16:$N$20</c:f>
              <c:numCache>
                <c:formatCode>#,##0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BC-4129-A28C-557BF0F31372}"/>
            </c:ext>
          </c:extLst>
        </c:ser>
        <c:ser>
          <c:idx val="11"/>
          <c:order val="11"/>
          <c:tx>
            <c:strRef>
              <c:f>'2021'!$O$4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'2021'!$A$16:$A$20</c:f>
              <c:strCache>
                <c:ptCount val="5"/>
                <c:pt idx="0">
                  <c:v>Colonia Avellaneda - Paraná</c:v>
                </c:pt>
                <c:pt idx="1">
                  <c:v>Güemes – Salta</c:v>
                </c:pt>
                <c:pt idx="2">
                  <c:v>Tren del Valle</c:v>
                </c:pt>
                <c:pt idx="3">
                  <c:v>Posadas - Encarnación (***)</c:v>
                </c:pt>
                <c:pt idx="4">
                  <c:v>Tren de las Sierras</c:v>
                </c:pt>
              </c:strCache>
            </c:strRef>
          </c:cat>
          <c:val>
            <c:numRef>
              <c:f>'2021'!$O$16:$O$20</c:f>
              <c:numCache>
                <c:formatCode>#,##0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EBC-4129-A28C-557BF0F31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739584"/>
        <c:axId val="148741120"/>
        <c:axId val="0"/>
      </c:bar3DChart>
      <c:catAx>
        <c:axId val="148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741120"/>
        <c:crosses val="autoZero"/>
        <c:auto val="1"/>
        <c:lblAlgn val="ctr"/>
        <c:lblOffset val="100"/>
        <c:noMultiLvlLbl val="0"/>
      </c:catAx>
      <c:valAx>
        <c:axId val="1487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4873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4761</xdr:rowOff>
    </xdr:from>
    <xdr:to>
      <xdr:col>6</xdr:col>
      <xdr:colOff>333375</xdr:colOff>
      <xdr:row>50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30</xdr:row>
      <xdr:rowOff>0</xdr:rowOff>
    </xdr:from>
    <xdr:to>
      <xdr:col>16</xdr:col>
      <xdr:colOff>19050</xdr:colOff>
      <xdr:row>50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P24" tableBorderDxfId="23">
  <sortState ref="A5:P24">
    <sortCondition ref="B5:B24"/>
    <sortCondition ref="A5:A24"/>
  </sortState>
  <tableColumns count="16">
    <tableColumn id="1" name="Servicio"/>
    <tableColumn id="2" name="Tipo de Servicio" totalsRowDxfId="22"/>
    <tableColumn id="3" name="Unidad/ Línea" totalsRowDxfId="21"/>
    <tableColumn id="4" name="Enero" dataDxfId="20" totalsRowDxfId="19"/>
    <tableColumn id="5" name="Febrero" dataDxfId="18" totalsRowDxfId="17"/>
    <tableColumn id="6" name="Marzo" dataDxfId="16" totalsRowDxfId="15"/>
    <tableColumn id="7" name="Abril" dataDxfId="14" totalsRowDxfId="13"/>
    <tableColumn id="8" name="Mayo" dataDxfId="12" totalsRowDxfId="11"/>
    <tableColumn id="9" name="Junio" dataDxfId="10" totalsRowDxfId="9"/>
    <tableColumn id="10" name="Julio" dataDxfId="8" totalsRowDxfId="7"/>
    <tableColumn id="11" name="Agosto" totalsRowDxfId="6"/>
    <tableColumn id="12" name="Septiembre" totalsRowDxfId="5"/>
    <tableColumn id="13" name="Octubre" totalsRowDxfId="4"/>
    <tableColumn id="14" name="Noviembre" totalsRowDxfId="3"/>
    <tableColumn id="15" name="Diciembre" totalsRowDxfId="2"/>
    <tableColumn id="16" name="Total" dataDxfId="1" totalsRow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3"/>
  <sheetViews>
    <sheetView tabSelected="1" topLeftCell="B11" zoomScale="106" zoomScaleNormal="106" workbookViewId="0">
      <selection activeCell="P25" sqref="P25"/>
    </sheetView>
  </sheetViews>
  <sheetFormatPr baseColWidth="10" defaultRowHeight="15" x14ac:dyDescent="0.25"/>
  <cols>
    <col min="1" max="1" width="35.85546875" customWidth="1"/>
    <col min="2" max="2" width="17.140625" customWidth="1"/>
    <col min="3" max="3" width="21.140625" customWidth="1"/>
    <col min="4" max="15" width="8.7109375" customWidth="1"/>
    <col min="16" max="16" width="9.5703125" bestFit="1" customWidth="1"/>
    <col min="17" max="17" width="3.5703125" customWidth="1"/>
  </cols>
  <sheetData>
    <row r="2" spans="1:16" ht="21" x14ac:dyDescent="0.3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O3" s="6"/>
    </row>
    <row r="4" spans="1:16" x14ac:dyDescent="0.25">
      <c r="A4" s="2" t="s">
        <v>37</v>
      </c>
      <c r="B4" s="2" t="s">
        <v>36</v>
      </c>
      <c r="C4" s="2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17" t="s">
        <v>13</v>
      </c>
    </row>
    <row r="5" spans="1:16" x14ac:dyDescent="0.25">
      <c r="A5" s="18" t="s">
        <v>42</v>
      </c>
      <c r="B5" s="1" t="s">
        <v>34</v>
      </c>
      <c r="C5" s="1" t="s">
        <v>31</v>
      </c>
      <c r="D5" s="7">
        <v>1247</v>
      </c>
      <c r="E5" s="7">
        <v>7686</v>
      </c>
      <c r="F5" s="7">
        <v>8228</v>
      </c>
      <c r="G5" s="7">
        <v>4601</v>
      </c>
      <c r="H5" s="7">
        <v>2286</v>
      </c>
      <c r="I5" s="7">
        <v>2919</v>
      </c>
      <c r="J5" s="7">
        <v>6245</v>
      </c>
      <c r="K5" s="7">
        <v>6773</v>
      </c>
      <c r="L5" s="7">
        <v>6632</v>
      </c>
      <c r="M5" s="7">
        <v>7100</v>
      </c>
      <c r="N5" s="7"/>
      <c r="O5" s="7"/>
      <c r="P5" s="13">
        <f>SUM(Tabla1[[#This Row],[Enero]:[Diciembre]])</f>
        <v>53717</v>
      </c>
    </row>
    <row r="6" spans="1:16" x14ac:dyDescent="0.25">
      <c r="A6" s="2" t="s">
        <v>40</v>
      </c>
      <c r="B6" s="2" t="s">
        <v>34</v>
      </c>
      <c r="C6" s="2" t="s">
        <v>17</v>
      </c>
      <c r="D6" s="8">
        <v>4075</v>
      </c>
      <c r="E6" s="8">
        <v>4019</v>
      </c>
      <c r="F6" s="8">
        <v>5137</v>
      </c>
      <c r="G6" s="8">
        <v>3349</v>
      </c>
      <c r="H6" s="8">
        <v>2180</v>
      </c>
      <c r="I6" s="8">
        <v>2693</v>
      </c>
      <c r="J6" s="8">
        <v>5038</v>
      </c>
      <c r="K6" s="8">
        <v>5251</v>
      </c>
      <c r="L6" s="8">
        <v>5023</v>
      </c>
      <c r="M6" s="8">
        <v>5829</v>
      </c>
      <c r="N6" s="8"/>
      <c r="O6" s="8"/>
      <c r="P6" s="13">
        <f>SUM(Tabla1[[#This Row],[Enero]:[Diciembre]])</f>
        <v>42594</v>
      </c>
    </row>
    <row r="7" spans="1:16" x14ac:dyDescent="0.25">
      <c r="A7" s="2" t="s">
        <v>29</v>
      </c>
      <c r="B7" s="2" t="s">
        <v>34</v>
      </c>
      <c r="C7" s="2" t="s">
        <v>31</v>
      </c>
      <c r="D7" s="8">
        <v>9798</v>
      </c>
      <c r="E7" s="8">
        <v>11229</v>
      </c>
      <c r="F7" s="8">
        <v>12329</v>
      </c>
      <c r="G7" s="8">
        <v>9745</v>
      </c>
      <c r="H7" s="8">
        <v>6611</v>
      </c>
      <c r="I7" s="8">
        <v>8689</v>
      </c>
      <c r="J7" s="8">
        <v>13652</v>
      </c>
      <c r="K7" s="8">
        <v>13033</v>
      </c>
      <c r="L7" s="8">
        <v>13514</v>
      </c>
      <c r="M7" s="8">
        <v>16094</v>
      </c>
      <c r="N7" s="8"/>
      <c r="O7" s="8"/>
      <c r="P7" s="13">
        <f>SUM(Tabla1[[#This Row],[Enero]:[Diciembre]])</f>
        <v>114694</v>
      </c>
    </row>
    <row r="8" spans="1:16" x14ac:dyDescent="0.25">
      <c r="A8" s="2" t="s">
        <v>30</v>
      </c>
      <c r="B8" s="2" t="s">
        <v>34</v>
      </c>
      <c r="C8" s="14" t="s">
        <v>31</v>
      </c>
      <c r="D8" s="8">
        <v>66281</v>
      </c>
      <c r="E8" s="8">
        <v>86376</v>
      </c>
      <c r="F8" s="8">
        <v>89870</v>
      </c>
      <c r="G8" s="8">
        <v>47419</v>
      </c>
      <c r="H8" s="8">
        <v>21416</v>
      </c>
      <c r="I8" s="8">
        <v>25528</v>
      </c>
      <c r="J8" s="8">
        <v>49927</v>
      </c>
      <c r="K8" s="8">
        <v>62102</v>
      </c>
      <c r="L8" s="8">
        <v>60086</v>
      </c>
      <c r="M8" s="8">
        <v>65618</v>
      </c>
      <c r="N8" s="8"/>
      <c r="O8" s="8"/>
      <c r="P8" s="13">
        <f>SUM(Tabla1[[#This Row],[Enero]:[Diciembre]])</f>
        <v>574623</v>
      </c>
    </row>
    <row r="9" spans="1:16" x14ac:dyDescent="0.25">
      <c r="A9" s="19" t="s">
        <v>51</v>
      </c>
      <c r="B9" s="2" t="s">
        <v>34</v>
      </c>
      <c r="C9" s="14" t="s">
        <v>15</v>
      </c>
      <c r="D9" s="8">
        <f>1051+300</f>
        <v>1351</v>
      </c>
      <c r="E9" s="8">
        <f>332+1465</f>
        <v>1797</v>
      </c>
      <c r="F9" s="8">
        <v>3448</v>
      </c>
      <c r="G9" s="8">
        <f>2279+317</f>
        <v>2596</v>
      </c>
      <c r="H9" s="8">
        <f>147+2024</f>
        <v>2171</v>
      </c>
      <c r="I9" s="8">
        <f>245+2351</f>
        <v>2596</v>
      </c>
      <c r="J9" s="8">
        <v>2920</v>
      </c>
      <c r="K9" s="8">
        <v>3006</v>
      </c>
      <c r="L9" s="8">
        <v>3656</v>
      </c>
      <c r="M9" s="8">
        <v>3972</v>
      </c>
      <c r="N9" s="8"/>
      <c r="O9" s="8"/>
      <c r="P9" s="13">
        <f>SUM(Tabla1[[#This Row],[Enero]:[Diciembre]])</f>
        <v>27513</v>
      </c>
    </row>
    <row r="10" spans="1:16" x14ac:dyDescent="0.25">
      <c r="A10" s="2" t="s">
        <v>21</v>
      </c>
      <c r="B10" s="2" t="s">
        <v>34</v>
      </c>
      <c r="C10" s="14" t="s">
        <v>22</v>
      </c>
      <c r="D10" s="8">
        <v>7177</v>
      </c>
      <c r="E10" s="8">
        <v>6984</v>
      </c>
      <c r="F10" s="8">
        <v>7052</v>
      </c>
      <c r="G10" s="8">
        <v>5640</v>
      </c>
      <c r="H10" s="8">
        <v>4197</v>
      </c>
      <c r="I10" s="8">
        <v>3842</v>
      </c>
      <c r="J10" s="8">
        <v>6772</v>
      </c>
      <c r="K10" s="8">
        <v>7111</v>
      </c>
      <c r="L10" s="8">
        <v>6546</v>
      </c>
      <c r="M10" s="8">
        <v>8231</v>
      </c>
      <c r="N10" s="8"/>
      <c r="O10" s="8"/>
      <c r="P10" s="13">
        <f>SUM(Tabla1[[#This Row],[Enero]:[Diciembre]])</f>
        <v>63552</v>
      </c>
    </row>
    <row r="11" spans="1:16" x14ac:dyDescent="0.25">
      <c r="A11" s="2" t="s">
        <v>25</v>
      </c>
      <c r="B11" s="2" t="s">
        <v>34</v>
      </c>
      <c r="C11" s="14" t="s">
        <v>26</v>
      </c>
      <c r="D11" s="8">
        <v>4351</v>
      </c>
      <c r="E11" s="8">
        <v>5398</v>
      </c>
      <c r="F11" s="8">
        <v>9412</v>
      </c>
      <c r="G11" s="8">
        <v>6399</v>
      </c>
      <c r="H11" s="8">
        <v>4218</v>
      </c>
      <c r="I11" s="8">
        <v>6377</v>
      </c>
      <c r="J11" s="8">
        <v>12895</v>
      </c>
      <c r="K11" s="8">
        <v>13830</v>
      </c>
      <c r="L11" s="8">
        <v>14314</v>
      </c>
      <c r="M11" s="8">
        <v>17726</v>
      </c>
      <c r="N11" s="8"/>
      <c r="O11" s="8"/>
      <c r="P11" s="13">
        <f>SUM(Tabla1[[#This Row],[Enero]:[Diciembre]])</f>
        <v>94920</v>
      </c>
    </row>
    <row r="12" spans="1:16" x14ac:dyDescent="0.25">
      <c r="A12" s="2" t="s">
        <v>44</v>
      </c>
      <c r="B12" s="2" t="s">
        <v>34</v>
      </c>
      <c r="C12" s="14" t="s">
        <v>22</v>
      </c>
      <c r="D12" s="8">
        <v>18266</v>
      </c>
      <c r="E12" s="8">
        <v>17392</v>
      </c>
      <c r="F12" s="8">
        <v>19045</v>
      </c>
      <c r="G12" s="8">
        <v>13672</v>
      </c>
      <c r="H12" s="8">
        <v>9707</v>
      </c>
      <c r="I12" s="8">
        <v>11826</v>
      </c>
      <c r="J12" s="8">
        <v>19025</v>
      </c>
      <c r="K12" s="8">
        <v>19338</v>
      </c>
      <c r="L12" s="8">
        <v>18997</v>
      </c>
      <c r="M12" s="8">
        <v>22981</v>
      </c>
      <c r="N12" s="8"/>
      <c r="O12" s="8"/>
      <c r="P12" s="13">
        <f>SUM(Tabla1[[#This Row],[Enero]:[Diciembre]])</f>
        <v>170249</v>
      </c>
    </row>
    <row r="13" spans="1:16" x14ac:dyDescent="0.25">
      <c r="A13" s="2" t="s">
        <v>47</v>
      </c>
      <c r="B13" s="2" t="s">
        <v>34</v>
      </c>
      <c r="C13" s="14" t="s">
        <v>22</v>
      </c>
      <c r="D13" s="8">
        <v>6673</v>
      </c>
      <c r="E13" s="8">
        <v>6754</v>
      </c>
      <c r="F13" s="8">
        <v>7246</v>
      </c>
      <c r="G13" s="8">
        <v>5799</v>
      </c>
      <c r="H13" s="8">
        <v>4792</v>
      </c>
      <c r="I13" s="8">
        <v>4950</v>
      </c>
      <c r="J13" s="8">
        <v>6963</v>
      </c>
      <c r="K13" s="8">
        <v>6890</v>
      </c>
      <c r="L13" s="8">
        <v>6990</v>
      </c>
      <c r="M13" s="8">
        <v>8551</v>
      </c>
      <c r="N13" s="8"/>
      <c r="O13" s="8"/>
      <c r="P13" s="13">
        <f>SUM(Tabla1[[#This Row],[Enero]:[Diciembre]])</f>
        <v>65608</v>
      </c>
    </row>
    <row r="14" spans="1:16" x14ac:dyDescent="0.25">
      <c r="A14" s="2" t="s">
        <v>14</v>
      </c>
      <c r="B14" s="2" t="s">
        <v>34</v>
      </c>
      <c r="C14" s="14" t="s">
        <v>15</v>
      </c>
      <c r="D14" s="8">
        <v>3946</v>
      </c>
      <c r="E14" s="8">
        <v>4508</v>
      </c>
      <c r="F14" s="8">
        <v>6210</v>
      </c>
      <c r="G14" s="8">
        <v>4803</v>
      </c>
      <c r="H14" s="8">
        <v>4084</v>
      </c>
      <c r="I14" s="8">
        <v>4357</v>
      </c>
      <c r="J14" s="8">
        <v>5149</v>
      </c>
      <c r="K14" s="8">
        <v>5550</v>
      </c>
      <c r="L14" s="8">
        <v>5872</v>
      </c>
      <c r="M14" s="8">
        <v>5903</v>
      </c>
      <c r="N14" s="8"/>
      <c r="O14" s="12"/>
      <c r="P14" s="13">
        <f>SUM(Tabla1[[#This Row],[Enero]:[Diciembre]])</f>
        <v>50382</v>
      </c>
    </row>
    <row r="15" spans="1:16" x14ac:dyDescent="0.25">
      <c r="A15" s="20" t="s">
        <v>18</v>
      </c>
      <c r="B15" s="14" t="s">
        <v>34</v>
      </c>
      <c r="C15" s="14" t="s">
        <v>19</v>
      </c>
      <c r="D15" s="12">
        <v>122</v>
      </c>
      <c r="E15" s="12">
        <v>1583</v>
      </c>
      <c r="F15" s="12">
        <v>1920</v>
      </c>
      <c r="G15" s="12">
        <v>1626</v>
      </c>
      <c r="H15" s="12">
        <v>1144</v>
      </c>
      <c r="I15" s="12">
        <v>383</v>
      </c>
      <c r="J15" s="12">
        <v>2131</v>
      </c>
      <c r="K15" s="12">
        <v>2230</v>
      </c>
      <c r="L15" s="12">
        <v>2440</v>
      </c>
      <c r="M15" s="12">
        <v>3525</v>
      </c>
      <c r="N15" s="12"/>
      <c r="O15" s="12"/>
      <c r="P15" s="15">
        <f>SUM(Tabla1[[#This Row],[Enero]:[Diciembre]])</f>
        <v>17104</v>
      </c>
    </row>
    <row r="16" spans="1:16" x14ac:dyDescent="0.25">
      <c r="A16" s="19" t="s">
        <v>16</v>
      </c>
      <c r="B16" s="2" t="s">
        <v>35</v>
      </c>
      <c r="C16" s="2" t="s">
        <v>20</v>
      </c>
      <c r="D16" s="8">
        <v>1204</v>
      </c>
      <c r="E16" s="8">
        <v>1298</v>
      </c>
      <c r="F16" s="8">
        <v>1578</v>
      </c>
      <c r="G16" s="8">
        <v>1750</v>
      </c>
      <c r="H16" s="8">
        <v>1479</v>
      </c>
      <c r="I16" s="8">
        <v>1350</v>
      </c>
      <c r="J16" s="8">
        <v>2166</v>
      </c>
      <c r="K16" s="8">
        <v>1887</v>
      </c>
      <c r="L16" s="8">
        <v>1795</v>
      </c>
      <c r="M16" s="8">
        <v>2018</v>
      </c>
      <c r="N16" s="8"/>
      <c r="O16" s="8"/>
      <c r="P16" s="13">
        <f>SUM(Tabla1[[#This Row],[Enero]:[Diciembre]])</f>
        <v>16525</v>
      </c>
    </row>
    <row r="17" spans="1:19" x14ac:dyDescent="0.25">
      <c r="A17" s="19" t="s">
        <v>32</v>
      </c>
      <c r="B17" s="2" t="s">
        <v>35</v>
      </c>
      <c r="C17" s="2" t="s">
        <v>33</v>
      </c>
      <c r="D17" s="8">
        <v>4916</v>
      </c>
      <c r="E17" s="8">
        <v>4539</v>
      </c>
      <c r="F17" s="8">
        <v>7745</v>
      </c>
      <c r="G17" s="8">
        <v>6891</v>
      </c>
      <c r="H17" s="8">
        <v>5237</v>
      </c>
      <c r="I17" s="8">
        <v>5641</v>
      </c>
      <c r="J17" s="8">
        <v>9430</v>
      </c>
      <c r="K17" s="8">
        <v>11736</v>
      </c>
      <c r="L17" s="8">
        <v>11497</v>
      </c>
      <c r="M17" s="8">
        <v>10547</v>
      </c>
      <c r="N17" s="8"/>
      <c r="O17" s="8"/>
      <c r="P17" s="13">
        <f>SUM(Tabla1[[#This Row],[Enero]:[Diciembre]])</f>
        <v>78179</v>
      </c>
    </row>
    <row r="18" spans="1:19" x14ac:dyDescent="0.25">
      <c r="A18" s="19" t="s">
        <v>52</v>
      </c>
      <c r="B18" s="2" t="s">
        <v>35</v>
      </c>
      <c r="C18" s="2" t="s">
        <v>28</v>
      </c>
      <c r="D18" s="8">
        <v>2047</v>
      </c>
      <c r="E18" s="8">
        <v>1901</v>
      </c>
      <c r="F18" s="8">
        <v>5975</v>
      </c>
      <c r="G18" s="8">
        <v>6945</v>
      </c>
      <c r="H18" s="8">
        <v>5011</v>
      </c>
      <c r="I18" s="8">
        <v>2557</v>
      </c>
      <c r="J18" s="8">
        <v>6983</v>
      </c>
      <c r="K18" s="8">
        <v>9474</v>
      </c>
      <c r="L18" s="8">
        <v>12562</v>
      </c>
      <c r="M18" s="8">
        <v>14266</v>
      </c>
      <c r="N18" s="8"/>
      <c r="O18" s="8"/>
      <c r="P18" s="13">
        <f>SUM(Tabla1[[#This Row],[Enero]:[Diciembre]])</f>
        <v>67721</v>
      </c>
    </row>
    <row r="19" spans="1:19" x14ac:dyDescent="0.25">
      <c r="A19" s="19" t="s">
        <v>45</v>
      </c>
      <c r="B19" s="2" t="s">
        <v>35</v>
      </c>
      <c r="C19" s="2" t="s">
        <v>27</v>
      </c>
      <c r="D19" s="8" t="s">
        <v>41</v>
      </c>
      <c r="E19" s="8" t="s">
        <v>41</v>
      </c>
      <c r="F19" s="8" t="s">
        <v>41</v>
      </c>
      <c r="G19" s="8" t="s">
        <v>41</v>
      </c>
      <c r="H19" s="8" t="s">
        <v>41</v>
      </c>
      <c r="I19" s="8" t="s">
        <v>41</v>
      </c>
      <c r="J19" s="8" t="s">
        <v>41</v>
      </c>
      <c r="K19" s="8" t="s">
        <v>41</v>
      </c>
      <c r="L19" s="8" t="s">
        <v>41</v>
      </c>
      <c r="M19" s="8" t="s">
        <v>41</v>
      </c>
      <c r="N19" s="8"/>
      <c r="O19" s="8"/>
      <c r="P19" s="13">
        <f>SUM(Tabla1[[#This Row],[Enero]:[Diciembre]])</f>
        <v>0</v>
      </c>
    </row>
    <row r="20" spans="1:19" x14ac:dyDescent="0.25">
      <c r="A20" s="19" t="s">
        <v>23</v>
      </c>
      <c r="B20" s="2" t="s">
        <v>35</v>
      </c>
      <c r="C20" s="2" t="s">
        <v>24</v>
      </c>
      <c r="D20" s="8">
        <v>5164</v>
      </c>
      <c r="E20" s="8">
        <v>5258</v>
      </c>
      <c r="F20" s="8">
        <v>3920</v>
      </c>
      <c r="G20" s="8">
        <v>2660</v>
      </c>
      <c r="H20" s="8">
        <v>1875</v>
      </c>
      <c r="I20" s="8">
        <v>1415</v>
      </c>
      <c r="J20" s="8">
        <v>6543</v>
      </c>
      <c r="K20" s="8">
        <v>11427</v>
      </c>
      <c r="L20" s="8">
        <v>13550</v>
      </c>
      <c r="M20" s="8">
        <v>16330</v>
      </c>
      <c r="N20" s="8"/>
      <c r="O20" s="8"/>
      <c r="P20" s="13">
        <f>SUM(Tabla1[[#This Row],[Enero]:[Diciembre]])</f>
        <v>68142</v>
      </c>
    </row>
    <row r="21" spans="1:19" x14ac:dyDescent="0.25">
      <c r="A21" s="19" t="s">
        <v>58</v>
      </c>
      <c r="B21" s="2" t="s">
        <v>34</v>
      </c>
      <c r="C21" s="2" t="s">
        <v>57</v>
      </c>
      <c r="D21" s="8">
        <v>574</v>
      </c>
      <c r="E21" s="8">
        <v>1450</v>
      </c>
      <c r="F21" s="8">
        <v>1340</v>
      </c>
      <c r="G21" s="8">
        <v>1138</v>
      </c>
      <c r="H21" s="8">
        <v>464</v>
      </c>
      <c r="I21" s="8">
        <v>329</v>
      </c>
      <c r="J21" s="8">
        <v>1101</v>
      </c>
      <c r="K21" s="8" t="s">
        <v>54</v>
      </c>
      <c r="L21" s="8" t="s">
        <v>54</v>
      </c>
      <c r="M21" s="8" t="s">
        <v>54</v>
      </c>
      <c r="N21" s="8"/>
      <c r="O21" s="8"/>
      <c r="P21" s="13">
        <f>SUM(Tabla1[[#This Row],[Enero]:[Diciembre]])</f>
        <v>6396</v>
      </c>
    </row>
    <row r="22" spans="1:19" x14ac:dyDescent="0.25">
      <c r="A22" s="21"/>
      <c r="B22" s="3" t="s">
        <v>38</v>
      </c>
      <c r="C22" s="3" t="s">
        <v>34</v>
      </c>
      <c r="D22" s="9">
        <f>+SUM(D5:D15)+D21</f>
        <v>123861</v>
      </c>
      <c r="E22" s="9">
        <f t="shared" ref="E22:M22" si="0">+SUM(E5:E15)+E21</f>
        <v>155176</v>
      </c>
      <c r="F22" s="9">
        <f t="shared" si="0"/>
        <v>171237</v>
      </c>
      <c r="G22" s="9">
        <f t="shared" si="0"/>
        <v>106787</v>
      </c>
      <c r="H22" s="9">
        <f t="shared" si="0"/>
        <v>63270</v>
      </c>
      <c r="I22" s="9">
        <f t="shared" si="0"/>
        <v>74489</v>
      </c>
      <c r="J22" s="9">
        <f t="shared" si="0"/>
        <v>131818</v>
      </c>
      <c r="K22" s="9">
        <f>+SUM(K5:K15)</f>
        <v>145114</v>
      </c>
      <c r="L22" s="9">
        <f t="shared" ref="L22:M22" si="1">+SUM(L5:L15)</f>
        <v>144070</v>
      </c>
      <c r="M22" s="9">
        <f t="shared" si="1"/>
        <v>165530</v>
      </c>
      <c r="N22" s="9">
        <f t="shared" ref="F22:O22" si="2">+SUM(N5:N15)</f>
        <v>0</v>
      </c>
      <c r="O22" s="9">
        <f t="shared" si="2"/>
        <v>0</v>
      </c>
      <c r="P22" s="9">
        <f>+SUM(P5:P15)+P21</f>
        <v>1281352</v>
      </c>
      <c r="R22">
        <f>+SUM(Tabla1[[#This Row],[Enero]:[Diciembre]])-Tabla1[[#This Row],[Total]]</f>
        <v>0</v>
      </c>
    </row>
    <row r="23" spans="1:19" x14ac:dyDescent="0.25">
      <c r="A23" s="22"/>
      <c r="B23" s="4" t="s">
        <v>38</v>
      </c>
      <c r="C23" s="4" t="s">
        <v>35</v>
      </c>
      <c r="D23" s="10">
        <f>+SUM(D16:D20)</f>
        <v>13331</v>
      </c>
      <c r="E23" s="10">
        <f t="shared" ref="E23:J23" si="3">+SUM(E16:E20)</f>
        <v>12996</v>
      </c>
      <c r="F23" s="10">
        <f t="shared" si="3"/>
        <v>19218</v>
      </c>
      <c r="G23" s="10">
        <f t="shared" si="3"/>
        <v>18246</v>
      </c>
      <c r="H23" s="10">
        <f t="shared" si="3"/>
        <v>13602</v>
      </c>
      <c r="I23" s="10">
        <f t="shared" si="3"/>
        <v>10963</v>
      </c>
      <c r="J23" s="10">
        <f t="shared" si="3"/>
        <v>25122</v>
      </c>
      <c r="K23" s="10">
        <f t="shared" ref="E23:O23" si="4">+SUM(K16:K20)</f>
        <v>34524</v>
      </c>
      <c r="L23" s="10">
        <f t="shared" si="4"/>
        <v>39404</v>
      </c>
      <c r="M23" s="10">
        <f t="shared" si="4"/>
        <v>43161</v>
      </c>
      <c r="N23" s="10">
        <f t="shared" si="4"/>
        <v>0</v>
      </c>
      <c r="O23" s="10">
        <f t="shared" si="4"/>
        <v>0</v>
      </c>
      <c r="P23" s="10">
        <f>+SUM(P16:P20)</f>
        <v>230567</v>
      </c>
      <c r="R23">
        <f>+SUM(Tabla1[[#This Row],[Enero]:[Diciembre]])-Tabla1[[#This Row],[Total]]</f>
        <v>0</v>
      </c>
    </row>
    <row r="24" spans="1:19" x14ac:dyDescent="0.25">
      <c r="A24" s="22"/>
      <c r="B24" s="4" t="s">
        <v>13</v>
      </c>
      <c r="C24" s="4"/>
      <c r="D24" s="10">
        <f>+D22+D23</f>
        <v>137192</v>
      </c>
      <c r="E24" s="10">
        <f>+E22+E23</f>
        <v>168172</v>
      </c>
      <c r="F24" s="10">
        <f t="shared" ref="F24:P24" si="5">SUM(F22:F23)</f>
        <v>190455</v>
      </c>
      <c r="G24" s="10">
        <f t="shared" si="5"/>
        <v>125033</v>
      </c>
      <c r="H24" s="10">
        <f t="shared" si="5"/>
        <v>76872</v>
      </c>
      <c r="I24" s="10">
        <f t="shared" si="5"/>
        <v>85452</v>
      </c>
      <c r="J24" s="10">
        <f t="shared" si="5"/>
        <v>156940</v>
      </c>
      <c r="K24" s="10">
        <f t="shared" si="5"/>
        <v>179638</v>
      </c>
      <c r="L24" s="10">
        <f t="shared" si="5"/>
        <v>183474</v>
      </c>
      <c r="M24" s="10">
        <f t="shared" si="5"/>
        <v>208691</v>
      </c>
      <c r="N24" s="10">
        <f t="shared" si="5"/>
        <v>0</v>
      </c>
      <c r="O24" s="10">
        <f t="shared" si="5"/>
        <v>0</v>
      </c>
      <c r="P24" s="10">
        <f>SUM(P22:P23)</f>
        <v>1511919</v>
      </c>
      <c r="R24">
        <f>+SUM(Tabla1[[#This Row],[Enero]:[Diciembre]])-Tabla1[[#This Row],[Total]]</f>
        <v>0</v>
      </c>
    </row>
    <row r="25" spans="1:19" x14ac:dyDescent="0.25">
      <c r="A25" s="5" t="s">
        <v>50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9" x14ac:dyDescent="0.25">
      <c r="A26" s="5" t="s">
        <v>49</v>
      </c>
    </row>
    <row r="27" spans="1:19" x14ac:dyDescent="0.25">
      <c r="A27" s="5" t="s">
        <v>53</v>
      </c>
      <c r="S27" s="6"/>
    </row>
    <row r="28" spans="1:19" x14ac:dyDescent="0.25">
      <c r="A28" s="5" t="s">
        <v>46</v>
      </c>
    </row>
    <row r="29" spans="1:19" x14ac:dyDescent="0.25">
      <c r="A29" s="5" t="s">
        <v>48</v>
      </c>
    </row>
    <row r="30" spans="1:19" x14ac:dyDescent="0.25">
      <c r="A30" s="5" t="s">
        <v>56</v>
      </c>
    </row>
    <row r="49" spans="1:1" x14ac:dyDescent="0.25">
      <c r="A49" s="5" t="s">
        <v>39</v>
      </c>
    </row>
    <row r="86" spans="1:4" x14ac:dyDescent="0.25">
      <c r="A86" t="s">
        <v>42</v>
      </c>
      <c r="B86" s="23"/>
      <c r="C86">
        <v>6773</v>
      </c>
      <c r="D86">
        <v>1</v>
      </c>
    </row>
    <row r="87" spans="1:4" x14ac:dyDescent="0.25">
      <c r="A87" t="s">
        <v>40</v>
      </c>
      <c r="B87" s="23"/>
      <c r="C87">
        <v>5251</v>
      </c>
      <c r="D87">
        <v>2</v>
      </c>
    </row>
    <row r="88" spans="1:4" x14ac:dyDescent="0.25">
      <c r="A88" t="s">
        <v>29</v>
      </c>
      <c r="B88" s="23"/>
      <c r="C88">
        <v>13033</v>
      </c>
      <c r="D88">
        <v>3</v>
      </c>
    </row>
    <row r="89" spans="1:4" x14ac:dyDescent="0.25">
      <c r="A89" t="s">
        <v>30</v>
      </c>
      <c r="B89" s="23"/>
      <c r="C89">
        <v>62102</v>
      </c>
      <c r="D89">
        <v>4</v>
      </c>
    </row>
    <row r="90" spans="1:4" x14ac:dyDescent="0.25">
      <c r="A90" t="s">
        <v>51</v>
      </c>
      <c r="B90" s="23"/>
      <c r="C90">
        <v>3006</v>
      </c>
      <c r="D90">
        <v>5</v>
      </c>
    </row>
    <row r="91" spans="1:4" x14ac:dyDescent="0.25">
      <c r="A91" t="s">
        <v>21</v>
      </c>
      <c r="B91" s="23"/>
      <c r="C91">
        <v>7111</v>
      </c>
      <c r="D91">
        <v>6</v>
      </c>
    </row>
    <row r="92" spans="1:4" x14ac:dyDescent="0.25">
      <c r="A92" t="s">
        <v>25</v>
      </c>
      <c r="B92" s="23"/>
      <c r="C92">
        <v>13830</v>
      </c>
      <c r="D92">
        <v>7</v>
      </c>
    </row>
    <row r="93" spans="1:4" x14ac:dyDescent="0.25">
      <c r="A93" t="s">
        <v>44</v>
      </c>
      <c r="B93" s="23"/>
      <c r="C93">
        <v>19338</v>
      </c>
      <c r="D93">
        <v>8</v>
      </c>
    </row>
    <row r="94" spans="1:4" x14ac:dyDescent="0.25">
      <c r="A94" t="s">
        <v>47</v>
      </c>
      <c r="B94" s="23"/>
      <c r="C94">
        <v>6890</v>
      </c>
      <c r="D94">
        <v>9</v>
      </c>
    </row>
    <row r="95" spans="1:4" x14ac:dyDescent="0.25">
      <c r="A95" t="s">
        <v>14</v>
      </c>
      <c r="B95" s="23"/>
      <c r="C95">
        <v>5550</v>
      </c>
      <c r="D95">
        <v>10</v>
      </c>
    </row>
    <row r="96" spans="1:4" x14ac:dyDescent="0.25">
      <c r="A96" t="s">
        <v>18</v>
      </c>
      <c r="B96" s="23"/>
      <c r="C96">
        <v>2230</v>
      </c>
      <c r="D96">
        <v>11</v>
      </c>
    </row>
    <row r="97" spans="1:12" x14ac:dyDescent="0.25">
      <c r="A97" t="s">
        <v>16</v>
      </c>
      <c r="C97">
        <v>1887</v>
      </c>
      <c r="D97">
        <v>12</v>
      </c>
    </row>
    <row r="98" spans="1:12" x14ac:dyDescent="0.25">
      <c r="A98" t="s">
        <v>32</v>
      </c>
      <c r="C98">
        <v>14603</v>
      </c>
      <c r="D98">
        <v>13</v>
      </c>
    </row>
    <row r="99" spans="1:12" x14ac:dyDescent="0.25">
      <c r="A99" t="s">
        <v>52</v>
      </c>
      <c r="C99">
        <v>9474</v>
      </c>
      <c r="D99">
        <v>14</v>
      </c>
    </row>
    <row r="100" spans="1:12" x14ac:dyDescent="0.25">
      <c r="A100" t="s">
        <v>45</v>
      </c>
      <c r="C100" t="s">
        <v>41</v>
      </c>
    </row>
    <row r="101" spans="1:12" x14ac:dyDescent="0.25">
      <c r="A101" t="s">
        <v>23</v>
      </c>
      <c r="C101">
        <v>11427</v>
      </c>
    </row>
    <row r="102" spans="1:12" x14ac:dyDescent="0.25">
      <c r="A102" t="s">
        <v>55</v>
      </c>
    </row>
    <row r="103" spans="1:12" x14ac:dyDescent="0.25">
      <c r="L103" s="11">
        <v>0.33333333333333331</v>
      </c>
    </row>
  </sheetData>
  <mergeCells count="1">
    <mergeCell ref="A2:P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Header>&amp;LCOMISIÓN NACIONAL DE REGULACIÓN DEL TRANSPORTE&amp;CGERENCIA DE FISCALIZACIÓN DE GESTIÓN FERROVIARIA&amp;R&amp;D   &amp;T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PC5515</dc:creator>
  <cp:lastModifiedBy>roxana</cp:lastModifiedBy>
  <cp:lastPrinted>2021-06-10T17:23:25Z</cp:lastPrinted>
  <dcterms:created xsi:type="dcterms:W3CDTF">2018-09-07T13:50:35Z</dcterms:created>
  <dcterms:modified xsi:type="dcterms:W3CDTF">2021-11-29T15:33:17Z</dcterms:modified>
</cp:coreProperties>
</file>