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EXPLOTACION" sheetId="1" r:id="rId1"/>
  </sheets>
  <externalReferences>
    <externalReference r:id="rId2"/>
    <externalReference r:id="rId3"/>
    <externalReference r:id="rId4"/>
  </externalReferences>
  <definedNames>
    <definedName name="_xlnm.Print_Area" localSheetId="0">EXPLOTACION!$A$1:$I$85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1" l="1"/>
  <c r="H74" i="1" l="1"/>
  <c r="G74" i="1"/>
  <c r="F74" i="1"/>
  <c r="E74" i="1"/>
  <c r="D74" i="1"/>
  <c r="C74" i="1"/>
  <c r="H72" i="1"/>
  <c r="G72" i="1"/>
  <c r="F72" i="1"/>
  <c r="E72" i="1"/>
  <c r="D72" i="1"/>
  <c r="C72" i="1"/>
  <c r="H71" i="1"/>
  <c r="G71" i="1"/>
  <c r="F71" i="1"/>
  <c r="E71" i="1"/>
  <c r="E73" i="1" s="1"/>
  <c r="D71" i="1"/>
  <c r="C71" i="1"/>
  <c r="H68" i="1"/>
  <c r="G68" i="1"/>
  <c r="F68" i="1"/>
  <c r="E68" i="1"/>
  <c r="D68" i="1"/>
  <c r="C68" i="1"/>
  <c r="H66" i="1"/>
  <c r="G66" i="1"/>
  <c r="G70" i="1" s="1"/>
  <c r="F66" i="1"/>
  <c r="E66" i="1"/>
  <c r="E67" i="1" s="1"/>
  <c r="D66" i="1"/>
  <c r="C66" i="1"/>
  <c r="H65" i="1"/>
  <c r="G65" i="1"/>
  <c r="F65" i="1"/>
  <c r="E65" i="1"/>
  <c r="D65" i="1"/>
  <c r="C65" i="1"/>
  <c r="H62" i="1"/>
  <c r="G62" i="1"/>
  <c r="F62" i="1"/>
  <c r="E62" i="1"/>
  <c r="E64" i="1" s="1"/>
  <c r="D62" i="1"/>
  <c r="C62" i="1"/>
  <c r="H60" i="1"/>
  <c r="G60" i="1"/>
  <c r="F60" i="1"/>
  <c r="E60" i="1"/>
  <c r="D60" i="1"/>
  <c r="C60" i="1"/>
  <c r="H59" i="1"/>
  <c r="G59" i="1"/>
  <c r="F59" i="1"/>
  <c r="E59" i="1"/>
  <c r="D59" i="1"/>
  <c r="C59" i="1"/>
  <c r="H56" i="1"/>
  <c r="G56" i="1"/>
  <c r="F56" i="1"/>
  <c r="E56" i="1"/>
  <c r="D56" i="1"/>
  <c r="C56" i="1"/>
  <c r="H54" i="1"/>
  <c r="G54" i="1"/>
  <c r="G58" i="1" s="1"/>
  <c r="F54" i="1"/>
  <c r="E54" i="1"/>
  <c r="E55" i="1" s="1"/>
  <c r="D54" i="1"/>
  <c r="C54" i="1"/>
  <c r="C55" i="1" s="1"/>
  <c r="H53" i="1"/>
  <c r="G53" i="1"/>
  <c r="F53" i="1"/>
  <c r="E53" i="1"/>
  <c r="D53" i="1"/>
  <c r="C53" i="1"/>
  <c r="H50" i="1"/>
  <c r="G50" i="1"/>
  <c r="F50" i="1"/>
  <c r="E50" i="1"/>
  <c r="D50" i="1"/>
  <c r="C50" i="1"/>
  <c r="H48" i="1"/>
  <c r="G48" i="1"/>
  <c r="F48" i="1"/>
  <c r="E48" i="1"/>
  <c r="E49" i="1" s="1"/>
  <c r="D48" i="1"/>
  <c r="C48" i="1"/>
  <c r="I48" i="1" s="1"/>
  <c r="H47" i="1"/>
  <c r="G47" i="1"/>
  <c r="F47" i="1"/>
  <c r="E47" i="1"/>
  <c r="D47" i="1"/>
  <c r="C47" i="1"/>
  <c r="H44" i="1"/>
  <c r="G44" i="1"/>
  <c r="F44" i="1"/>
  <c r="E44" i="1"/>
  <c r="D44" i="1"/>
  <c r="C44" i="1"/>
  <c r="H42" i="1"/>
  <c r="G42" i="1"/>
  <c r="G43" i="1" s="1"/>
  <c r="F42" i="1"/>
  <c r="E42" i="1"/>
  <c r="D42" i="1"/>
  <c r="C42" i="1"/>
  <c r="C43" i="1" s="1"/>
  <c r="H41" i="1"/>
  <c r="G41" i="1"/>
  <c r="F41" i="1"/>
  <c r="F45" i="1" s="1"/>
  <c r="E41" i="1"/>
  <c r="E43" i="1" s="1"/>
  <c r="D41" i="1"/>
  <c r="C41" i="1"/>
  <c r="H38" i="1"/>
  <c r="G38" i="1"/>
  <c r="F38" i="1"/>
  <c r="E38" i="1"/>
  <c r="D38" i="1"/>
  <c r="C38" i="1"/>
  <c r="H36" i="1"/>
  <c r="G36" i="1"/>
  <c r="F36" i="1"/>
  <c r="E36" i="1"/>
  <c r="D36" i="1"/>
  <c r="C36" i="1"/>
  <c r="I36" i="1" s="1"/>
  <c r="H35" i="1"/>
  <c r="G35" i="1"/>
  <c r="F35" i="1"/>
  <c r="E35" i="1"/>
  <c r="D35" i="1"/>
  <c r="C35" i="1"/>
  <c r="H32" i="1"/>
  <c r="G32" i="1"/>
  <c r="F32" i="1"/>
  <c r="E32" i="1"/>
  <c r="D32" i="1"/>
  <c r="C32" i="1"/>
  <c r="H30" i="1"/>
  <c r="G30" i="1"/>
  <c r="G31" i="1" s="1"/>
  <c r="F30" i="1"/>
  <c r="E30" i="1"/>
  <c r="D30" i="1"/>
  <c r="C30" i="1"/>
  <c r="C31" i="1" s="1"/>
  <c r="H29" i="1"/>
  <c r="G29" i="1"/>
  <c r="F29" i="1"/>
  <c r="E29" i="1"/>
  <c r="I29" i="1" s="1"/>
  <c r="D29" i="1"/>
  <c r="C29" i="1"/>
  <c r="H26" i="1"/>
  <c r="G26" i="1"/>
  <c r="F26" i="1"/>
  <c r="E26" i="1"/>
  <c r="D26" i="1"/>
  <c r="C26" i="1"/>
  <c r="H24" i="1"/>
  <c r="G24" i="1"/>
  <c r="F24" i="1"/>
  <c r="E24" i="1"/>
  <c r="D24" i="1"/>
  <c r="C24" i="1"/>
  <c r="H23" i="1"/>
  <c r="G23" i="1"/>
  <c r="F23" i="1"/>
  <c r="E23" i="1"/>
  <c r="E25" i="1" s="1"/>
  <c r="D23" i="1"/>
  <c r="C23" i="1"/>
  <c r="H20" i="1"/>
  <c r="G20" i="1"/>
  <c r="F20" i="1"/>
  <c r="E20" i="1"/>
  <c r="D20" i="1"/>
  <c r="C20" i="1"/>
  <c r="H18" i="1"/>
  <c r="G18" i="1"/>
  <c r="G22" i="1" s="1"/>
  <c r="F18" i="1"/>
  <c r="E18" i="1"/>
  <c r="E22" i="1" s="1"/>
  <c r="D18" i="1"/>
  <c r="C18" i="1"/>
  <c r="I18" i="1" s="1"/>
  <c r="H17" i="1"/>
  <c r="G17" i="1"/>
  <c r="F17" i="1"/>
  <c r="E17" i="1"/>
  <c r="E19" i="1" s="1"/>
  <c r="D17" i="1"/>
  <c r="C17" i="1"/>
  <c r="H14" i="1"/>
  <c r="G14" i="1"/>
  <c r="F14" i="1"/>
  <c r="E14" i="1"/>
  <c r="D14" i="1"/>
  <c r="C14" i="1"/>
  <c r="H12" i="1"/>
  <c r="G12" i="1"/>
  <c r="F12" i="1"/>
  <c r="E12" i="1"/>
  <c r="D12" i="1"/>
  <c r="C12" i="1"/>
  <c r="H11" i="1"/>
  <c r="G11" i="1"/>
  <c r="F11" i="1"/>
  <c r="E11" i="1"/>
  <c r="D11" i="1"/>
  <c r="C11" i="1"/>
  <c r="H75" i="1"/>
  <c r="G75" i="1"/>
  <c r="F75" i="1"/>
  <c r="D75" i="1"/>
  <c r="C75" i="1"/>
  <c r="H73" i="1"/>
  <c r="F73" i="1"/>
  <c r="D73" i="1"/>
  <c r="I71" i="1"/>
  <c r="H69" i="1"/>
  <c r="G69" i="1"/>
  <c r="E70" i="1"/>
  <c r="D69" i="1"/>
  <c r="C69" i="1"/>
  <c r="H67" i="1"/>
  <c r="G67" i="1"/>
  <c r="D67" i="1"/>
  <c r="C67" i="1"/>
  <c r="F67" i="1"/>
  <c r="I66" i="1"/>
  <c r="F69" i="1"/>
  <c r="I65" i="1"/>
  <c r="H63" i="1"/>
  <c r="G63" i="1"/>
  <c r="F63" i="1"/>
  <c r="D63" i="1"/>
  <c r="C63" i="1"/>
  <c r="G61" i="1"/>
  <c r="F61" i="1"/>
  <c r="E61" i="1"/>
  <c r="E63" i="1"/>
  <c r="H57" i="1"/>
  <c r="G57" i="1"/>
  <c r="D57" i="1"/>
  <c r="C57" i="1"/>
  <c r="H55" i="1"/>
  <c r="D55" i="1"/>
  <c r="F55" i="1"/>
  <c r="F57" i="1"/>
  <c r="H51" i="1"/>
  <c r="G51" i="1"/>
  <c r="F51" i="1"/>
  <c r="E52" i="1"/>
  <c r="D51" i="1"/>
  <c r="C51" i="1"/>
  <c r="H49" i="1"/>
  <c r="F49" i="1"/>
  <c r="D49" i="1"/>
  <c r="H45" i="1"/>
  <c r="G45" i="1"/>
  <c r="D45" i="1"/>
  <c r="C45" i="1"/>
  <c r="H43" i="1"/>
  <c r="F43" i="1"/>
  <c r="D43" i="1"/>
  <c r="I41" i="1"/>
  <c r="H39" i="1"/>
  <c r="G39" i="1"/>
  <c r="F39" i="1"/>
  <c r="E40" i="1"/>
  <c r="D39" i="1"/>
  <c r="C39" i="1"/>
  <c r="H37" i="1"/>
  <c r="F37" i="1"/>
  <c r="D37" i="1"/>
  <c r="H33" i="1"/>
  <c r="G33" i="1"/>
  <c r="F33" i="1"/>
  <c r="D33" i="1"/>
  <c r="C33" i="1"/>
  <c r="H31" i="1"/>
  <c r="F31" i="1"/>
  <c r="D31" i="1"/>
  <c r="H27" i="1"/>
  <c r="G27" i="1"/>
  <c r="F27" i="1"/>
  <c r="D27" i="1"/>
  <c r="C27" i="1"/>
  <c r="H25" i="1"/>
  <c r="F25" i="1"/>
  <c r="D25" i="1"/>
  <c r="I23" i="1"/>
  <c r="H21" i="1"/>
  <c r="G21" i="1"/>
  <c r="D21" i="1"/>
  <c r="C21" i="1"/>
  <c r="H19" i="1"/>
  <c r="D19" i="1"/>
  <c r="F19" i="1"/>
  <c r="F21" i="1"/>
  <c r="E21" i="1"/>
  <c r="H16" i="1"/>
  <c r="G15" i="1"/>
  <c r="F15" i="1"/>
  <c r="D16" i="1"/>
  <c r="C15" i="1"/>
  <c r="F13" i="1"/>
  <c r="H13" i="1"/>
  <c r="F16" i="1"/>
  <c r="E13" i="1"/>
  <c r="D13" i="1"/>
  <c r="H15" i="1"/>
  <c r="I11" i="1"/>
  <c r="C8" i="1"/>
  <c r="C80" i="1" s="1"/>
  <c r="H8" i="1"/>
  <c r="G8" i="1"/>
  <c r="G80" i="1" s="1"/>
  <c r="G81" i="1" s="1"/>
  <c r="F8" i="1"/>
  <c r="F9" i="1" s="1"/>
  <c r="E8" i="1"/>
  <c r="E9" i="1" s="1"/>
  <c r="D8" i="1"/>
  <c r="D80" i="1" s="1"/>
  <c r="H6" i="1"/>
  <c r="H78" i="1" s="1"/>
  <c r="G6" i="1"/>
  <c r="G78" i="1" s="1"/>
  <c r="F6" i="1"/>
  <c r="F78" i="1" s="1"/>
  <c r="E6" i="1"/>
  <c r="E78" i="1" s="1"/>
  <c r="D6" i="1"/>
  <c r="D78" i="1" s="1"/>
  <c r="C6" i="1"/>
  <c r="I6" i="1" s="1"/>
  <c r="H5" i="1"/>
  <c r="H77" i="1" s="1"/>
  <c r="G5" i="1"/>
  <c r="G77" i="1" s="1"/>
  <c r="F5" i="1"/>
  <c r="E5" i="1"/>
  <c r="E7" i="1" s="1"/>
  <c r="D5" i="1"/>
  <c r="D77" i="1" s="1"/>
  <c r="C5" i="1"/>
  <c r="I5" i="1" s="1"/>
  <c r="F7" i="1" l="1"/>
  <c r="G19" i="1"/>
  <c r="I30" i="1"/>
  <c r="C37" i="1"/>
  <c r="I7" i="1"/>
  <c r="C78" i="1"/>
  <c r="I78" i="1" s="1"/>
  <c r="D79" i="1"/>
  <c r="H79" i="1"/>
  <c r="D82" i="1"/>
  <c r="H82" i="1"/>
  <c r="C49" i="1"/>
  <c r="E46" i="1"/>
  <c r="E58" i="1"/>
  <c r="C82" i="1"/>
  <c r="C7" i="1"/>
  <c r="G7" i="1"/>
  <c r="C10" i="1"/>
  <c r="G9" i="1"/>
  <c r="E10" i="1"/>
  <c r="D7" i="1"/>
  <c r="H7" i="1"/>
  <c r="D9" i="1"/>
  <c r="H9" i="1"/>
  <c r="F10" i="1"/>
  <c r="E77" i="1"/>
  <c r="E79" i="1" s="1"/>
  <c r="E80" i="1"/>
  <c r="G10" i="1"/>
  <c r="C13" i="1"/>
  <c r="G13" i="1"/>
  <c r="E15" i="1"/>
  <c r="C25" i="1"/>
  <c r="G25" i="1"/>
  <c r="E27" i="1"/>
  <c r="I35" i="1"/>
  <c r="I37" i="1" s="1"/>
  <c r="G37" i="1"/>
  <c r="E39" i="1"/>
  <c r="G49" i="1"/>
  <c r="E51" i="1"/>
  <c r="I59" i="1"/>
  <c r="C61" i="1"/>
  <c r="C73" i="1"/>
  <c r="G73" i="1"/>
  <c r="E75" i="1"/>
  <c r="C77" i="1"/>
  <c r="F77" i="1"/>
  <c r="F79" i="1" s="1"/>
  <c r="F80" i="1"/>
  <c r="I80" i="1" s="1"/>
  <c r="I67" i="1"/>
  <c r="C9" i="1"/>
  <c r="D10" i="1"/>
  <c r="H10" i="1"/>
  <c r="D61" i="1"/>
  <c r="H61" i="1"/>
  <c r="E33" i="1"/>
  <c r="G79" i="1"/>
  <c r="E82" i="1"/>
  <c r="F82" i="1"/>
  <c r="D81" i="1"/>
  <c r="H81" i="1"/>
  <c r="G82" i="1"/>
  <c r="I72" i="1"/>
  <c r="I73" i="1" s="1"/>
  <c r="E76" i="1"/>
  <c r="I60" i="1"/>
  <c r="E57" i="1"/>
  <c r="G55" i="1"/>
  <c r="I54" i="1"/>
  <c r="I42" i="1"/>
  <c r="E37" i="1"/>
  <c r="E34" i="1"/>
  <c r="I31" i="1"/>
  <c r="E31" i="1"/>
  <c r="I24" i="1"/>
  <c r="I25" i="1" s="1"/>
  <c r="E28" i="1"/>
  <c r="C19" i="1"/>
  <c r="F76" i="1"/>
  <c r="I74" i="1"/>
  <c r="C76" i="1"/>
  <c r="G76" i="1"/>
  <c r="D76" i="1"/>
  <c r="H76" i="1"/>
  <c r="E69" i="1"/>
  <c r="F70" i="1"/>
  <c r="I68" i="1"/>
  <c r="D70" i="1"/>
  <c r="H70" i="1"/>
  <c r="C70" i="1"/>
  <c r="F64" i="1"/>
  <c r="I62" i="1"/>
  <c r="C64" i="1"/>
  <c r="G64" i="1"/>
  <c r="D64" i="1"/>
  <c r="H64" i="1"/>
  <c r="F58" i="1"/>
  <c r="I56" i="1"/>
  <c r="D58" i="1"/>
  <c r="H58" i="1"/>
  <c r="I53" i="1"/>
  <c r="C58" i="1"/>
  <c r="F52" i="1"/>
  <c r="I50" i="1"/>
  <c r="C52" i="1"/>
  <c r="G52" i="1"/>
  <c r="D52" i="1"/>
  <c r="H52" i="1"/>
  <c r="I47" i="1"/>
  <c r="I49" i="1" s="1"/>
  <c r="I43" i="1"/>
  <c r="E45" i="1"/>
  <c r="F46" i="1"/>
  <c r="I44" i="1"/>
  <c r="C46" i="1"/>
  <c r="G46" i="1"/>
  <c r="D46" i="1"/>
  <c r="H46" i="1"/>
  <c r="F40" i="1"/>
  <c r="I38" i="1"/>
  <c r="C40" i="1"/>
  <c r="G40" i="1"/>
  <c r="D40" i="1"/>
  <c r="H40" i="1"/>
  <c r="F34" i="1"/>
  <c r="I32" i="1"/>
  <c r="C34" i="1"/>
  <c r="G34" i="1"/>
  <c r="D34" i="1"/>
  <c r="H34" i="1"/>
  <c r="F28" i="1"/>
  <c r="I26" i="1"/>
  <c r="C28" i="1"/>
  <c r="G28" i="1"/>
  <c r="D28" i="1"/>
  <c r="H28" i="1"/>
  <c r="I17" i="1"/>
  <c r="I19" i="1" s="1"/>
  <c r="F22" i="1"/>
  <c r="I20" i="1"/>
  <c r="D22" i="1"/>
  <c r="H22" i="1"/>
  <c r="C22" i="1"/>
  <c r="D15" i="1"/>
  <c r="E16" i="1"/>
  <c r="I14" i="1"/>
  <c r="C16" i="1"/>
  <c r="G16" i="1"/>
  <c r="I12" i="1"/>
  <c r="I13" i="1" s="1"/>
  <c r="I8" i="1"/>
  <c r="I55" i="1" l="1"/>
  <c r="I82" i="1"/>
  <c r="I81" i="1"/>
  <c r="I10" i="1"/>
  <c r="I9" i="1"/>
  <c r="I77" i="1"/>
  <c r="I79" i="1" s="1"/>
  <c r="C79" i="1"/>
  <c r="I61" i="1"/>
  <c r="F81" i="1"/>
  <c r="E81" i="1"/>
  <c r="C81" i="1"/>
  <c r="I76" i="1"/>
  <c r="I75" i="1"/>
  <c r="I70" i="1"/>
  <c r="I69" i="1"/>
  <c r="I64" i="1"/>
  <c r="I63" i="1"/>
  <c r="I58" i="1"/>
  <c r="I57" i="1"/>
  <c r="I52" i="1"/>
  <c r="I51" i="1"/>
  <c r="I46" i="1"/>
  <c r="I45" i="1"/>
  <c r="I40" i="1"/>
  <c r="I39" i="1"/>
  <c r="I34" i="1"/>
  <c r="I33" i="1"/>
  <c r="I28" i="1"/>
  <c r="I27" i="1"/>
  <c r="I22" i="1"/>
  <c r="I21" i="1"/>
  <c r="I16" i="1"/>
  <c r="I15" i="1"/>
</calcChain>
</file>

<file path=xl/sharedStrings.xml><?xml version="1.0" encoding="utf-8"?>
<sst xmlns="http://schemas.openxmlformats.org/spreadsheetml/2006/main" count="107" uniqueCount="36">
  <si>
    <t>MES</t>
  </si>
  <si>
    <t>CONCEPTO</t>
  </si>
  <si>
    <t>FERROSUR     ROCA S.A.</t>
  </si>
  <si>
    <t>FERROEXPRESO PAMPEANO S.A.</t>
  </si>
  <si>
    <t>NUEVO CENTRAL ARGENTINO S.A.</t>
  </si>
  <si>
    <t>TRENES ARGENTINOS CyL   BELGRANO</t>
  </si>
  <si>
    <t>TRENES ARGENTINOS CyL   URQUIZA</t>
  </si>
  <si>
    <t>TRENES ARGENTINOS CyL   SAN MARTÍN</t>
  </si>
  <si>
    <t>TOTAL</t>
  </si>
  <si>
    <t>ENERO</t>
  </si>
  <si>
    <t>Toneladas</t>
  </si>
  <si>
    <t xml:space="preserve">Ton.Km </t>
  </si>
  <si>
    <t>Dist. Media (Km.)</t>
  </si>
  <si>
    <t>Ingresos ($. 10^3)</t>
  </si>
  <si>
    <t>Tarifa Media ($/Ton)</t>
  </si>
  <si>
    <t>Tarifa Media ($/Ton.Km)</t>
  </si>
  <si>
    <t>FEBRERO</t>
  </si>
  <si>
    <t>MARZO</t>
  </si>
  <si>
    <t>TOTAL/PROMEDIO</t>
  </si>
  <si>
    <t>Ton.Km</t>
  </si>
  <si>
    <t>º</t>
  </si>
  <si>
    <t>Nota: Los indicadores anuales Tarifa Media corresponden al cociente entre el ingreso y las toneladas o Ton.Km, según corresponda.</t>
  </si>
  <si>
    <t>FERROSUR ROCA S.A: Datos sujetos a la aprobación y publicación de los estados contables trimestrales de la concesionaria y su controlante.</t>
  </si>
  <si>
    <t>FERROCARRILES DE CARGA  - AÑO 2021</t>
  </si>
  <si>
    <t>ABRIL</t>
  </si>
  <si>
    <t>MAYO</t>
  </si>
  <si>
    <r>
      <t xml:space="preserve">Nota: los totales consignados responden a la información disponible al momento de emisión; por lo mismo, los indicadores de </t>
    </r>
    <r>
      <rPr>
        <i/>
        <sz val="10"/>
        <rFont val="Arial"/>
        <family val="2"/>
      </rPr>
      <t>tarifas medias</t>
    </r>
    <r>
      <rPr>
        <sz val="10"/>
        <rFont val="Arial"/>
        <family val="2"/>
      </rPr>
      <t xml:space="preserve"> pueden presentar errores si dicha información fuera incompleta. Asimismo, podrían registrarse enmiendas o rectificaciones en función de eventuales actualizaciones a posteriori que pudieran informar cada uno de los operadores. </t>
    </r>
  </si>
  <si>
    <t>JUNIO</t>
  </si>
  <si>
    <t>NCA SA valores rectificados respecto de la primera presentación realizada en junio 2021</t>
  </si>
  <si>
    <t>FSR SA rectica valores de marzo 2021</t>
  </si>
  <si>
    <t>JULIO</t>
  </si>
  <si>
    <t>AGOSTO</t>
  </si>
  <si>
    <t>SETIEMBRE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</si>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</sst>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6" x14ac:knownFonts="1">
    <font>
      <sz val="10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7" xfId="0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4" fontId="0" fillId="3" borderId="11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 vertical="center"/>
    </xf>
    <xf numFmtId="3" fontId="0" fillId="2" borderId="0" xfId="0" applyNumberFormat="1" applyFill="1"/>
    <xf numFmtId="3" fontId="0" fillId="3" borderId="9" xfId="0" applyNumberFormat="1" applyFill="1" applyBorder="1" applyAlignment="1">
      <alignment horizontal="center" vertical="center"/>
    </xf>
    <xf numFmtId="4" fontId="0" fillId="3" borderId="13" xfId="0" applyNumberFormat="1" applyFill="1" applyBorder="1" applyAlignment="1">
      <alignment horizontal="center" vertical="center"/>
    </xf>
    <xf numFmtId="1" fontId="0" fillId="2" borderId="0" xfId="0" applyNumberFormat="1" applyFill="1"/>
    <xf numFmtId="3" fontId="5" fillId="0" borderId="0" xfId="0" applyNumberFormat="1" applyFont="1"/>
    <xf numFmtId="4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4" fillId="0" borderId="0" xfId="0" applyFont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de%20Toneladas%20Transportada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de%20Ton-Km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de%20In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GENERAL EMPRES-TON"/>
      <sheetName val="TON-MES-FERROSUR"/>
      <sheetName val="TON-MES-FEPSA"/>
      <sheetName val="TON-MES-NCA"/>
      <sheetName val="TON-MES-BELGRANO"/>
      <sheetName val="TON-MES-URQUIZA"/>
      <sheetName val="TON-MES-SAN MARTIN"/>
      <sheetName val="TON-TOT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334168</v>
          </cell>
          <cell r="C5">
            <v>288334.05</v>
          </cell>
          <cell r="D5">
            <v>362639.46400000004</v>
          </cell>
          <cell r="E5">
            <v>347436.19700000004</v>
          </cell>
          <cell r="F5">
            <v>345298.23600000003</v>
          </cell>
          <cell r="G5">
            <v>370374.61700000003</v>
          </cell>
          <cell r="H5">
            <v>393006.46399999998</v>
          </cell>
          <cell r="I5">
            <v>393060.21900000004</v>
          </cell>
          <cell r="J5">
            <v>364041.37099999993</v>
          </cell>
          <cell r="K5">
            <v>400250.56400000001</v>
          </cell>
          <cell r="L5">
            <v>0</v>
          </cell>
          <cell r="M5">
            <v>0</v>
          </cell>
        </row>
        <row r="6">
          <cell r="B6">
            <v>276000</v>
          </cell>
          <cell r="C6">
            <v>379000.00000000006</v>
          </cell>
          <cell r="D6">
            <v>365000.00000000012</v>
          </cell>
          <cell r="E6">
            <v>329000</v>
          </cell>
          <cell r="F6">
            <v>387999.99999999988</v>
          </cell>
          <cell r="G6">
            <v>432989.91000000021</v>
          </cell>
          <cell r="H6">
            <v>420010.08999999997</v>
          </cell>
          <cell r="I6">
            <v>420000.00000000006</v>
          </cell>
          <cell r="J6">
            <v>384999.99999999977</v>
          </cell>
          <cell r="K6">
            <v>410000.00000000012</v>
          </cell>
          <cell r="L6">
            <v>0</v>
          </cell>
          <cell r="M6">
            <v>0</v>
          </cell>
        </row>
        <row r="7">
          <cell r="B7">
            <v>492073.32</v>
          </cell>
          <cell r="C7">
            <v>519619.87</v>
          </cell>
          <cell r="D7">
            <v>586549.04999999993</v>
          </cell>
          <cell r="E7">
            <v>617469.42000000004</v>
          </cell>
          <cell r="F7">
            <v>618614.31999999995</v>
          </cell>
          <cell r="G7">
            <v>643208.92000000004</v>
          </cell>
          <cell r="H7">
            <v>703576.83000000007</v>
          </cell>
          <cell r="I7">
            <v>665255.02</v>
          </cell>
          <cell r="J7">
            <v>713957.11</v>
          </cell>
          <cell r="K7">
            <v>624810.88</v>
          </cell>
          <cell r="L7">
            <v>0</v>
          </cell>
          <cell r="M7">
            <v>0</v>
          </cell>
        </row>
        <row r="8">
          <cell r="B8">
            <v>208863.18000000011</v>
          </cell>
          <cell r="C8">
            <v>176741.21000000011</v>
          </cell>
          <cell r="D8">
            <v>130834.29999999994</v>
          </cell>
          <cell r="E8">
            <v>173488.91000000012</v>
          </cell>
          <cell r="F8">
            <v>226003.90999999992</v>
          </cell>
          <cell r="G8">
            <v>245722.97999999998</v>
          </cell>
          <cell r="H8">
            <v>247120.25000000035</v>
          </cell>
          <cell r="I8">
            <v>253450.59999999998</v>
          </cell>
          <cell r="J8">
            <v>257510.00000000009</v>
          </cell>
          <cell r="K8">
            <v>266443.71000000008</v>
          </cell>
          <cell r="L8">
            <v>0</v>
          </cell>
          <cell r="M8">
            <v>0</v>
          </cell>
        </row>
        <row r="9">
          <cell r="B9">
            <v>30042.17</v>
          </cell>
          <cell r="C9">
            <v>30221.079999999987</v>
          </cell>
          <cell r="D9">
            <v>43585.200000000012</v>
          </cell>
          <cell r="E9">
            <v>41914.409999999974</v>
          </cell>
          <cell r="F9">
            <v>40741.22</v>
          </cell>
          <cell r="G9">
            <v>40092.709999999977</v>
          </cell>
          <cell r="H9">
            <v>47784.049999999981</v>
          </cell>
          <cell r="I9">
            <v>43172.189999999973</v>
          </cell>
          <cell r="J9">
            <v>40319.319999999992</v>
          </cell>
          <cell r="K9">
            <v>40058.240000000005</v>
          </cell>
          <cell r="L9">
            <v>0</v>
          </cell>
          <cell r="M9">
            <v>0</v>
          </cell>
        </row>
        <row r="10">
          <cell r="B10">
            <v>221716.18999999997</v>
          </cell>
          <cell r="C10">
            <v>246738.88</v>
          </cell>
          <cell r="D10">
            <v>364434.23000000004</v>
          </cell>
          <cell r="E10">
            <v>444523.49999999994</v>
          </cell>
          <cell r="F10">
            <v>501939.3299999999</v>
          </cell>
          <cell r="G10">
            <v>451950.23</v>
          </cell>
          <cell r="H10">
            <v>507927.98</v>
          </cell>
          <cell r="I10">
            <v>511610.5</v>
          </cell>
          <cell r="J10">
            <v>532746.54999999993</v>
          </cell>
          <cell r="K10">
            <v>543749.76</v>
          </cell>
          <cell r="L10">
            <v>0</v>
          </cell>
          <cell r="M1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GENERAL-TON-KM"/>
      <sheetName val="TON-KM-MES-FERROSUR"/>
      <sheetName val="TON-KM-MES-FEPSA"/>
      <sheetName val="TON-KM-MES-NCA"/>
      <sheetName val="TON-KM-MES-BELGRANO"/>
      <sheetName val="TON-KM-MES-URQ"/>
      <sheetName val="TON-KM-MES-SMT"/>
      <sheetName val="TOTAL-TON-K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140655033.35599998</v>
          </cell>
          <cell r="C5">
            <v>125065379.76100001</v>
          </cell>
          <cell r="D5">
            <v>157386886.04700002</v>
          </cell>
          <cell r="E5">
            <v>147078605.67399999</v>
          </cell>
          <cell r="F5">
            <v>142829566.06199998</v>
          </cell>
          <cell r="G5">
            <v>157140919.588</v>
          </cell>
          <cell r="H5">
            <v>172532124.25999999</v>
          </cell>
          <cell r="I5">
            <v>166957015.65899998</v>
          </cell>
          <cell r="J5">
            <v>155872306.896</v>
          </cell>
          <cell r="K5">
            <v>175558731.588</v>
          </cell>
          <cell r="L5">
            <v>0</v>
          </cell>
          <cell r="M5">
            <v>0</v>
          </cell>
        </row>
        <row r="6">
          <cell r="B6">
            <v>110800057.86257961</v>
          </cell>
          <cell r="C6">
            <v>137896434.87360755</v>
          </cell>
          <cell r="D6">
            <v>141036322.13422367</v>
          </cell>
          <cell r="E6">
            <v>143599890.78318489</v>
          </cell>
          <cell r="F6">
            <v>171653015.83056185</v>
          </cell>
          <cell r="G6">
            <v>187188855.76648897</v>
          </cell>
          <cell r="H6">
            <v>184367148.42432374</v>
          </cell>
          <cell r="I6">
            <v>184440535.66921175</v>
          </cell>
          <cell r="J6">
            <v>170520871.72454253</v>
          </cell>
          <cell r="K6">
            <v>183178189.64508396</v>
          </cell>
          <cell r="L6">
            <v>0</v>
          </cell>
          <cell r="M6">
            <v>0</v>
          </cell>
        </row>
        <row r="7">
          <cell r="B7">
            <v>208224292.75999996</v>
          </cell>
          <cell r="C7">
            <v>199804294.33000001</v>
          </cell>
          <cell r="D7">
            <v>210630589.19000003</v>
          </cell>
          <cell r="E7">
            <v>208053542.59</v>
          </cell>
          <cell r="F7">
            <v>206773876.07000002</v>
          </cell>
          <cell r="G7">
            <v>241532628.89000002</v>
          </cell>
          <cell r="H7">
            <v>272466494.764</v>
          </cell>
          <cell r="I7">
            <v>287502452.46000004</v>
          </cell>
          <cell r="J7">
            <v>289655693.56</v>
          </cell>
          <cell r="K7">
            <v>259017472.90999997</v>
          </cell>
          <cell r="L7">
            <v>0</v>
          </cell>
          <cell r="M7">
            <v>0</v>
          </cell>
        </row>
        <row r="8">
          <cell r="B8">
            <v>149885898.87908256</v>
          </cell>
          <cell r="C8">
            <v>124420326.0856721</v>
          </cell>
          <cell r="D8">
            <v>82383802.559530944</v>
          </cell>
          <cell r="E8">
            <v>105862941.04794939</v>
          </cell>
          <cell r="F8">
            <v>158254361.15759623</v>
          </cell>
          <cell r="G8">
            <v>184898178.81413329</v>
          </cell>
          <cell r="H8">
            <v>192987350.07902956</v>
          </cell>
          <cell r="I8">
            <v>194157184.99094328</v>
          </cell>
          <cell r="J8">
            <v>197900599.93278369</v>
          </cell>
          <cell r="K8">
            <v>199487349.58929816</v>
          </cell>
          <cell r="L8">
            <v>0</v>
          </cell>
          <cell r="M8">
            <v>0</v>
          </cell>
        </row>
        <row r="9">
          <cell r="B9">
            <v>19761050.044199999</v>
          </cell>
          <cell r="C9">
            <v>21123913.320799999</v>
          </cell>
          <cell r="D9">
            <v>28736475.817399994</v>
          </cell>
          <cell r="E9">
            <v>29303329.156600002</v>
          </cell>
          <cell r="F9">
            <v>29375097.977600016</v>
          </cell>
          <cell r="G9">
            <v>28504086.107800022</v>
          </cell>
          <cell r="H9">
            <v>31083831.203400008</v>
          </cell>
          <cell r="I9">
            <v>28856896.8858</v>
          </cell>
          <cell r="J9">
            <v>28144474.336799994</v>
          </cell>
          <cell r="K9">
            <v>27923838.870000001</v>
          </cell>
          <cell r="L9">
            <v>0</v>
          </cell>
          <cell r="M9">
            <v>0</v>
          </cell>
        </row>
        <row r="10">
          <cell r="B10">
            <v>160328118.17129999</v>
          </cell>
          <cell r="C10">
            <v>173207600.1065</v>
          </cell>
          <cell r="D10">
            <v>223251302.92570001</v>
          </cell>
          <cell r="E10">
            <v>246368718.95800003</v>
          </cell>
          <cell r="F10">
            <v>271935091.14070004</v>
          </cell>
          <cell r="G10">
            <v>255976652.37600002</v>
          </cell>
          <cell r="H10">
            <v>279502590.43550003</v>
          </cell>
          <cell r="I10">
            <v>281509325.2816</v>
          </cell>
          <cell r="J10">
            <v>299406536.29639995</v>
          </cell>
          <cell r="K10">
            <v>297598.40515339992</v>
          </cell>
          <cell r="L10">
            <v>0</v>
          </cell>
          <cell r="M1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GENERAL-INGRESOS"/>
      <sheetName val="PRESENTACION GENERAL-MES -INGRE"/>
      <sheetName val="ING-MES-FERROSUR"/>
      <sheetName val="ING-MES-FEPSA"/>
      <sheetName val="ING-MES-NCA"/>
      <sheetName val="ING-MES-BELGRANO"/>
      <sheetName val="ING-MES-URQUIZA"/>
      <sheetName val="ING-MES-SAN MARTIN"/>
      <sheetName val="ING-TOT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280873604.28000003</v>
          </cell>
          <cell r="C5">
            <v>248087355.88</v>
          </cell>
          <cell r="D5">
            <v>331972557.66999996</v>
          </cell>
          <cell r="E5">
            <v>341970015.27000004</v>
          </cell>
          <cell r="F5">
            <v>352094342.87</v>
          </cell>
          <cell r="G5">
            <v>393491541.90999997</v>
          </cell>
          <cell r="H5">
            <v>416137412.04000008</v>
          </cell>
          <cell r="I5">
            <v>467653750.43999994</v>
          </cell>
          <cell r="J5">
            <v>440934102.33000004</v>
          </cell>
          <cell r="K5">
            <v>513075653.58999997</v>
          </cell>
          <cell r="L5">
            <v>0</v>
          </cell>
          <cell r="M5">
            <v>0</v>
          </cell>
        </row>
        <row r="6">
          <cell r="B6">
            <v>237574359.99455726</v>
          </cell>
          <cell r="C6">
            <v>300918989.44055563</v>
          </cell>
          <cell r="D6">
            <v>365735742.52603471</v>
          </cell>
          <cell r="E6">
            <v>483279374.39280409</v>
          </cell>
          <cell r="F6">
            <v>591632488.675318</v>
          </cell>
          <cell r="G6">
            <v>635135440.50739706</v>
          </cell>
          <cell r="H6">
            <v>575877617.2899065</v>
          </cell>
          <cell r="I6">
            <v>573453812.85255969</v>
          </cell>
          <cell r="J6">
            <v>524141433.25828254</v>
          </cell>
          <cell r="K6">
            <v>542649404.65227032</v>
          </cell>
          <cell r="L6">
            <v>0</v>
          </cell>
          <cell r="M6">
            <v>0</v>
          </cell>
        </row>
        <row r="7">
          <cell r="B7">
            <v>346853022.23000002</v>
          </cell>
          <cell r="C7">
            <v>379839331.07999998</v>
          </cell>
          <cell r="D7">
            <v>465481477.22000003</v>
          </cell>
          <cell r="E7">
            <v>527874661.70999998</v>
          </cell>
          <cell r="F7">
            <v>562707062.90999997</v>
          </cell>
          <cell r="G7">
            <v>645408226.11831105</v>
          </cell>
          <cell r="H7">
            <v>750992903.3902812</v>
          </cell>
          <cell r="I7">
            <v>780322833.11000001</v>
          </cell>
          <cell r="J7">
            <v>796492190.38020003</v>
          </cell>
          <cell r="K7">
            <v>701260606.35000002</v>
          </cell>
          <cell r="L7">
            <v>0</v>
          </cell>
          <cell r="M7">
            <v>0</v>
          </cell>
        </row>
        <row r="8">
          <cell r="B8">
            <v>238323866.82999957</v>
          </cell>
          <cell r="C8">
            <v>201126679.74000028</v>
          </cell>
          <cell r="D8">
            <v>142216818.37999979</v>
          </cell>
          <cell r="E8">
            <v>218872934.52000016</v>
          </cell>
          <cell r="F8">
            <v>334770631.27999789</v>
          </cell>
          <cell r="G8">
            <v>384841163.03000003</v>
          </cell>
          <cell r="H8">
            <v>408957355.43999988</v>
          </cell>
          <cell r="I8">
            <v>418948659.57000023</v>
          </cell>
          <cell r="J8">
            <v>432727555.86000091</v>
          </cell>
          <cell r="K8">
            <v>443434557.77000076</v>
          </cell>
          <cell r="L8">
            <v>0</v>
          </cell>
          <cell r="M8">
            <v>0</v>
          </cell>
        </row>
        <row r="9">
          <cell r="B9">
            <v>27626559.910000008</v>
          </cell>
          <cell r="C9">
            <v>29372427.969999969</v>
          </cell>
          <cell r="D9">
            <v>43413896.119999938</v>
          </cell>
          <cell r="E9">
            <v>42760778.670000017</v>
          </cell>
          <cell r="F9">
            <v>42985375.330000043</v>
          </cell>
          <cell r="G9">
            <v>42927273.410000116</v>
          </cell>
          <cell r="H9">
            <v>52074382.18999999</v>
          </cell>
          <cell r="I9">
            <v>47754385.680000022</v>
          </cell>
          <cell r="J9">
            <v>48268197.099999994</v>
          </cell>
          <cell r="K9">
            <v>46775110.299999923</v>
          </cell>
          <cell r="L9">
            <v>0</v>
          </cell>
          <cell r="M9">
            <v>0</v>
          </cell>
        </row>
        <row r="10">
          <cell r="B10">
            <v>261942203.78710002</v>
          </cell>
          <cell r="C10">
            <v>265157944.29249999</v>
          </cell>
          <cell r="D10">
            <v>367364948.55030006</v>
          </cell>
          <cell r="E10">
            <v>460462072.79450005</v>
          </cell>
          <cell r="F10">
            <v>551465238.45219994</v>
          </cell>
          <cell r="G10">
            <v>549774168.17490005</v>
          </cell>
          <cell r="H10">
            <v>604844247.30409992</v>
          </cell>
          <cell r="I10">
            <v>596883346.62740004</v>
          </cell>
          <cell r="J10">
            <v>624002685.26990008</v>
          </cell>
          <cell r="K10">
            <v>661491891.0029</v>
          </cell>
          <cell r="L10">
            <v>0</v>
          </cell>
          <cell r="M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J88"/>
  <sheetViews>
    <sheetView tabSelected="1" zoomScale="115" zoomScaleNormal="115" workbookViewId="0">
      <pane xSplit="2" ySplit="4" topLeftCell="E68" activePane="bottomRight" state="frozen"/>
      <selection pane="topRight" activeCell="C1" sqref="C1"/>
      <selection pane="bottomLeft" activeCell="A5" sqref="A5"/>
      <selection pane="bottomRight" activeCell="I80" sqref="I80"/>
    </sheetView>
  </sheetViews>
  <sheetFormatPr baseColWidth="10" defaultRowHeight="12.75" x14ac:dyDescent="0.2"/>
  <cols>
    <col min="1" max="1" width="17.85546875" style="1" bestFit="1" customWidth="1"/>
    <col min="2" max="2" width="22.140625" style="1" customWidth="1"/>
    <col min="3" max="8" width="16.7109375" style="1" customWidth="1"/>
    <col min="9" max="9" width="17.85546875" style="1" bestFit="1" customWidth="1"/>
    <col min="10" max="10" width="12.7109375" style="1" bestFit="1" customWidth="1"/>
    <col min="11" max="11" width="13.7109375" style="1" bestFit="1" customWidth="1"/>
    <col min="12" max="256" width="11.42578125" style="1"/>
    <col min="257" max="257" width="17.85546875" style="1" bestFit="1" customWidth="1"/>
    <col min="258" max="258" width="22.140625" style="1" customWidth="1"/>
    <col min="259" max="264" width="16.7109375" style="1" customWidth="1"/>
    <col min="265" max="265" width="17.85546875" style="1" bestFit="1" customWidth="1"/>
    <col min="266" max="266" width="12.7109375" style="1" bestFit="1" customWidth="1"/>
    <col min="267" max="267" width="13.7109375" style="1" bestFit="1" customWidth="1"/>
    <col min="268" max="512" width="11.42578125" style="1"/>
    <col min="513" max="513" width="17.85546875" style="1" bestFit="1" customWidth="1"/>
    <col min="514" max="514" width="22.140625" style="1" customWidth="1"/>
    <col min="515" max="520" width="16.7109375" style="1" customWidth="1"/>
    <col min="521" max="521" width="17.85546875" style="1" bestFit="1" customWidth="1"/>
    <col min="522" max="522" width="12.7109375" style="1" bestFit="1" customWidth="1"/>
    <col min="523" max="523" width="13.7109375" style="1" bestFit="1" customWidth="1"/>
    <col min="524" max="768" width="11.42578125" style="1"/>
    <col min="769" max="769" width="17.85546875" style="1" bestFit="1" customWidth="1"/>
    <col min="770" max="770" width="22.140625" style="1" customWidth="1"/>
    <col min="771" max="776" width="16.7109375" style="1" customWidth="1"/>
    <col min="777" max="777" width="17.85546875" style="1" bestFit="1" customWidth="1"/>
    <col min="778" max="778" width="12.7109375" style="1" bestFit="1" customWidth="1"/>
    <col min="779" max="779" width="13.7109375" style="1" bestFit="1" customWidth="1"/>
    <col min="780" max="1024" width="11.42578125" style="1"/>
    <col min="1025" max="1025" width="17.85546875" style="1" bestFit="1" customWidth="1"/>
    <col min="1026" max="1026" width="22.140625" style="1" customWidth="1"/>
    <col min="1027" max="1032" width="16.7109375" style="1" customWidth="1"/>
    <col min="1033" max="1033" width="17.85546875" style="1" bestFit="1" customWidth="1"/>
    <col min="1034" max="1034" width="12.7109375" style="1" bestFit="1" customWidth="1"/>
    <col min="1035" max="1035" width="13.7109375" style="1" bestFit="1" customWidth="1"/>
    <col min="1036" max="1280" width="11.42578125" style="1"/>
    <col min="1281" max="1281" width="17.85546875" style="1" bestFit="1" customWidth="1"/>
    <col min="1282" max="1282" width="22.140625" style="1" customWidth="1"/>
    <col min="1283" max="1288" width="16.7109375" style="1" customWidth="1"/>
    <col min="1289" max="1289" width="17.85546875" style="1" bestFit="1" customWidth="1"/>
    <col min="1290" max="1290" width="12.7109375" style="1" bestFit="1" customWidth="1"/>
    <col min="1291" max="1291" width="13.7109375" style="1" bestFit="1" customWidth="1"/>
    <col min="1292" max="1536" width="11.42578125" style="1"/>
    <col min="1537" max="1537" width="17.85546875" style="1" bestFit="1" customWidth="1"/>
    <col min="1538" max="1538" width="22.140625" style="1" customWidth="1"/>
    <col min="1539" max="1544" width="16.7109375" style="1" customWidth="1"/>
    <col min="1545" max="1545" width="17.85546875" style="1" bestFit="1" customWidth="1"/>
    <col min="1546" max="1546" width="12.7109375" style="1" bestFit="1" customWidth="1"/>
    <col min="1547" max="1547" width="13.7109375" style="1" bestFit="1" customWidth="1"/>
    <col min="1548" max="1792" width="11.42578125" style="1"/>
    <col min="1793" max="1793" width="17.85546875" style="1" bestFit="1" customWidth="1"/>
    <col min="1794" max="1794" width="22.140625" style="1" customWidth="1"/>
    <col min="1795" max="1800" width="16.7109375" style="1" customWidth="1"/>
    <col min="1801" max="1801" width="17.85546875" style="1" bestFit="1" customWidth="1"/>
    <col min="1802" max="1802" width="12.7109375" style="1" bestFit="1" customWidth="1"/>
    <col min="1803" max="1803" width="13.7109375" style="1" bestFit="1" customWidth="1"/>
    <col min="1804" max="2048" width="11.42578125" style="1"/>
    <col min="2049" max="2049" width="17.85546875" style="1" bestFit="1" customWidth="1"/>
    <col min="2050" max="2050" width="22.140625" style="1" customWidth="1"/>
    <col min="2051" max="2056" width="16.7109375" style="1" customWidth="1"/>
    <col min="2057" max="2057" width="17.85546875" style="1" bestFit="1" customWidth="1"/>
    <col min="2058" max="2058" width="12.7109375" style="1" bestFit="1" customWidth="1"/>
    <col min="2059" max="2059" width="13.7109375" style="1" bestFit="1" customWidth="1"/>
    <col min="2060" max="2304" width="11.42578125" style="1"/>
    <col min="2305" max="2305" width="17.85546875" style="1" bestFit="1" customWidth="1"/>
    <col min="2306" max="2306" width="22.140625" style="1" customWidth="1"/>
    <col min="2307" max="2312" width="16.7109375" style="1" customWidth="1"/>
    <col min="2313" max="2313" width="17.85546875" style="1" bestFit="1" customWidth="1"/>
    <col min="2314" max="2314" width="12.7109375" style="1" bestFit="1" customWidth="1"/>
    <col min="2315" max="2315" width="13.7109375" style="1" bestFit="1" customWidth="1"/>
    <col min="2316" max="2560" width="11.42578125" style="1"/>
    <col min="2561" max="2561" width="17.85546875" style="1" bestFit="1" customWidth="1"/>
    <col min="2562" max="2562" width="22.140625" style="1" customWidth="1"/>
    <col min="2563" max="2568" width="16.7109375" style="1" customWidth="1"/>
    <col min="2569" max="2569" width="17.85546875" style="1" bestFit="1" customWidth="1"/>
    <col min="2570" max="2570" width="12.7109375" style="1" bestFit="1" customWidth="1"/>
    <col min="2571" max="2571" width="13.7109375" style="1" bestFit="1" customWidth="1"/>
    <col min="2572" max="2816" width="11.42578125" style="1"/>
    <col min="2817" max="2817" width="17.85546875" style="1" bestFit="1" customWidth="1"/>
    <col min="2818" max="2818" width="22.140625" style="1" customWidth="1"/>
    <col min="2819" max="2824" width="16.7109375" style="1" customWidth="1"/>
    <col min="2825" max="2825" width="17.85546875" style="1" bestFit="1" customWidth="1"/>
    <col min="2826" max="2826" width="12.7109375" style="1" bestFit="1" customWidth="1"/>
    <col min="2827" max="2827" width="13.7109375" style="1" bestFit="1" customWidth="1"/>
    <col min="2828" max="3072" width="11.42578125" style="1"/>
    <col min="3073" max="3073" width="17.85546875" style="1" bestFit="1" customWidth="1"/>
    <col min="3074" max="3074" width="22.140625" style="1" customWidth="1"/>
    <col min="3075" max="3080" width="16.7109375" style="1" customWidth="1"/>
    <col min="3081" max="3081" width="17.85546875" style="1" bestFit="1" customWidth="1"/>
    <col min="3082" max="3082" width="12.7109375" style="1" bestFit="1" customWidth="1"/>
    <col min="3083" max="3083" width="13.7109375" style="1" bestFit="1" customWidth="1"/>
    <col min="3084" max="3328" width="11.42578125" style="1"/>
    <col min="3329" max="3329" width="17.85546875" style="1" bestFit="1" customWidth="1"/>
    <col min="3330" max="3330" width="22.140625" style="1" customWidth="1"/>
    <col min="3331" max="3336" width="16.7109375" style="1" customWidth="1"/>
    <col min="3337" max="3337" width="17.85546875" style="1" bestFit="1" customWidth="1"/>
    <col min="3338" max="3338" width="12.7109375" style="1" bestFit="1" customWidth="1"/>
    <col min="3339" max="3339" width="13.7109375" style="1" bestFit="1" customWidth="1"/>
    <col min="3340" max="3584" width="11.42578125" style="1"/>
    <col min="3585" max="3585" width="17.85546875" style="1" bestFit="1" customWidth="1"/>
    <col min="3586" max="3586" width="22.140625" style="1" customWidth="1"/>
    <col min="3587" max="3592" width="16.7109375" style="1" customWidth="1"/>
    <col min="3593" max="3593" width="17.85546875" style="1" bestFit="1" customWidth="1"/>
    <col min="3594" max="3594" width="12.7109375" style="1" bestFit="1" customWidth="1"/>
    <col min="3595" max="3595" width="13.7109375" style="1" bestFit="1" customWidth="1"/>
    <col min="3596" max="3840" width="11.42578125" style="1"/>
    <col min="3841" max="3841" width="17.85546875" style="1" bestFit="1" customWidth="1"/>
    <col min="3842" max="3842" width="22.140625" style="1" customWidth="1"/>
    <col min="3843" max="3848" width="16.7109375" style="1" customWidth="1"/>
    <col min="3849" max="3849" width="17.85546875" style="1" bestFit="1" customWidth="1"/>
    <col min="3850" max="3850" width="12.7109375" style="1" bestFit="1" customWidth="1"/>
    <col min="3851" max="3851" width="13.7109375" style="1" bestFit="1" customWidth="1"/>
    <col min="3852" max="4096" width="11.42578125" style="1"/>
    <col min="4097" max="4097" width="17.85546875" style="1" bestFit="1" customWidth="1"/>
    <col min="4098" max="4098" width="22.140625" style="1" customWidth="1"/>
    <col min="4099" max="4104" width="16.7109375" style="1" customWidth="1"/>
    <col min="4105" max="4105" width="17.85546875" style="1" bestFit="1" customWidth="1"/>
    <col min="4106" max="4106" width="12.7109375" style="1" bestFit="1" customWidth="1"/>
    <col min="4107" max="4107" width="13.7109375" style="1" bestFit="1" customWidth="1"/>
    <col min="4108" max="4352" width="11.42578125" style="1"/>
    <col min="4353" max="4353" width="17.85546875" style="1" bestFit="1" customWidth="1"/>
    <col min="4354" max="4354" width="22.140625" style="1" customWidth="1"/>
    <col min="4355" max="4360" width="16.7109375" style="1" customWidth="1"/>
    <col min="4361" max="4361" width="17.85546875" style="1" bestFit="1" customWidth="1"/>
    <col min="4362" max="4362" width="12.7109375" style="1" bestFit="1" customWidth="1"/>
    <col min="4363" max="4363" width="13.7109375" style="1" bestFit="1" customWidth="1"/>
    <col min="4364" max="4608" width="11.42578125" style="1"/>
    <col min="4609" max="4609" width="17.85546875" style="1" bestFit="1" customWidth="1"/>
    <col min="4610" max="4610" width="22.140625" style="1" customWidth="1"/>
    <col min="4611" max="4616" width="16.7109375" style="1" customWidth="1"/>
    <col min="4617" max="4617" width="17.85546875" style="1" bestFit="1" customWidth="1"/>
    <col min="4618" max="4618" width="12.7109375" style="1" bestFit="1" customWidth="1"/>
    <col min="4619" max="4619" width="13.7109375" style="1" bestFit="1" customWidth="1"/>
    <col min="4620" max="4864" width="11.42578125" style="1"/>
    <col min="4865" max="4865" width="17.85546875" style="1" bestFit="1" customWidth="1"/>
    <col min="4866" max="4866" width="22.140625" style="1" customWidth="1"/>
    <col min="4867" max="4872" width="16.7109375" style="1" customWidth="1"/>
    <col min="4873" max="4873" width="17.85546875" style="1" bestFit="1" customWidth="1"/>
    <col min="4874" max="4874" width="12.7109375" style="1" bestFit="1" customWidth="1"/>
    <col min="4875" max="4875" width="13.7109375" style="1" bestFit="1" customWidth="1"/>
    <col min="4876" max="5120" width="11.42578125" style="1"/>
    <col min="5121" max="5121" width="17.85546875" style="1" bestFit="1" customWidth="1"/>
    <col min="5122" max="5122" width="22.140625" style="1" customWidth="1"/>
    <col min="5123" max="5128" width="16.7109375" style="1" customWidth="1"/>
    <col min="5129" max="5129" width="17.85546875" style="1" bestFit="1" customWidth="1"/>
    <col min="5130" max="5130" width="12.7109375" style="1" bestFit="1" customWidth="1"/>
    <col min="5131" max="5131" width="13.7109375" style="1" bestFit="1" customWidth="1"/>
    <col min="5132" max="5376" width="11.42578125" style="1"/>
    <col min="5377" max="5377" width="17.85546875" style="1" bestFit="1" customWidth="1"/>
    <col min="5378" max="5378" width="22.140625" style="1" customWidth="1"/>
    <col min="5379" max="5384" width="16.7109375" style="1" customWidth="1"/>
    <col min="5385" max="5385" width="17.85546875" style="1" bestFit="1" customWidth="1"/>
    <col min="5386" max="5386" width="12.7109375" style="1" bestFit="1" customWidth="1"/>
    <col min="5387" max="5387" width="13.7109375" style="1" bestFit="1" customWidth="1"/>
    <col min="5388" max="5632" width="11.42578125" style="1"/>
    <col min="5633" max="5633" width="17.85546875" style="1" bestFit="1" customWidth="1"/>
    <col min="5634" max="5634" width="22.140625" style="1" customWidth="1"/>
    <col min="5635" max="5640" width="16.7109375" style="1" customWidth="1"/>
    <col min="5641" max="5641" width="17.85546875" style="1" bestFit="1" customWidth="1"/>
    <col min="5642" max="5642" width="12.7109375" style="1" bestFit="1" customWidth="1"/>
    <col min="5643" max="5643" width="13.7109375" style="1" bestFit="1" customWidth="1"/>
    <col min="5644" max="5888" width="11.42578125" style="1"/>
    <col min="5889" max="5889" width="17.85546875" style="1" bestFit="1" customWidth="1"/>
    <col min="5890" max="5890" width="22.140625" style="1" customWidth="1"/>
    <col min="5891" max="5896" width="16.7109375" style="1" customWidth="1"/>
    <col min="5897" max="5897" width="17.85546875" style="1" bestFit="1" customWidth="1"/>
    <col min="5898" max="5898" width="12.7109375" style="1" bestFit="1" customWidth="1"/>
    <col min="5899" max="5899" width="13.7109375" style="1" bestFit="1" customWidth="1"/>
    <col min="5900" max="6144" width="11.42578125" style="1"/>
    <col min="6145" max="6145" width="17.85546875" style="1" bestFit="1" customWidth="1"/>
    <col min="6146" max="6146" width="22.140625" style="1" customWidth="1"/>
    <col min="6147" max="6152" width="16.7109375" style="1" customWidth="1"/>
    <col min="6153" max="6153" width="17.85546875" style="1" bestFit="1" customWidth="1"/>
    <col min="6154" max="6154" width="12.7109375" style="1" bestFit="1" customWidth="1"/>
    <col min="6155" max="6155" width="13.7109375" style="1" bestFit="1" customWidth="1"/>
    <col min="6156" max="6400" width="11.42578125" style="1"/>
    <col min="6401" max="6401" width="17.85546875" style="1" bestFit="1" customWidth="1"/>
    <col min="6402" max="6402" width="22.140625" style="1" customWidth="1"/>
    <col min="6403" max="6408" width="16.7109375" style="1" customWidth="1"/>
    <col min="6409" max="6409" width="17.85546875" style="1" bestFit="1" customWidth="1"/>
    <col min="6410" max="6410" width="12.7109375" style="1" bestFit="1" customWidth="1"/>
    <col min="6411" max="6411" width="13.7109375" style="1" bestFit="1" customWidth="1"/>
    <col min="6412" max="6656" width="11.42578125" style="1"/>
    <col min="6657" max="6657" width="17.85546875" style="1" bestFit="1" customWidth="1"/>
    <col min="6658" max="6658" width="22.140625" style="1" customWidth="1"/>
    <col min="6659" max="6664" width="16.7109375" style="1" customWidth="1"/>
    <col min="6665" max="6665" width="17.85546875" style="1" bestFit="1" customWidth="1"/>
    <col min="6666" max="6666" width="12.7109375" style="1" bestFit="1" customWidth="1"/>
    <col min="6667" max="6667" width="13.7109375" style="1" bestFit="1" customWidth="1"/>
    <col min="6668" max="6912" width="11.42578125" style="1"/>
    <col min="6913" max="6913" width="17.85546875" style="1" bestFit="1" customWidth="1"/>
    <col min="6914" max="6914" width="22.140625" style="1" customWidth="1"/>
    <col min="6915" max="6920" width="16.7109375" style="1" customWidth="1"/>
    <col min="6921" max="6921" width="17.85546875" style="1" bestFit="1" customWidth="1"/>
    <col min="6922" max="6922" width="12.7109375" style="1" bestFit="1" customWidth="1"/>
    <col min="6923" max="6923" width="13.7109375" style="1" bestFit="1" customWidth="1"/>
    <col min="6924" max="7168" width="11.42578125" style="1"/>
    <col min="7169" max="7169" width="17.85546875" style="1" bestFit="1" customWidth="1"/>
    <col min="7170" max="7170" width="22.140625" style="1" customWidth="1"/>
    <col min="7171" max="7176" width="16.7109375" style="1" customWidth="1"/>
    <col min="7177" max="7177" width="17.85546875" style="1" bestFit="1" customWidth="1"/>
    <col min="7178" max="7178" width="12.7109375" style="1" bestFit="1" customWidth="1"/>
    <col min="7179" max="7179" width="13.7109375" style="1" bestFit="1" customWidth="1"/>
    <col min="7180" max="7424" width="11.42578125" style="1"/>
    <col min="7425" max="7425" width="17.85546875" style="1" bestFit="1" customWidth="1"/>
    <col min="7426" max="7426" width="22.140625" style="1" customWidth="1"/>
    <col min="7427" max="7432" width="16.7109375" style="1" customWidth="1"/>
    <col min="7433" max="7433" width="17.85546875" style="1" bestFit="1" customWidth="1"/>
    <col min="7434" max="7434" width="12.7109375" style="1" bestFit="1" customWidth="1"/>
    <col min="7435" max="7435" width="13.7109375" style="1" bestFit="1" customWidth="1"/>
    <col min="7436" max="7680" width="11.42578125" style="1"/>
    <col min="7681" max="7681" width="17.85546875" style="1" bestFit="1" customWidth="1"/>
    <col min="7682" max="7682" width="22.140625" style="1" customWidth="1"/>
    <col min="7683" max="7688" width="16.7109375" style="1" customWidth="1"/>
    <col min="7689" max="7689" width="17.85546875" style="1" bestFit="1" customWidth="1"/>
    <col min="7690" max="7690" width="12.7109375" style="1" bestFit="1" customWidth="1"/>
    <col min="7691" max="7691" width="13.7109375" style="1" bestFit="1" customWidth="1"/>
    <col min="7692" max="7936" width="11.42578125" style="1"/>
    <col min="7937" max="7937" width="17.85546875" style="1" bestFit="1" customWidth="1"/>
    <col min="7938" max="7938" width="22.140625" style="1" customWidth="1"/>
    <col min="7939" max="7944" width="16.7109375" style="1" customWidth="1"/>
    <col min="7945" max="7945" width="17.85546875" style="1" bestFit="1" customWidth="1"/>
    <col min="7946" max="7946" width="12.7109375" style="1" bestFit="1" customWidth="1"/>
    <col min="7947" max="7947" width="13.7109375" style="1" bestFit="1" customWidth="1"/>
    <col min="7948" max="8192" width="11.42578125" style="1"/>
    <col min="8193" max="8193" width="17.85546875" style="1" bestFit="1" customWidth="1"/>
    <col min="8194" max="8194" width="22.140625" style="1" customWidth="1"/>
    <col min="8195" max="8200" width="16.7109375" style="1" customWidth="1"/>
    <col min="8201" max="8201" width="17.85546875" style="1" bestFit="1" customWidth="1"/>
    <col min="8202" max="8202" width="12.7109375" style="1" bestFit="1" customWidth="1"/>
    <col min="8203" max="8203" width="13.7109375" style="1" bestFit="1" customWidth="1"/>
    <col min="8204" max="8448" width="11.42578125" style="1"/>
    <col min="8449" max="8449" width="17.85546875" style="1" bestFit="1" customWidth="1"/>
    <col min="8450" max="8450" width="22.140625" style="1" customWidth="1"/>
    <col min="8451" max="8456" width="16.7109375" style="1" customWidth="1"/>
    <col min="8457" max="8457" width="17.85546875" style="1" bestFit="1" customWidth="1"/>
    <col min="8458" max="8458" width="12.7109375" style="1" bestFit="1" customWidth="1"/>
    <col min="8459" max="8459" width="13.7109375" style="1" bestFit="1" customWidth="1"/>
    <col min="8460" max="8704" width="11.42578125" style="1"/>
    <col min="8705" max="8705" width="17.85546875" style="1" bestFit="1" customWidth="1"/>
    <col min="8706" max="8706" width="22.140625" style="1" customWidth="1"/>
    <col min="8707" max="8712" width="16.7109375" style="1" customWidth="1"/>
    <col min="8713" max="8713" width="17.85546875" style="1" bestFit="1" customWidth="1"/>
    <col min="8714" max="8714" width="12.7109375" style="1" bestFit="1" customWidth="1"/>
    <col min="8715" max="8715" width="13.7109375" style="1" bestFit="1" customWidth="1"/>
    <col min="8716" max="8960" width="11.42578125" style="1"/>
    <col min="8961" max="8961" width="17.85546875" style="1" bestFit="1" customWidth="1"/>
    <col min="8962" max="8962" width="22.140625" style="1" customWidth="1"/>
    <col min="8963" max="8968" width="16.7109375" style="1" customWidth="1"/>
    <col min="8969" max="8969" width="17.85546875" style="1" bestFit="1" customWidth="1"/>
    <col min="8970" max="8970" width="12.7109375" style="1" bestFit="1" customWidth="1"/>
    <col min="8971" max="8971" width="13.7109375" style="1" bestFit="1" customWidth="1"/>
    <col min="8972" max="9216" width="11.42578125" style="1"/>
    <col min="9217" max="9217" width="17.85546875" style="1" bestFit="1" customWidth="1"/>
    <col min="9218" max="9218" width="22.140625" style="1" customWidth="1"/>
    <col min="9219" max="9224" width="16.7109375" style="1" customWidth="1"/>
    <col min="9225" max="9225" width="17.85546875" style="1" bestFit="1" customWidth="1"/>
    <col min="9226" max="9226" width="12.7109375" style="1" bestFit="1" customWidth="1"/>
    <col min="9227" max="9227" width="13.7109375" style="1" bestFit="1" customWidth="1"/>
    <col min="9228" max="9472" width="11.42578125" style="1"/>
    <col min="9473" max="9473" width="17.85546875" style="1" bestFit="1" customWidth="1"/>
    <col min="9474" max="9474" width="22.140625" style="1" customWidth="1"/>
    <col min="9475" max="9480" width="16.7109375" style="1" customWidth="1"/>
    <col min="9481" max="9481" width="17.85546875" style="1" bestFit="1" customWidth="1"/>
    <col min="9482" max="9482" width="12.7109375" style="1" bestFit="1" customWidth="1"/>
    <col min="9483" max="9483" width="13.7109375" style="1" bestFit="1" customWidth="1"/>
    <col min="9484" max="9728" width="11.42578125" style="1"/>
    <col min="9729" max="9729" width="17.85546875" style="1" bestFit="1" customWidth="1"/>
    <col min="9730" max="9730" width="22.140625" style="1" customWidth="1"/>
    <col min="9731" max="9736" width="16.7109375" style="1" customWidth="1"/>
    <col min="9737" max="9737" width="17.85546875" style="1" bestFit="1" customWidth="1"/>
    <col min="9738" max="9738" width="12.7109375" style="1" bestFit="1" customWidth="1"/>
    <col min="9739" max="9739" width="13.7109375" style="1" bestFit="1" customWidth="1"/>
    <col min="9740" max="9984" width="11.42578125" style="1"/>
    <col min="9985" max="9985" width="17.85546875" style="1" bestFit="1" customWidth="1"/>
    <col min="9986" max="9986" width="22.140625" style="1" customWidth="1"/>
    <col min="9987" max="9992" width="16.7109375" style="1" customWidth="1"/>
    <col min="9993" max="9993" width="17.85546875" style="1" bestFit="1" customWidth="1"/>
    <col min="9994" max="9994" width="12.7109375" style="1" bestFit="1" customWidth="1"/>
    <col min="9995" max="9995" width="13.7109375" style="1" bestFit="1" customWidth="1"/>
    <col min="9996" max="10240" width="11.42578125" style="1"/>
    <col min="10241" max="10241" width="17.85546875" style="1" bestFit="1" customWidth="1"/>
    <col min="10242" max="10242" width="22.140625" style="1" customWidth="1"/>
    <col min="10243" max="10248" width="16.7109375" style="1" customWidth="1"/>
    <col min="10249" max="10249" width="17.85546875" style="1" bestFit="1" customWidth="1"/>
    <col min="10250" max="10250" width="12.7109375" style="1" bestFit="1" customWidth="1"/>
    <col min="10251" max="10251" width="13.7109375" style="1" bestFit="1" customWidth="1"/>
    <col min="10252" max="10496" width="11.42578125" style="1"/>
    <col min="10497" max="10497" width="17.85546875" style="1" bestFit="1" customWidth="1"/>
    <col min="10498" max="10498" width="22.140625" style="1" customWidth="1"/>
    <col min="10499" max="10504" width="16.7109375" style="1" customWidth="1"/>
    <col min="10505" max="10505" width="17.85546875" style="1" bestFit="1" customWidth="1"/>
    <col min="10506" max="10506" width="12.7109375" style="1" bestFit="1" customWidth="1"/>
    <col min="10507" max="10507" width="13.7109375" style="1" bestFit="1" customWidth="1"/>
    <col min="10508" max="10752" width="11.42578125" style="1"/>
    <col min="10753" max="10753" width="17.85546875" style="1" bestFit="1" customWidth="1"/>
    <col min="10754" max="10754" width="22.140625" style="1" customWidth="1"/>
    <col min="10755" max="10760" width="16.7109375" style="1" customWidth="1"/>
    <col min="10761" max="10761" width="17.85546875" style="1" bestFit="1" customWidth="1"/>
    <col min="10762" max="10762" width="12.7109375" style="1" bestFit="1" customWidth="1"/>
    <col min="10763" max="10763" width="13.7109375" style="1" bestFit="1" customWidth="1"/>
    <col min="10764" max="11008" width="11.42578125" style="1"/>
    <col min="11009" max="11009" width="17.85546875" style="1" bestFit="1" customWidth="1"/>
    <col min="11010" max="11010" width="22.140625" style="1" customWidth="1"/>
    <col min="11011" max="11016" width="16.7109375" style="1" customWidth="1"/>
    <col min="11017" max="11017" width="17.85546875" style="1" bestFit="1" customWidth="1"/>
    <col min="11018" max="11018" width="12.7109375" style="1" bestFit="1" customWidth="1"/>
    <col min="11019" max="11019" width="13.7109375" style="1" bestFit="1" customWidth="1"/>
    <col min="11020" max="11264" width="11.42578125" style="1"/>
    <col min="11265" max="11265" width="17.85546875" style="1" bestFit="1" customWidth="1"/>
    <col min="11266" max="11266" width="22.140625" style="1" customWidth="1"/>
    <col min="11267" max="11272" width="16.7109375" style="1" customWidth="1"/>
    <col min="11273" max="11273" width="17.85546875" style="1" bestFit="1" customWidth="1"/>
    <col min="11274" max="11274" width="12.7109375" style="1" bestFit="1" customWidth="1"/>
    <col min="11275" max="11275" width="13.7109375" style="1" bestFit="1" customWidth="1"/>
    <col min="11276" max="11520" width="11.42578125" style="1"/>
    <col min="11521" max="11521" width="17.85546875" style="1" bestFit="1" customWidth="1"/>
    <col min="11522" max="11522" width="22.140625" style="1" customWidth="1"/>
    <col min="11523" max="11528" width="16.7109375" style="1" customWidth="1"/>
    <col min="11529" max="11529" width="17.85546875" style="1" bestFit="1" customWidth="1"/>
    <col min="11530" max="11530" width="12.7109375" style="1" bestFit="1" customWidth="1"/>
    <col min="11531" max="11531" width="13.7109375" style="1" bestFit="1" customWidth="1"/>
    <col min="11532" max="11776" width="11.42578125" style="1"/>
    <col min="11777" max="11777" width="17.85546875" style="1" bestFit="1" customWidth="1"/>
    <col min="11778" max="11778" width="22.140625" style="1" customWidth="1"/>
    <col min="11779" max="11784" width="16.7109375" style="1" customWidth="1"/>
    <col min="11785" max="11785" width="17.85546875" style="1" bestFit="1" customWidth="1"/>
    <col min="11786" max="11786" width="12.7109375" style="1" bestFit="1" customWidth="1"/>
    <col min="11787" max="11787" width="13.7109375" style="1" bestFit="1" customWidth="1"/>
    <col min="11788" max="12032" width="11.42578125" style="1"/>
    <col min="12033" max="12033" width="17.85546875" style="1" bestFit="1" customWidth="1"/>
    <col min="12034" max="12034" width="22.140625" style="1" customWidth="1"/>
    <col min="12035" max="12040" width="16.7109375" style="1" customWidth="1"/>
    <col min="12041" max="12041" width="17.85546875" style="1" bestFit="1" customWidth="1"/>
    <col min="12042" max="12042" width="12.7109375" style="1" bestFit="1" customWidth="1"/>
    <col min="12043" max="12043" width="13.7109375" style="1" bestFit="1" customWidth="1"/>
    <col min="12044" max="12288" width="11.42578125" style="1"/>
    <col min="12289" max="12289" width="17.85546875" style="1" bestFit="1" customWidth="1"/>
    <col min="12290" max="12290" width="22.140625" style="1" customWidth="1"/>
    <col min="12291" max="12296" width="16.7109375" style="1" customWidth="1"/>
    <col min="12297" max="12297" width="17.85546875" style="1" bestFit="1" customWidth="1"/>
    <col min="12298" max="12298" width="12.7109375" style="1" bestFit="1" customWidth="1"/>
    <col min="12299" max="12299" width="13.7109375" style="1" bestFit="1" customWidth="1"/>
    <col min="12300" max="12544" width="11.42578125" style="1"/>
    <col min="12545" max="12545" width="17.85546875" style="1" bestFit="1" customWidth="1"/>
    <col min="12546" max="12546" width="22.140625" style="1" customWidth="1"/>
    <col min="12547" max="12552" width="16.7109375" style="1" customWidth="1"/>
    <col min="12553" max="12553" width="17.85546875" style="1" bestFit="1" customWidth="1"/>
    <col min="12554" max="12554" width="12.7109375" style="1" bestFit="1" customWidth="1"/>
    <col min="12555" max="12555" width="13.7109375" style="1" bestFit="1" customWidth="1"/>
    <col min="12556" max="12800" width="11.42578125" style="1"/>
    <col min="12801" max="12801" width="17.85546875" style="1" bestFit="1" customWidth="1"/>
    <col min="12802" max="12802" width="22.140625" style="1" customWidth="1"/>
    <col min="12803" max="12808" width="16.7109375" style="1" customWidth="1"/>
    <col min="12809" max="12809" width="17.85546875" style="1" bestFit="1" customWidth="1"/>
    <col min="12810" max="12810" width="12.7109375" style="1" bestFit="1" customWidth="1"/>
    <col min="12811" max="12811" width="13.7109375" style="1" bestFit="1" customWidth="1"/>
    <col min="12812" max="13056" width="11.42578125" style="1"/>
    <col min="13057" max="13057" width="17.85546875" style="1" bestFit="1" customWidth="1"/>
    <col min="13058" max="13058" width="22.140625" style="1" customWidth="1"/>
    <col min="13059" max="13064" width="16.7109375" style="1" customWidth="1"/>
    <col min="13065" max="13065" width="17.85546875" style="1" bestFit="1" customWidth="1"/>
    <col min="13066" max="13066" width="12.7109375" style="1" bestFit="1" customWidth="1"/>
    <col min="13067" max="13067" width="13.7109375" style="1" bestFit="1" customWidth="1"/>
    <col min="13068" max="13312" width="11.42578125" style="1"/>
    <col min="13313" max="13313" width="17.85546875" style="1" bestFit="1" customWidth="1"/>
    <col min="13314" max="13314" width="22.140625" style="1" customWidth="1"/>
    <col min="13315" max="13320" width="16.7109375" style="1" customWidth="1"/>
    <col min="13321" max="13321" width="17.85546875" style="1" bestFit="1" customWidth="1"/>
    <col min="13322" max="13322" width="12.7109375" style="1" bestFit="1" customWidth="1"/>
    <col min="13323" max="13323" width="13.7109375" style="1" bestFit="1" customWidth="1"/>
    <col min="13324" max="13568" width="11.42578125" style="1"/>
    <col min="13569" max="13569" width="17.85546875" style="1" bestFit="1" customWidth="1"/>
    <col min="13570" max="13570" width="22.140625" style="1" customWidth="1"/>
    <col min="13571" max="13576" width="16.7109375" style="1" customWidth="1"/>
    <col min="13577" max="13577" width="17.85546875" style="1" bestFit="1" customWidth="1"/>
    <col min="13578" max="13578" width="12.7109375" style="1" bestFit="1" customWidth="1"/>
    <col min="13579" max="13579" width="13.7109375" style="1" bestFit="1" customWidth="1"/>
    <col min="13580" max="13824" width="11.42578125" style="1"/>
    <col min="13825" max="13825" width="17.85546875" style="1" bestFit="1" customWidth="1"/>
    <col min="13826" max="13826" width="22.140625" style="1" customWidth="1"/>
    <col min="13827" max="13832" width="16.7109375" style="1" customWidth="1"/>
    <col min="13833" max="13833" width="17.85546875" style="1" bestFit="1" customWidth="1"/>
    <col min="13834" max="13834" width="12.7109375" style="1" bestFit="1" customWidth="1"/>
    <col min="13835" max="13835" width="13.7109375" style="1" bestFit="1" customWidth="1"/>
    <col min="13836" max="14080" width="11.42578125" style="1"/>
    <col min="14081" max="14081" width="17.85546875" style="1" bestFit="1" customWidth="1"/>
    <col min="14082" max="14082" width="22.140625" style="1" customWidth="1"/>
    <col min="14083" max="14088" width="16.7109375" style="1" customWidth="1"/>
    <col min="14089" max="14089" width="17.85546875" style="1" bestFit="1" customWidth="1"/>
    <col min="14090" max="14090" width="12.7109375" style="1" bestFit="1" customWidth="1"/>
    <col min="14091" max="14091" width="13.7109375" style="1" bestFit="1" customWidth="1"/>
    <col min="14092" max="14336" width="11.42578125" style="1"/>
    <col min="14337" max="14337" width="17.85546875" style="1" bestFit="1" customWidth="1"/>
    <col min="14338" max="14338" width="22.140625" style="1" customWidth="1"/>
    <col min="14339" max="14344" width="16.7109375" style="1" customWidth="1"/>
    <col min="14345" max="14345" width="17.85546875" style="1" bestFit="1" customWidth="1"/>
    <col min="14346" max="14346" width="12.7109375" style="1" bestFit="1" customWidth="1"/>
    <col min="14347" max="14347" width="13.7109375" style="1" bestFit="1" customWidth="1"/>
    <col min="14348" max="14592" width="11.42578125" style="1"/>
    <col min="14593" max="14593" width="17.85546875" style="1" bestFit="1" customWidth="1"/>
    <col min="14594" max="14594" width="22.140625" style="1" customWidth="1"/>
    <col min="14595" max="14600" width="16.7109375" style="1" customWidth="1"/>
    <col min="14601" max="14601" width="17.85546875" style="1" bestFit="1" customWidth="1"/>
    <col min="14602" max="14602" width="12.7109375" style="1" bestFit="1" customWidth="1"/>
    <col min="14603" max="14603" width="13.7109375" style="1" bestFit="1" customWidth="1"/>
    <col min="14604" max="14848" width="11.42578125" style="1"/>
    <col min="14849" max="14849" width="17.85546875" style="1" bestFit="1" customWidth="1"/>
    <col min="14850" max="14850" width="22.140625" style="1" customWidth="1"/>
    <col min="14851" max="14856" width="16.7109375" style="1" customWidth="1"/>
    <col min="14857" max="14857" width="17.85546875" style="1" bestFit="1" customWidth="1"/>
    <col min="14858" max="14858" width="12.7109375" style="1" bestFit="1" customWidth="1"/>
    <col min="14859" max="14859" width="13.7109375" style="1" bestFit="1" customWidth="1"/>
    <col min="14860" max="15104" width="11.42578125" style="1"/>
    <col min="15105" max="15105" width="17.85546875" style="1" bestFit="1" customWidth="1"/>
    <col min="15106" max="15106" width="22.140625" style="1" customWidth="1"/>
    <col min="15107" max="15112" width="16.7109375" style="1" customWidth="1"/>
    <col min="15113" max="15113" width="17.85546875" style="1" bestFit="1" customWidth="1"/>
    <col min="15114" max="15114" width="12.7109375" style="1" bestFit="1" customWidth="1"/>
    <col min="15115" max="15115" width="13.7109375" style="1" bestFit="1" customWidth="1"/>
    <col min="15116" max="15360" width="11.42578125" style="1"/>
    <col min="15361" max="15361" width="17.85546875" style="1" bestFit="1" customWidth="1"/>
    <col min="15362" max="15362" width="22.140625" style="1" customWidth="1"/>
    <col min="15363" max="15368" width="16.7109375" style="1" customWidth="1"/>
    <col min="15369" max="15369" width="17.85546875" style="1" bestFit="1" customWidth="1"/>
    <col min="15370" max="15370" width="12.7109375" style="1" bestFit="1" customWidth="1"/>
    <col min="15371" max="15371" width="13.7109375" style="1" bestFit="1" customWidth="1"/>
    <col min="15372" max="15616" width="11.42578125" style="1"/>
    <col min="15617" max="15617" width="17.85546875" style="1" bestFit="1" customWidth="1"/>
    <col min="15618" max="15618" width="22.140625" style="1" customWidth="1"/>
    <col min="15619" max="15624" width="16.7109375" style="1" customWidth="1"/>
    <col min="15625" max="15625" width="17.85546875" style="1" bestFit="1" customWidth="1"/>
    <col min="15626" max="15626" width="12.7109375" style="1" bestFit="1" customWidth="1"/>
    <col min="15627" max="15627" width="13.7109375" style="1" bestFit="1" customWidth="1"/>
    <col min="15628" max="15872" width="11.42578125" style="1"/>
    <col min="15873" max="15873" width="17.85546875" style="1" bestFit="1" customWidth="1"/>
    <col min="15874" max="15874" width="22.140625" style="1" customWidth="1"/>
    <col min="15875" max="15880" width="16.7109375" style="1" customWidth="1"/>
    <col min="15881" max="15881" width="17.85546875" style="1" bestFit="1" customWidth="1"/>
    <col min="15882" max="15882" width="12.7109375" style="1" bestFit="1" customWidth="1"/>
    <col min="15883" max="15883" width="13.7109375" style="1" bestFit="1" customWidth="1"/>
    <col min="15884" max="16128" width="11.42578125" style="1"/>
    <col min="16129" max="16129" width="17.85546875" style="1" bestFit="1" customWidth="1"/>
    <col min="16130" max="16130" width="22.140625" style="1" customWidth="1"/>
    <col min="16131" max="16136" width="16.7109375" style="1" customWidth="1"/>
    <col min="16137" max="16137" width="17.85546875" style="1" bestFit="1" customWidth="1"/>
    <col min="16138" max="16138" width="12.7109375" style="1" bestFit="1" customWidth="1"/>
    <col min="16139" max="16139" width="13.7109375" style="1" bestFit="1" customWidth="1"/>
    <col min="16140" max="16384" width="11.42578125" style="1"/>
  </cols>
  <sheetData>
    <row r="1" spans="1:9" ht="30" customHeight="1" thickBot="1" x14ac:dyDescent="0.25">
      <c r="A1" s="22" t="s">
        <v>23</v>
      </c>
      <c r="B1" s="22"/>
      <c r="C1" s="22"/>
      <c r="D1" s="22"/>
      <c r="E1" s="22"/>
      <c r="F1" s="22"/>
      <c r="G1" s="22"/>
      <c r="H1" s="22"/>
      <c r="I1" s="22"/>
    </row>
    <row r="2" spans="1:9" ht="12.75" customHeight="1" x14ac:dyDescent="0.2">
      <c r="A2" s="23" t="s">
        <v>0</v>
      </c>
      <c r="B2" s="23" t="s">
        <v>1</v>
      </c>
      <c r="C2" s="26" t="s">
        <v>2</v>
      </c>
      <c r="D2" s="26" t="s">
        <v>3</v>
      </c>
      <c r="E2" s="29" t="s">
        <v>4</v>
      </c>
      <c r="F2" s="26" t="s">
        <v>5</v>
      </c>
      <c r="G2" s="26" t="s">
        <v>6</v>
      </c>
      <c r="H2" s="26" t="s">
        <v>7</v>
      </c>
      <c r="I2" s="32" t="s">
        <v>8</v>
      </c>
    </row>
    <row r="3" spans="1:9" x14ac:dyDescent="0.2">
      <c r="A3" s="24"/>
      <c r="B3" s="24"/>
      <c r="C3" s="27"/>
      <c r="D3" s="27"/>
      <c r="E3" s="30"/>
      <c r="F3" s="27"/>
      <c r="G3" s="27"/>
      <c r="H3" s="27"/>
      <c r="I3" s="33"/>
    </row>
    <row r="4" spans="1:9" ht="30" customHeight="1" thickBot="1" x14ac:dyDescent="0.25">
      <c r="A4" s="25"/>
      <c r="B4" s="25"/>
      <c r="C4" s="28"/>
      <c r="D4" s="28"/>
      <c r="E4" s="31"/>
      <c r="F4" s="28"/>
      <c r="G4" s="28"/>
      <c r="H4" s="28"/>
      <c r="I4" s="34"/>
    </row>
    <row r="5" spans="1:9" x14ac:dyDescent="0.2">
      <c r="A5" s="24" t="s">
        <v>9</v>
      </c>
      <c r="B5" s="2" t="s">
        <v>10</v>
      </c>
      <c r="C5" s="5">
        <f>'[1]TON-TOTALES'!$B$5</f>
        <v>334168</v>
      </c>
      <c r="D5" s="6">
        <f>'[1]TON-TOTALES'!$B$6</f>
        <v>276000</v>
      </c>
      <c r="E5" s="6">
        <f>'[1]TON-TOTALES'!$B$7</f>
        <v>492073.32</v>
      </c>
      <c r="F5" s="7">
        <f>'[1]TON-TOTALES'!$B$8</f>
        <v>208863.18000000011</v>
      </c>
      <c r="G5" s="7">
        <f>'[1]TON-TOTALES'!$B$9</f>
        <v>30042.17</v>
      </c>
      <c r="H5" s="7">
        <f>'[1]TON-TOTALES'!$B$10</f>
        <v>221716.18999999997</v>
      </c>
      <c r="I5" s="3">
        <f>SUM(C5:H5)</f>
        <v>1562862.86</v>
      </c>
    </row>
    <row r="6" spans="1:9" x14ac:dyDescent="0.2">
      <c r="A6" s="24"/>
      <c r="B6" s="4" t="s">
        <v>11</v>
      </c>
      <c r="C6" s="5">
        <f>'[2]TOTAL-TON-KM'!$B$5</f>
        <v>140655033.35599998</v>
      </c>
      <c r="D6" s="6">
        <f>'[2]TOTAL-TON-KM'!$B$6</f>
        <v>110800057.86257961</v>
      </c>
      <c r="E6" s="6">
        <f>'[2]TOTAL-TON-KM'!$B$7</f>
        <v>208224292.75999996</v>
      </c>
      <c r="F6" s="7">
        <f>'[2]TOTAL-TON-KM'!$B$8</f>
        <v>149885898.87908256</v>
      </c>
      <c r="G6" s="7">
        <f>'[2]TOTAL-TON-KM'!$B$9</f>
        <v>19761050.044199999</v>
      </c>
      <c r="H6" s="7">
        <f>'[2]TOTAL-TON-KM'!$B$10</f>
        <v>160328118.17129999</v>
      </c>
      <c r="I6" s="8">
        <f>SUM(C6:H6)</f>
        <v>789654451.07316208</v>
      </c>
    </row>
    <row r="7" spans="1:9" x14ac:dyDescent="0.2">
      <c r="A7" s="24"/>
      <c r="B7" s="4" t="s">
        <v>12</v>
      </c>
      <c r="C7" s="9">
        <f>C6/C5</f>
        <v>420.9111385770031</v>
      </c>
      <c r="D7" s="6">
        <f t="shared" ref="D7:H7" si="0">D6/D5</f>
        <v>401.4494850093464</v>
      </c>
      <c r="E7" s="6">
        <f t="shared" si="0"/>
        <v>423.15704651493797</v>
      </c>
      <c r="F7" s="7">
        <f t="shared" si="0"/>
        <v>717.6271991984537</v>
      </c>
      <c r="G7" s="7">
        <f t="shared" si="0"/>
        <v>657.7770528626927</v>
      </c>
      <c r="H7" s="7">
        <f t="shared" si="0"/>
        <v>723.12318812306853</v>
      </c>
      <c r="I7" s="8">
        <f>I6/I5</f>
        <v>505.26151160387934</v>
      </c>
    </row>
    <row r="8" spans="1:9" x14ac:dyDescent="0.2">
      <c r="A8" s="24"/>
      <c r="B8" s="4" t="s">
        <v>13</v>
      </c>
      <c r="C8" s="5">
        <f>'[3]ING-TOTALES'!$B$5/1000</f>
        <v>280873.60428000003</v>
      </c>
      <c r="D8" s="6">
        <f>'[3]ING-TOTALES'!$B$6/1000</f>
        <v>237574.35999455725</v>
      </c>
      <c r="E8" s="6">
        <f>'[3]ING-TOTALES'!$B$7/1000</f>
        <v>346853.02223</v>
      </c>
      <c r="F8" s="7">
        <f>'[3]ING-TOTALES'!$B$8/1000</f>
        <v>238323.86682999958</v>
      </c>
      <c r="G8" s="7">
        <f>'[3]ING-TOTALES'!$B$9/1000</f>
        <v>27626.559910000007</v>
      </c>
      <c r="H8" s="7">
        <f>'[3]ING-TOTALES'!$B$10/1000</f>
        <v>261942.20378710001</v>
      </c>
      <c r="I8" s="8">
        <f>SUM(C8:H8)</f>
        <v>1393193.6170316569</v>
      </c>
    </row>
    <row r="9" spans="1:9" ht="11.25" customHeight="1" x14ac:dyDescent="0.2">
      <c r="A9" s="24"/>
      <c r="B9" s="4" t="s">
        <v>14</v>
      </c>
      <c r="C9" s="5">
        <f>C8/C5*1000</f>
        <v>840.51616037442261</v>
      </c>
      <c r="D9" s="6">
        <f t="shared" ref="D9:I9" si="1">D8/D5*1000</f>
        <v>860.77666664694652</v>
      </c>
      <c r="E9" s="6">
        <f t="shared" si="1"/>
        <v>704.88077311324264</v>
      </c>
      <c r="F9" s="7">
        <f t="shared" si="1"/>
        <v>1141.0525628787202</v>
      </c>
      <c r="G9" s="7">
        <f t="shared" si="1"/>
        <v>919.59268954273307</v>
      </c>
      <c r="H9" s="7">
        <f t="shared" si="1"/>
        <v>1181.4302049259461</v>
      </c>
      <c r="I9" s="10">
        <f t="shared" si="1"/>
        <v>891.43689615329197</v>
      </c>
    </row>
    <row r="10" spans="1:9" ht="13.5" thickBot="1" x14ac:dyDescent="0.25">
      <c r="A10" s="25"/>
      <c r="B10" s="11" t="s">
        <v>15</v>
      </c>
      <c r="C10" s="12">
        <f>C8/C6*1000</f>
        <v>1.9968969298745591</v>
      </c>
      <c r="D10" s="13">
        <f t="shared" ref="D10:I10" si="2">D8/D6*1000</f>
        <v>2.1441718043975229</v>
      </c>
      <c r="E10" s="13">
        <f t="shared" si="2"/>
        <v>1.6657663600749217</v>
      </c>
      <c r="F10" s="14">
        <f t="shared" si="2"/>
        <v>1.5900352775831339</v>
      </c>
      <c r="G10" s="14">
        <f t="shared" si="2"/>
        <v>1.3980309673932834</v>
      </c>
      <c r="H10" s="14">
        <f t="shared" si="2"/>
        <v>1.6337883009843108</v>
      </c>
      <c r="I10" s="10">
        <f t="shared" si="2"/>
        <v>1.7643079389196989</v>
      </c>
    </row>
    <row r="11" spans="1:9" x14ac:dyDescent="0.2">
      <c r="A11" s="23" t="s">
        <v>16</v>
      </c>
      <c r="B11" s="2" t="s">
        <v>10</v>
      </c>
      <c r="C11" s="5">
        <f>'[1]TON-TOTALES'!$C$5</f>
        <v>288334.05</v>
      </c>
      <c r="D11" s="6">
        <f>'[1]TON-TOTALES'!$C$6</f>
        <v>379000.00000000006</v>
      </c>
      <c r="E11" s="6">
        <f>'[1]TON-TOTALES'!$C$7</f>
        <v>519619.87</v>
      </c>
      <c r="F11" s="7">
        <f>'[1]TON-TOTALES'!$C$8</f>
        <v>176741.21000000011</v>
      </c>
      <c r="G11" s="7">
        <f>'[1]TON-TOTALES'!$C$9</f>
        <v>30221.079999999987</v>
      </c>
      <c r="H11" s="7">
        <f>'[1]TON-TOTALES'!$C$10</f>
        <v>246738.88</v>
      </c>
      <c r="I11" s="3">
        <f>SUM(C11:H11)</f>
        <v>1640655.0900000003</v>
      </c>
    </row>
    <row r="12" spans="1:9" x14ac:dyDescent="0.2">
      <c r="A12" s="24"/>
      <c r="B12" s="4" t="s">
        <v>11</v>
      </c>
      <c r="C12" s="5">
        <f>'[2]TOTAL-TON-KM'!$C$5</f>
        <v>125065379.76100001</v>
      </c>
      <c r="D12" s="6">
        <f>'[2]TOTAL-TON-KM'!$C$6</f>
        <v>137896434.87360755</v>
      </c>
      <c r="E12" s="6">
        <f>'[2]TOTAL-TON-KM'!$C$7</f>
        <v>199804294.33000001</v>
      </c>
      <c r="F12" s="7">
        <f>'[2]TOTAL-TON-KM'!$C$8</f>
        <v>124420326.0856721</v>
      </c>
      <c r="G12" s="7">
        <f>'[2]TOTAL-TON-KM'!$C$9</f>
        <v>21123913.320799999</v>
      </c>
      <c r="H12" s="7">
        <f>'[2]TOTAL-TON-KM'!$C$10</f>
        <v>173207600.1065</v>
      </c>
      <c r="I12" s="8">
        <f>SUM(C12:H12)</f>
        <v>781517948.47757971</v>
      </c>
    </row>
    <row r="13" spans="1:9" x14ac:dyDescent="0.2">
      <c r="A13" s="24"/>
      <c r="B13" s="4" t="s">
        <v>12</v>
      </c>
      <c r="C13" s="9">
        <f>C12/C11</f>
        <v>433.75168406575642</v>
      </c>
      <c r="D13" s="6">
        <f t="shared" ref="D13" si="3">D12/D11</f>
        <v>363.84283607812011</v>
      </c>
      <c r="E13" s="6">
        <f t="shared" ref="E13" si="4">E12/E11</f>
        <v>384.52011915941557</v>
      </c>
      <c r="F13" s="7">
        <f t="shared" ref="F13" si="5">F12/F11</f>
        <v>703.96896165683154</v>
      </c>
      <c r="G13" s="7">
        <f t="shared" ref="G13" si="6">G12/G11</f>
        <v>698.97943160204761</v>
      </c>
      <c r="H13" s="7">
        <f t="shared" ref="H13" si="7">H12/H11</f>
        <v>701.98746183211983</v>
      </c>
      <c r="I13" s="8">
        <f>I12/I11</f>
        <v>476.34506072667568</v>
      </c>
    </row>
    <row r="14" spans="1:9" x14ac:dyDescent="0.2">
      <c r="A14" s="24"/>
      <c r="B14" s="4" t="s">
        <v>13</v>
      </c>
      <c r="C14" s="5">
        <f>'[3]ING-TOTALES'!$C$5/1000</f>
        <v>248087.35587999999</v>
      </c>
      <c r="D14" s="6">
        <f>'[3]ING-TOTALES'!$C$6/1000</f>
        <v>300918.98944055563</v>
      </c>
      <c r="E14" s="6">
        <f>'[3]ING-TOTALES'!$C$7/1000</f>
        <v>379839.33107999997</v>
      </c>
      <c r="F14" s="7">
        <f>'[3]ING-TOTALES'!$C$8/1000</f>
        <v>201126.67974000028</v>
      </c>
      <c r="G14" s="7">
        <f>'[3]ING-TOTALES'!$C$9/1000</f>
        <v>29372.427969999968</v>
      </c>
      <c r="H14" s="7">
        <f>'[3]ING-TOTALES'!$C$10/1000</f>
        <v>265157.94429249997</v>
      </c>
      <c r="I14" s="8">
        <f>SUM(C14:H14)</f>
        <v>1424502.7284030558</v>
      </c>
    </row>
    <row r="15" spans="1:9" x14ac:dyDescent="0.2">
      <c r="A15" s="24"/>
      <c r="B15" s="4" t="s">
        <v>14</v>
      </c>
      <c r="C15" s="5">
        <f>C14/C11*1000</f>
        <v>860.4164366990301</v>
      </c>
      <c r="D15" s="6">
        <f t="shared" ref="D15" si="8">D14/D11*1000</f>
        <v>793.98150248167701</v>
      </c>
      <c r="E15" s="6">
        <f t="shared" ref="E15" si="9">E14/E11*1000</f>
        <v>730.99462320407417</v>
      </c>
      <c r="F15" s="7">
        <f t="shared" ref="F15" si="10">F14/F11*1000</f>
        <v>1137.9727441042198</v>
      </c>
      <c r="G15" s="7">
        <f t="shared" ref="G15" si="11">G14/G11*1000</f>
        <v>971.9185406345498</v>
      </c>
      <c r="H15" s="7">
        <f t="shared" ref="H15" si="12">H14/H11*1000</f>
        <v>1074.6500279668123</v>
      </c>
      <c r="I15" s="10">
        <f t="shared" ref="I15" si="13">I14/I11*1000</f>
        <v>868.2524054480308</v>
      </c>
    </row>
    <row r="16" spans="1:9" ht="13.5" thickBot="1" x14ac:dyDescent="0.25">
      <c r="A16" s="25"/>
      <c r="B16" s="11" t="s">
        <v>15</v>
      </c>
      <c r="C16" s="12">
        <f>C14/C12*1000</f>
        <v>1.9836613166177166</v>
      </c>
      <c r="D16" s="13">
        <f t="shared" ref="D16:I16" si="14">D14/D12*1000</f>
        <v>2.1822100746576263</v>
      </c>
      <c r="E16" s="13">
        <f t="shared" si="14"/>
        <v>1.9010568934652183</v>
      </c>
      <c r="F16" s="14">
        <f t="shared" si="14"/>
        <v>1.6165098265496467</v>
      </c>
      <c r="G16" s="14">
        <f t="shared" si="14"/>
        <v>1.390482318495311</v>
      </c>
      <c r="H16" s="14">
        <f t="shared" si="14"/>
        <v>1.5308678379555085</v>
      </c>
      <c r="I16" s="10">
        <f t="shared" si="14"/>
        <v>1.8227383404028399</v>
      </c>
    </row>
    <row r="17" spans="1:9" x14ac:dyDescent="0.2">
      <c r="A17" s="23" t="s">
        <v>17</v>
      </c>
      <c r="B17" s="2" t="s">
        <v>10</v>
      </c>
      <c r="C17" s="5">
        <f>'[1]TON-TOTALES'!$D$5</f>
        <v>362639.46400000004</v>
      </c>
      <c r="D17" s="6">
        <f>'[1]TON-TOTALES'!$D$6</f>
        <v>365000.00000000012</v>
      </c>
      <c r="E17" s="6">
        <f>'[1]TON-TOTALES'!$D$7</f>
        <v>586549.04999999993</v>
      </c>
      <c r="F17" s="7">
        <f>'[1]TON-TOTALES'!$D$8</f>
        <v>130834.29999999994</v>
      </c>
      <c r="G17" s="7">
        <f>'[1]TON-TOTALES'!$D$9</f>
        <v>43585.200000000012</v>
      </c>
      <c r="H17" s="7">
        <f>'[1]TON-TOTALES'!$D$10</f>
        <v>364434.23000000004</v>
      </c>
      <c r="I17" s="3">
        <f>SUM(C17:H17)</f>
        <v>1853042.2439999999</v>
      </c>
    </row>
    <row r="18" spans="1:9" x14ac:dyDescent="0.2">
      <c r="A18" s="24"/>
      <c r="B18" s="4" t="s">
        <v>11</v>
      </c>
      <c r="C18" s="5">
        <f>'[2]TOTAL-TON-KM'!$D$5</f>
        <v>157386886.04700002</v>
      </c>
      <c r="D18" s="6">
        <f>'[2]TOTAL-TON-KM'!$D$6</f>
        <v>141036322.13422367</v>
      </c>
      <c r="E18" s="6">
        <f>'[2]TOTAL-TON-KM'!$D$7</f>
        <v>210630589.19000003</v>
      </c>
      <c r="F18" s="7">
        <f>'[2]TOTAL-TON-KM'!$D$8</f>
        <v>82383802.559530944</v>
      </c>
      <c r="G18" s="7">
        <f>'[2]TOTAL-TON-KM'!$D$9</f>
        <v>28736475.817399994</v>
      </c>
      <c r="H18" s="7">
        <f>'[2]TOTAL-TON-KM'!$D$10</f>
        <v>223251302.92570001</v>
      </c>
      <c r="I18" s="8">
        <f>SUM(C18:H18)</f>
        <v>843425378.67385459</v>
      </c>
    </row>
    <row r="19" spans="1:9" x14ac:dyDescent="0.2">
      <c r="A19" s="24"/>
      <c r="B19" s="4" t="s">
        <v>12</v>
      </c>
      <c r="C19" s="9">
        <f>C18/C17</f>
        <v>434.00374661650176</v>
      </c>
      <c r="D19" s="6">
        <f t="shared" ref="D19" si="15">D18/D17</f>
        <v>386.40088255951679</v>
      </c>
      <c r="E19" s="6">
        <f t="shared" ref="E19" si="16">E18/E17</f>
        <v>359.10140710312299</v>
      </c>
      <c r="F19" s="7">
        <f t="shared" ref="F19" si="17">F18/F17</f>
        <v>629.68046268853789</v>
      </c>
      <c r="G19" s="7">
        <f t="shared" ref="G19" si="18">G18/G17</f>
        <v>659.31728700109181</v>
      </c>
      <c r="H19" s="7">
        <f t="shared" ref="H19" si="19">H18/H17</f>
        <v>612.5969641372601</v>
      </c>
      <c r="I19" s="8">
        <f>I18/I17</f>
        <v>455.15712413184178</v>
      </c>
    </row>
    <row r="20" spans="1:9" x14ac:dyDescent="0.2">
      <c r="A20" s="24"/>
      <c r="B20" s="4" t="s">
        <v>13</v>
      </c>
      <c r="C20" s="5">
        <f>'[3]ING-TOTALES'!$D$5/1000</f>
        <v>331972.55766999995</v>
      </c>
      <c r="D20" s="6">
        <f>'[3]ING-TOTALES'!$D$6/1000</f>
        <v>365735.74252603471</v>
      </c>
      <c r="E20" s="6">
        <f>'[3]ING-TOTALES'!$D$7/1000</f>
        <v>465481.47722</v>
      </c>
      <c r="F20" s="7">
        <f>'[3]ING-TOTALES'!$D$8/1000</f>
        <v>142216.81837999978</v>
      </c>
      <c r="G20" s="7">
        <f>'[3]ING-TOTALES'!$D$9/1000</f>
        <v>43413.896119999939</v>
      </c>
      <c r="H20" s="7">
        <f>'[3]ING-TOTALES'!$D$10/1000</f>
        <v>367364.94855030009</v>
      </c>
      <c r="I20" s="8">
        <f>SUM(C20:H20)</f>
        <v>1716185.4404663346</v>
      </c>
    </row>
    <row r="21" spans="1:9" x14ac:dyDescent="0.2">
      <c r="A21" s="24"/>
      <c r="B21" s="4" t="s">
        <v>14</v>
      </c>
      <c r="C21" s="5">
        <f>C20/C17*1000</f>
        <v>915.43417257532656</v>
      </c>
      <c r="D21" s="6">
        <f t="shared" ref="D21" si="20">D20/D17*1000</f>
        <v>1002.01573294804</v>
      </c>
      <c r="E21" s="6">
        <f t="shared" ref="E21" si="21">E20/E17*1000</f>
        <v>793.59343812763836</v>
      </c>
      <c r="F21" s="7">
        <f t="shared" ref="F21" si="22">F20/F17*1000</f>
        <v>1086.9994976852388</v>
      </c>
      <c r="G21" s="7">
        <f t="shared" ref="G21" si="23">G20/G17*1000</f>
        <v>996.06967778052933</v>
      </c>
      <c r="H21" s="7">
        <f t="shared" ref="H21" si="24">H20/H17*1000</f>
        <v>1008.0418311701951</v>
      </c>
      <c r="I21" s="10">
        <f t="shared" ref="I21" si="25">I20/I17*1000</f>
        <v>926.14480108222222</v>
      </c>
    </row>
    <row r="22" spans="1:9" ht="13.5" thickBot="1" x14ac:dyDescent="0.25">
      <c r="A22" s="25"/>
      <c r="B22" s="11" t="s">
        <v>15</v>
      </c>
      <c r="C22" s="12">
        <f>C20/C18*1000</f>
        <v>2.1092771196379343</v>
      </c>
      <c r="D22" s="13">
        <f t="shared" ref="D22:I22" si="26">D20/D18*1000</f>
        <v>2.5932024955810005</v>
      </c>
      <c r="E22" s="13">
        <f t="shared" si="26"/>
        <v>2.2099424352847006</v>
      </c>
      <c r="F22" s="14">
        <f t="shared" si="26"/>
        <v>1.726271596619168</v>
      </c>
      <c r="G22" s="14">
        <f t="shared" si="26"/>
        <v>1.5107592314334084</v>
      </c>
      <c r="H22" s="14">
        <f t="shared" si="26"/>
        <v>1.6455220808837221</v>
      </c>
      <c r="I22" s="10">
        <f t="shared" si="26"/>
        <v>2.0347804131347687</v>
      </c>
    </row>
    <row r="23" spans="1:9" x14ac:dyDescent="0.2">
      <c r="A23" s="23" t="s">
        <v>24</v>
      </c>
      <c r="B23" s="2" t="s">
        <v>10</v>
      </c>
      <c r="C23" s="5">
        <f>'[1]TON-TOTALES'!$E$5</f>
        <v>347436.19700000004</v>
      </c>
      <c r="D23" s="6">
        <f>'[1]TON-TOTALES'!$E$6</f>
        <v>329000</v>
      </c>
      <c r="E23" s="6">
        <f>'[1]TON-TOTALES'!$E$7</f>
        <v>617469.42000000004</v>
      </c>
      <c r="F23" s="7">
        <f>'[1]TON-TOTALES'!$E$8</f>
        <v>173488.91000000012</v>
      </c>
      <c r="G23" s="7">
        <f>'[1]TON-TOTALES'!$E$9</f>
        <v>41914.409999999974</v>
      </c>
      <c r="H23" s="7">
        <f>'[1]TON-TOTALES'!$E$10</f>
        <v>444523.49999999994</v>
      </c>
      <c r="I23" s="3">
        <f>SUM(C23:H23)</f>
        <v>1953832.4370000002</v>
      </c>
    </row>
    <row r="24" spans="1:9" x14ac:dyDescent="0.2">
      <c r="A24" s="24"/>
      <c r="B24" s="4" t="s">
        <v>11</v>
      </c>
      <c r="C24" s="5">
        <f>'[2]TOTAL-TON-KM'!$E$5</f>
        <v>147078605.67399999</v>
      </c>
      <c r="D24" s="6">
        <f>'[2]TOTAL-TON-KM'!$E$6</f>
        <v>143599890.78318489</v>
      </c>
      <c r="E24" s="6">
        <f>'[2]TOTAL-TON-KM'!$E$7</f>
        <v>208053542.59</v>
      </c>
      <c r="F24" s="7">
        <f>'[2]TOTAL-TON-KM'!$E$8</f>
        <v>105862941.04794939</v>
      </c>
      <c r="G24" s="7">
        <f>'[2]TOTAL-TON-KM'!$E$9</f>
        <v>29303329.156600002</v>
      </c>
      <c r="H24" s="7">
        <f>'[2]TOTAL-TON-KM'!$E$10</f>
        <v>246368718.95800003</v>
      </c>
      <c r="I24" s="8">
        <f>SUM(C24:H24)</f>
        <v>880267028.20973444</v>
      </c>
    </row>
    <row r="25" spans="1:9" x14ac:dyDescent="0.2">
      <c r="A25" s="24"/>
      <c r="B25" s="4" t="s">
        <v>12</v>
      </c>
      <c r="C25" s="9">
        <f>C24/C23</f>
        <v>423.32551111247619</v>
      </c>
      <c r="D25" s="6">
        <f t="shared" ref="D25" si="27">D24/D23</f>
        <v>436.47383216773522</v>
      </c>
      <c r="E25" s="6">
        <f t="shared" ref="E25" si="28">E24/E23</f>
        <v>336.94550021602686</v>
      </c>
      <c r="F25" s="7">
        <f t="shared" ref="F25" si="29">F24/F23</f>
        <v>610.20004706899886</v>
      </c>
      <c r="G25" s="7">
        <f t="shared" ref="G25" si="30">G24/G23</f>
        <v>699.12302610486518</v>
      </c>
      <c r="H25" s="7">
        <f t="shared" ref="H25" si="31">H24/H23</f>
        <v>554.23103381036117</v>
      </c>
      <c r="I25" s="8">
        <f>I24/I23</f>
        <v>450.53353170926721</v>
      </c>
    </row>
    <row r="26" spans="1:9" x14ac:dyDescent="0.2">
      <c r="A26" s="24"/>
      <c r="B26" s="4" t="s">
        <v>13</v>
      </c>
      <c r="C26" s="5">
        <f>'[3]ING-TOTALES'!$E$5/1000</f>
        <v>341970.01527000003</v>
      </c>
      <c r="D26" s="6">
        <f>'[3]ING-TOTALES'!$E$6/1000</f>
        <v>483279.37439280411</v>
      </c>
      <c r="E26" s="6">
        <f>'[3]ING-TOTALES'!$E$7/1000</f>
        <v>527874.66171000001</v>
      </c>
      <c r="F26" s="7">
        <f>'[3]ING-TOTALES'!$E$8/1000</f>
        <v>218872.93452000016</v>
      </c>
      <c r="G26" s="7">
        <f>'[3]ING-TOTALES'!$E$9/1000</f>
        <v>42760.778670000014</v>
      </c>
      <c r="H26" s="7">
        <f>'[3]ING-TOTALES'!$E$10/1000</f>
        <v>460462.07279450004</v>
      </c>
      <c r="I26" s="8">
        <f>SUM(C26:H26)</f>
        <v>2075219.8373573043</v>
      </c>
    </row>
    <row r="27" spans="1:9" x14ac:dyDescent="0.2">
      <c r="A27" s="24"/>
      <c r="B27" s="4" t="s">
        <v>14</v>
      </c>
      <c r="C27" s="5">
        <f>C26/C23*1000</f>
        <v>984.26709198063202</v>
      </c>
      <c r="D27" s="6">
        <f t="shared" ref="D27" si="32">D26/D23*1000</f>
        <v>1468.934268671137</v>
      </c>
      <c r="E27" s="6">
        <f t="shared" ref="E27" si="33">E26/E23*1000</f>
        <v>854.90008834769492</v>
      </c>
      <c r="F27" s="7">
        <f t="shared" ref="F27" si="34">F26/F23*1000</f>
        <v>1261.5961130887272</v>
      </c>
      <c r="G27" s="7">
        <f t="shared" ref="G27" si="35">G26/G23*1000</f>
        <v>1020.19278501117</v>
      </c>
      <c r="H27" s="7">
        <f t="shared" ref="H27" si="36">H26/H23*1000</f>
        <v>1035.8554110063924</v>
      </c>
      <c r="I27" s="10">
        <f t="shared" ref="I27" si="37">I26/I23*1000</f>
        <v>1062.1278457960743</v>
      </c>
    </row>
    <row r="28" spans="1:9" ht="13.5" thickBot="1" x14ac:dyDescent="0.25">
      <c r="A28" s="25"/>
      <c r="B28" s="11" t="s">
        <v>15</v>
      </c>
      <c r="C28" s="12">
        <f>C26/C24*1000</f>
        <v>2.3250833369196959</v>
      </c>
      <c r="D28" s="13">
        <f t="shared" ref="D28:I28" si="38">D26/D24*1000</f>
        <v>3.3654578130737316</v>
      </c>
      <c r="E28" s="13">
        <f t="shared" si="38"/>
        <v>2.5372058323960118</v>
      </c>
      <c r="F28" s="14">
        <f t="shared" si="38"/>
        <v>2.0675123169010035</v>
      </c>
      <c r="G28" s="14">
        <f t="shared" si="38"/>
        <v>1.4592464372045244</v>
      </c>
      <c r="H28" s="14">
        <f t="shared" si="38"/>
        <v>1.8689956855805132</v>
      </c>
      <c r="I28" s="10">
        <f t="shared" si="38"/>
        <v>2.3574890014656527</v>
      </c>
    </row>
    <row r="29" spans="1:9" x14ac:dyDescent="0.2">
      <c r="A29" s="23" t="s">
        <v>25</v>
      </c>
      <c r="B29" s="2" t="s">
        <v>10</v>
      </c>
      <c r="C29" s="5">
        <f>'[1]TON-TOTALES'!$F$5</f>
        <v>345298.23600000003</v>
      </c>
      <c r="D29" s="6">
        <f>'[1]TON-TOTALES'!$F$6</f>
        <v>387999.99999999988</v>
      </c>
      <c r="E29" s="6">
        <f>'[1]TON-TOTALES'!$F$7</f>
        <v>618614.31999999995</v>
      </c>
      <c r="F29" s="7">
        <f>'[1]TON-TOTALES'!$F$8</f>
        <v>226003.90999999992</v>
      </c>
      <c r="G29" s="7">
        <f>'[1]TON-TOTALES'!$F$9</f>
        <v>40741.22</v>
      </c>
      <c r="H29" s="7">
        <f>'[1]TON-TOTALES'!$F$10</f>
        <v>501939.3299999999</v>
      </c>
      <c r="I29" s="3">
        <f>SUM(C29:H29)</f>
        <v>2120597.0159999998</v>
      </c>
    </row>
    <row r="30" spans="1:9" x14ac:dyDescent="0.2">
      <c r="A30" s="24"/>
      <c r="B30" s="4" t="s">
        <v>11</v>
      </c>
      <c r="C30" s="5">
        <f>'[2]TOTAL-TON-KM'!$F$5</f>
        <v>142829566.06199998</v>
      </c>
      <c r="D30" s="6">
        <f>'[2]TOTAL-TON-KM'!$F$6</f>
        <v>171653015.83056185</v>
      </c>
      <c r="E30" s="6">
        <f>'[2]TOTAL-TON-KM'!$F$7</f>
        <v>206773876.07000002</v>
      </c>
      <c r="F30" s="7">
        <f>'[2]TOTAL-TON-KM'!$F$8</f>
        <v>158254361.15759623</v>
      </c>
      <c r="G30" s="7">
        <f>'[2]TOTAL-TON-KM'!$F$9</f>
        <v>29375097.977600016</v>
      </c>
      <c r="H30" s="7">
        <f>'[2]TOTAL-TON-KM'!$F$10</f>
        <v>271935091.14070004</v>
      </c>
      <c r="I30" s="8">
        <f>SUM(C30:H30)</f>
        <v>980821008.23845816</v>
      </c>
    </row>
    <row r="31" spans="1:9" x14ac:dyDescent="0.2">
      <c r="A31" s="24"/>
      <c r="B31" s="4" t="s">
        <v>12</v>
      </c>
      <c r="C31" s="9">
        <f>C30/C29</f>
        <v>413.64116920076003</v>
      </c>
      <c r="D31" s="6">
        <f t="shared" ref="D31" si="39">D30/D29</f>
        <v>442.40467997567498</v>
      </c>
      <c r="E31" s="6">
        <f t="shared" ref="E31" si="40">E30/E29</f>
        <v>334.25329706237653</v>
      </c>
      <c r="F31" s="7">
        <f t="shared" ref="F31" si="41">F30/F29</f>
        <v>700.22842152419526</v>
      </c>
      <c r="G31" s="7">
        <f t="shared" ref="G31" si="42">G30/G29</f>
        <v>721.01665039976751</v>
      </c>
      <c r="H31" s="7">
        <f t="shared" ref="H31" si="43">H30/H29</f>
        <v>541.76884513253844</v>
      </c>
      <c r="I31" s="8">
        <f>I30/I29</f>
        <v>462.52116778346829</v>
      </c>
    </row>
    <row r="32" spans="1:9" x14ac:dyDescent="0.2">
      <c r="A32" s="24"/>
      <c r="B32" s="4" t="s">
        <v>13</v>
      </c>
      <c r="C32" s="5">
        <f>'[3]ING-TOTALES'!$F$5/1000</f>
        <v>352094.34286999999</v>
      </c>
      <c r="D32" s="6">
        <f>'[3]ING-TOTALES'!$F$6/1000</f>
        <v>591632.48867531796</v>
      </c>
      <c r="E32" s="6">
        <f>'[3]ING-TOTALES'!$F$7/1000</f>
        <v>562707.06290999998</v>
      </c>
      <c r="F32" s="7">
        <f>'[3]ING-TOTALES'!$F$8/1000</f>
        <v>334770.63127999788</v>
      </c>
      <c r="G32" s="7">
        <f>'[3]ING-TOTALES'!$F$9/1000</f>
        <v>42985.375330000046</v>
      </c>
      <c r="H32" s="7">
        <f>'[3]ING-TOTALES'!$F$10/1000</f>
        <v>551465.23845219996</v>
      </c>
      <c r="I32" s="8">
        <f>SUM(C32:H32)</f>
        <v>2435655.1395175159</v>
      </c>
    </row>
    <row r="33" spans="1:9" x14ac:dyDescent="0.2">
      <c r="A33" s="24"/>
      <c r="B33" s="4" t="s">
        <v>14</v>
      </c>
      <c r="C33" s="5">
        <f>C32/C29*1000</f>
        <v>1019.6818464777792</v>
      </c>
      <c r="D33" s="6">
        <f t="shared" ref="D33" si="44">D32/D29*1000</f>
        <v>1524.8260017405107</v>
      </c>
      <c r="E33" s="6">
        <f t="shared" ref="E33" si="45">E32/E29*1000</f>
        <v>909.62501952751438</v>
      </c>
      <c r="F33" s="7">
        <f t="shared" ref="F33" si="46">F32/F29*1000</f>
        <v>1481.260352000096</v>
      </c>
      <c r="G33" s="7">
        <f t="shared" ref="G33" si="47">G32/G29*1000</f>
        <v>1055.0831646671368</v>
      </c>
      <c r="H33" s="7">
        <f t="shared" ref="H33" si="48">H32/H29*1000</f>
        <v>1098.6691129627161</v>
      </c>
      <c r="I33" s="10">
        <f t="shared" ref="I33" si="49">I32/I29*1000</f>
        <v>1148.5704832838999</v>
      </c>
    </row>
    <row r="34" spans="1:9" ht="13.5" thickBot="1" x14ac:dyDescent="0.25">
      <c r="A34" s="25"/>
      <c r="B34" s="11" t="s">
        <v>15</v>
      </c>
      <c r="C34" s="12">
        <f>C32/C30*1000</f>
        <v>2.46513626399426</v>
      </c>
      <c r="D34" s="13">
        <f t="shared" ref="D34:I34" si="50">D32/D30*1000</f>
        <v>3.4466769244492421</v>
      </c>
      <c r="E34" s="13">
        <f t="shared" si="50"/>
        <v>2.7213643889884058</v>
      </c>
      <c r="F34" s="14">
        <f t="shared" si="50"/>
        <v>2.1153959286254325</v>
      </c>
      <c r="G34" s="14">
        <f t="shared" si="50"/>
        <v>1.4633270453354248</v>
      </c>
      <c r="H34" s="14">
        <f t="shared" si="50"/>
        <v>2.0279296656380037</v>
      </c>
      <c r="I34" s="10">
        <f t="shared" si="50"/>
        <v>2.4832819842347393</v>
      </c>
    </row>
    <row r="35" spans="1:9" x14ac:dyDescent="0.2">
      <c r="A35" s="23" t="s">
        <v>27</v>
      </c>
      <c r="B35" s="2" t="s">
        <v>10</v>
      </c>
      <c r="C35" s="5">
        <f>'[1]TON-TOTALES'!$G$5</f>
        <v>370374.61700000003</v>
      </c>
      <c r="D35" s="6">
        <f>'[1]TON-TOTALES'!$G$6</f>
        <v>432989.91000000021</v>
      </c>
      <c r="E35" s="6">
        <f>'[1]TON-TOTALES'!$G$7</f>
        <v>643208.92000000004</v>
      </c>
      <c r="F35" s="7">
        <f>'[1]TON-TOTALES'!$G$8</f>
        <v>245722.97999999998</v>
      </c>
      <c r="G35" s="7">
        <f>'[1]TON-TOTALES'!$G$9</f>
        <v>40092.709999999977</v>
      </c>
      <c r="H35" s="7">
        <f>'[1]TON-TOTALES'!$G$10</f>
        <v>451950.23</v>
      </c>
      <c r="I35" s="3">
        <f>SUM(C35:H35)</f>
        <v>2184339.3670000001</v>
      </c>
    </row>
    <row r="36" spans="1:9" x14ac:dyDescent="0.2">
      <c r="A36" s="24"/>
      <c r="B36" s="4" t="s">
        <v>11</v>
      </c>
      <c r="C36" s="5">
        <f>'[2]TOTAL-TON-KM'!$G$5</f>
        <v>157140919.588</v>
      </c>
      <c r="D36" s="6">
        <f>'[2]TOTAL-TON-KM'!$G$6</f>
        <v>187188855.76648897</v>
      </c>
      <c r="E36" s="6">
        <f>'[2]TOTAL-TON-KM'!$G$7</f>
        <v>241532628.89000002</v>
      </c>
      <c r="F36" s="7">
        <f>'[2]TOTAL-TON-KM'!$G$8</f>
        <v>184898178.81413329</v>
      </c>
      <c r="G36" s="7">
        <f>'[2]TOTAL-TON-KM'!$G$9</f>
        <v>28504086.107800022</v>
      </c>
      <c r="H36" s="7">
        <f>'[2]TOTAL-TON-KM'!$G$10</f>
        <v>255976652.37600002</v>
      </c>
      <c r="I36" s="8">
        <f>SUM(C36:H36)</f>
        <v>1055241321.5424223</v>
      </c>
    </row>
    <row r="37" spans="1:9" x14ac:dyDescent="0.2">
      <c r="A37" s="24"/>
      <c r="B37" s="4" t="s">
        <v>12</v>
      </c>
      <c r="C37" s="9">
        <f>C36/C35</f>
        <v>424.27561818578943</v>
      </c>
      <c r="D37" s="6">
        <f t="shared" ref="D37" si="51">D36/D35</f>
        <v>432.31690033259406</v>
      </c>
      <c r="E37" s="6">
        <f t="shared" ref="E37" si="52">E36/E35</f>
        <v>375.51193924673805</v>
      </c>
      <c r="F37" s="7">
        <f t="shared" ref="F37" si="53">F36/F35</f>
        <v>752.46596315140448</v>
      </c>
      <c r="G37" s="7">
        <f t="shared" ref="G37" si="54">G36/G35</f>
        <v>710.95433827745842</v>
      </c>
      <c r="H37" s="7">
        <f t="shared" ref="H37" si="55">H36/H35</f>
        <v>566.38239209658116</v>
      </c>
      <c r="I37" s="8">
        <f>I36/I35</f>
        <v>483.09403634093007</v>
      </c>
    </row>
    <row r="38" spans="1:9" x14ac:dyDescent="0.2">
      <c r="A38" s="24"/>
      <c r="B38" s="4" t="s">
        <v>13</v>
      </c>
      <c r="C38" s="5">
        <f>'[3]ING-TOTALES'!$G$5/1000</f>
        <v>393491.54190999997</v>
      </c>
      <c r="D38" s="6">
        <f>'[3]ING-TOTALES'!$G$6/1000</f>
        <v>635135.44050739706</v>
      </c>
      <c r="E38" s="6">
        <f>'[3]ING-TOTALES'!$G$7/1000</f>
        <v>645408.22611831105</v>
      </c>
      <c r="F38" s="7">
        <f>'[3]ING-TOTALES'!$G$8/1000</f>
        <v>384841.16303000005</v>
      </c>
      <c r="G38" s="7">
        <f>'[3]ING-TOTALES'!$G$9/1000</f>
        <v>42927.273410000118</v>
      </c>
      <c r="H38" s="7">
        <f>'[3]ING-TOTALES'!$G$10/1000</f>
        <v>549774.1681749</v>
      </c>
      <c r="I38" s="8">
        <f>SUM(C38:H38)</f>
        <v>2651577.813150608</v>
      </c>
    </row>
    <row r="39" spans="1:9" x14ac:dyDescent="0.2">
      <c r="A39" s="24"/>
      <c r="B39" s="4" t="s">
        <v>14</v>
      </c>
      <c r="C39" s="5">
        <f>C38/C35*1000</f>
        <v>1062.4149816130621</v>
      </c>
      <c r="D39" s="6">
        <f t="shared" ref="D39" si="56">D38/D35*1000</f>
        <v>1466.859679264574</v>
      </c>
      <c r="E39" s="6">
        <f t="shared" ref="E39" si="57">E38/E35*1000</f>
        <v>1003.4192717947863</v>
      </c>
      <c r="F39" s="7">
        <f t="shared" ref="F39" si="58">F38/F35*1000</f>
        <v>1566.1586190677001</v>
      </c>
      <c r="G39" s="7">
        <f t="shared" ref="G39" si="59">G38/G35*1000</f>
        <v>1070.7002198155262</v>
      </c>
      <c r="H39" s="7">
        <f t="shared" ref="H39" si="60">H38/H35*1000</f>
        <v>1216.4484752555609</v>
      </c>
      <c r="I39" s="10">
        <f t="shared" ref="I39" si="61">I38/I35*1000</f>
        <v>1213.9037794261424</v>
      </c>
    </row>
    <row r="40" spans="1:9" ht="13.5" thickBot="1" x14ac:dyDescent="0.25">
      <c r="A40" s="25"/>
      <c r="B40" s="11" t="s">
        <v>15</v>
      </c>
      <c r="C40" s="12">
        <f>C38/C36*1000</f>
        <v>2.5040679597756967</v>
      </c>
      <c r="D40" s="13">
        <f t="shared" ref="D40:I40" si="62">D38/D36*1000</f>
        <v>3.3930195144720825</v>
      </c>
      <c r="E40" s="13">
        <f t="shared" si="62"/>
        <v>2.6721368002508932</v>
      </c>
      <c r="F40" s="14">
        <f t="shared" si="62"/>
        <v>2.0813680561821926</v>
      </c>
      <c r="G40" s="14">
        <f t="shared" si="62"/>
        <v>1.5060042005084056</v>
      </c>
      <c r="H40" s="14">
        <f t="shared" si="62"/>
        <v>2.1477512229019444</v>
      </c>
      <c r="I40" s="10">
        <f t="shared" si="62"/>
        <v>2.5127691259046383</v>
      </c>
    </row>
    <row r="41" spans="1:9" x14ac:dyDescent="0.2">
      <c r="A41" s="23" t="s">
        <v>30</v>
      </c>
      <c r="B41" s="2" t="s">
        <v>10</v>
      </c>
      <c r="C41" s="5">
        <f>'[1]TON-TOTALES'!$H$5</f>
        <v>393006.46399999998</v>
      </c>
      <c r="D41" s="6">
        <f>'[1]TON-TOTALES'!$H$6</f>
        <v>420010.08999999997</v>
      </c>
      <c r="E41" s="6">
        <f>'[1]TON-TOTALES'!$H$7</f>
        <v>703576.83000000007</v>
      </c>
      <c r="F41" s="7">
        <f>'[1]TON-TOTALES'!$H$8</f>
        <v>247120.25000000035</v>
      </c>
      <c r="G41" s="7">
        <f>'[1]TON-TOTALES'!$H$9</f>
        <v>47784.049999999981</v>
      </c>
      <c r="H41" s="7">
        <f>'[1]TON-TOTALES'!$H$10</f>
        <v>507927.98</v>
      </c>
      <c r="I41" s="3">
        <f>SUM(C41:H41)</f>
        <v>2319425.6640000008</v>
      </c>
    </row>
    <row r="42" spans="1:9" x14ac:dyDescent="0.2">
      <c r="A42" s="24"/>
      <c r="B42" s="4" t="s">
        <v>11</v>
      </c>
      <c r="C42" s="5">
        <f>'[2]TOTAL-TON-KM'!$H$5</f>
        <v>172532124.25999999</v>
      </c>
      <c r="D42" s="6">
        <f>'[2]TOTAL-TON-KM'!$H$6</f>
        <v>184367148.42432374</v>
      </c>
      <c r="E42" s="6">
        <f>'[2]TOTAL-TON-KM'!$H$7</f>
        <v>272466494.764</v>
      </c>
      <c r="F42" s="7">
        <f>'[2]TOTAL-TON-KM'!$H$8</f>
        <v>192987350.07902956</v>
      </c>
      <c r="G42" s="7">
        <f>'[2]TOTAL-TON-KM'!$H$9</f>
        <v>31083831.203400008</v>
      </c>
      <c r="H42" s="7">
        <f>'[2]TOTAL-TON-KM'!$H$10</f>
        <v>279502590.43550003</v>
      </c>
      <c r="I42" s="8">
        <f>SUM(C42:H42)</f>
        <v>1132939539.1662533</v>
      </c>
    </row>
    <row r="43" spans="1:9" x14ac:dyDescent="0.2">
      <c r="A43" s="24"/>
      <c r="B43" s="4" t="s">
        <v>12</v>
      </c>
      <c r="C43" s="9">
        <f>C42/C41</f>
        <v>439.00581813331195</v>
      </c>
      <c r="D43" s="6">
        <f t="shared" ref="D43" si="63">D42/D41</f>
        <v>438.95885554636021</v>
      </c>
      <c r="E43" s="6">
        <f t="shared" ref="E43" si="64">E42/E41</f>
        <v>387.25904996615645</v>
      </c>
      <c r="F43" s="7">
        <f t="shared" ref="F43" si="65">F42/F41</f>
        <v>780.94510700369267</v>
      </c>
      <c r="G43" s="7">
        <f t="shared" ref="G43" si="66">G42/G41</f>
        <v>650.5064180076829</v>
      </c>
      <c r="H43" s="7">
        <f t="shared" ref="H43" si="67">H42/H41</f>
        <v>550.27996377655757</v>
      </c>
      <c r="I43" s="8">
        <f>I42/I41</f>
        <v>488.45692998516932</v>
      </c>
    </row>
    <row r="44" spans="1:9" x14ac:dyDescent="0.2">
      <c r="A44" s="24"/>
      <c r="B44" s="4" t="s">
        <v>13</v>
      </c>
      <c r="C44" s="5">
        <f>'[3]ING-TOTALES'!$H$5/1000</f>
        <v>416137.41204000008</v>
      </c>
      <c r="D44" s="6">
        <f>'[3]ING-TOTALES'!$H$6/1000</f>
        <v>575877.61728990648</v>
      </c>
      <c r="E44" s="6">
        <f>'[3]ING-TOTALES'!$H$7/1000</f>
        <v>750992.90339028125</v>
      </c>
      <c r="F44" s="7">
        <f>'[3]ING-TOTALES'!$H$8/1000</f>
        <v>408957.3554399999</v>
      </c>
      <c r="G44" s="7">
        <f>'[3]ING-TOTALES'!$H$9/1000</f>
        <v>52074.382189999989</v>
      </c>
      <c r="H44" s="7">
        <f>'[3]ING-TOTALES'!$H$10/1000</f>
        <v>604844.24730409996</v>
      </c>
      <c r="I44" s="8">
        <f>SUM(C44:H44)</f>
        <v>2808883.9176542875</v>
      </c>
    </row>
    <row r="45" spans="1:9" x14ac:dyDescent="0.2">
      <c r="A45" s="24"/>
      <c r="B45" s="4" t="s">
        <v>14</v>
      </c>
      <c r="C45" s="5">
        <f>C44/C41*1000</f>
        <v>1058.8564060870006</v>
      </c>
      <c r="D45" s="6">
        <f t="shared" ref="D45" si="68">D44/D41*1000</f>
        <v>1371.1042448763708</v>
      </c>
      <c r="E45" s="6">
        <f t="shared" ref="E45" si="69">E44/E41*1000</f>
        <v>1067.3928864176514</v>
      </c>
      <c r="F45" s="7">
        <f t="shared" ref="F45" si="70">F44/F41*1000</f>
        <v>1654.8921241379421</v>
      </c>
      <c r="G45" s="7">
        <f t="shared" ref="G45" si="71">G44/G41*1000</f>
        <v>1089.7858634837357</v>
      </c>
      <c r="H45" s="7">
        <f t="shared" ref="H45" si="72">H44/H41*1000</f>
        <v>1190.8071047869817</v>
      </c>
      <c r="I45" s="10">
        <f t="shared" ref="I45" si="73">I44/I41*1000</f>
        <v>1211.0256264088171</v>
      </c>
    </row>
    <row r="46" spans="1:9" ht="13.5" thickBot="1" x14ac:dyDescent="0.25">
      <c r="A46" s="25"/>
      <c r="B46" s="11" t="s">
        <v>15</v>
      </c>
      <c r="C46" s="12">
        <f>C44/C42*1000</f>
        <v>2.4119416243487226</v>
      </c>
      <c r="D46" s="13">
        <f t="shared" ref="D46:I46" si="74">D44/D42*1000</f>
        <v>3.1235370412331571</v>
      </c>
      <c r="E46" s="13">
        <f t="shared" si="74"/>
        <v>2.756276158067664</v>
      </c>
      <c r="F46" s="14">
        <f t="shared" si="74"/>
        <v>2.1190889209708783</v>
      </c>
      <c r="G46" s="14">
        <f t="shared" si="74"/>
        <v>1.6752884111757753</v>
      </c>
      <c r="H46" s="14">
        <f t="shared" si="74"/>
        <v>2.1640022955124563</v>
      </c>
      <c r="I46" s="10">
        <f t="shared" si="74"/>
        <v>2.4792884532226549</v>
      </c>
    </row>
    <row r="47" spans="1:9" x14ac:dyDescent="0.2">
      <c r="A47" s="24" t="s">
        <v>31</v>
      </c>
      <c r="B47" s="2" t="s">
        <v>10</v>
      </c>
      <c r="C47" s="5">
        <f>'[1]TON-TOTALES'!$I$5</f>
        <v>393060.21900000004</v>
      </c>
      <c r="D47" s="6">
        <f>'[1]TON-TOTALES'!$I$6</f>
        <v>420000.00000000006</v>
      </c>
      <c r="E47" s="6">
        <f>'[1]TON-TOTALES'!$I$7</f>
        <v>665255.02</v>
      </c>
      <c r="F47" s="7">
        <f>'[1]TON-TOTALES'!$I$8</f>
        <v>253450.59999999998</v>
      </c>
      <c r="G47" s="7">
        <f>'[1]TON-TOTALES'!$I$9</f>
        <v>43172.189999999973</v>
      </c>
      <c r="H47" s="7">
        <f>'[1]TON-TOTALES'!$I$10</f>
        <v>511610.5</v>
      </c>
      <c r="I47" s="3">
        <f>SUM(C47:H47)</f>
        <v>2286548.5290000001</v>
      </c>
    </row>
    <row r="48" spans="1:9" x14ac:dyDescent="0.2">
      <c r="A48" s="24"/>
      <c r="B48" s="4" t="s">
        <v>11</v>
      </c>
      <c r="C48" s="5">
        <f>'[2]TOTAL-TON-KM'!$I$5</f>
        <v>166957015.65899998</v>
      </c>
      <c r="D48" s="6">
        <f>'[2]TOTAL-TON-KM'!$I$6</f>
        <v>184440535.66921175</v>
      </c>
      <c r="E48" s="6">
        <f>'[2]TOTAL-TON-KM'!$I$7</f>
        <v>287502452.46000004</v>
      </c>
      <c r="F48" s="7">
        <f>'[2]TOTAL-TON-KM'!$I$8</f>
        <v>194157184.99094328</v>
      </c>
      <c r="G48" s="7">
        <f>'[2]TOTAL-TON-KM'!$I$9</f>
        <v>28856896.8858</v>
      </c>
      <c r="H48" s="7">
        <f>'[2]TOTAL-TON-KM'!$I$10</f>
        <v>281509325.2816</v>
      </c>
      <c r="I48" s="8">
        <f>SUM(C48:H48)</f>
        <v>1143423410.9465551</v>
      </c>
    </row>
    <row r="49" spans="1:9" x14ac:dyDescent="0.2">
      <c r="A49" s="24"/>
      <c r="B49" s="4" t="s">
        <v>12</v>
      </c>
      <c r="C49" s="9">
        <f>C48/C47</f>
        <v>424.76192600655924</v>
      </c>
      <c r="D49" s="6">
        <f t="shared" ref="D49" si="75">D48/D47</f>
        <v>439.1441325457422</v>
      </c>
      <c r="E49" s="6">
        <f t="shared" ref="E49" si="76">E48/E47</f>
        <v>432.16878312319994</v>
      </c>
      <c r="F49" s="7">
        <f t="shared" ref="F49" si="77">F48/F47</f>
        <v>766.05533776974016</v>
      </c>
      <c r="G49" s="7">
        <f t="shared" ref="G49" si="78">G48/G47</f>
        <v>668.41401573096061</v>
      </c>
      <c r="H49" s="7">
        <f t="shared" ref="H49" si="79">H48/H47</f>
        <v>550.2414928575547</v>
      </c>
      <c r="I49" s="8">
        <f>I48/I47</f>
        <v>500.06522776344497</v>
      </c>
    </row>
    <row r="50" spans="1:9" x14ac:dyDescent="0.2">
      <c r="A50" s="24"/>
      <c r="B50" s="4" t="s">
        <v>13</v>
      </c>
      <c r="C50" s="5">
        <f>'[3]ING-TOTALES'!$I$5/1000</f>
        <v>467653.75043999992</v>
      </c>
      <c r="D50" s="6">
        <f>'[3]ING-TOTALES'!$I$6/1000</f>
        <v>573453.81285255973</v>
      </c>
      <c r="E50" s="6">
        <f>'[3]ING-TOTALES'!$I$7/1000</f>
        <v>780322.83311000001</v>
      </c>
      <c r="F50" s="7">
        <f>'[3]ING-TOTALES'!$I$8/1000</f>
        <v>418948.65957000025</v>
      </c>
      <c r="G50" s="7">
        <f>'[3]ING-TOTALES'!$I$9/1000</f>
        <v>47754.385680000021</v>
      </c>
      <c r="H50" s="7">
        <f>'[3]ING-TOTALES'!$I$10/1000</f>
        <v>596883.34662740002</v>
      </c>
      <c r="I50" s="8">
        <f>SUM(C50:H50)</f>
        <v>2885016.7882799599</v>
      </c>
    </row>
    <row r="51" spans="1:9" ht="11.25" customHeight="1" x14ac:dyDescent="0.2">
      <c r="A51" s="24"/>
      <c r="B51" s="4" t="s">
        <v>14</v>
      </c>
      <c r="C51" s="5">
        <f>C50/C47*1000</f>
        <v>1189.7763442705452</v>
      </c>
      <c r="D51" s="6">
        <f t="shared" ref="D51" si="80">D50/D47*1000</f>
        <v>1365.3662210775231</v>
      </c>
      <c r="E51" s="6">
        <f t="shared" ref="E51" si="81">E50/E47*1000</f>
        <v>1172.9679741612472</v>
      </c>
      <c r="F51" s="7">
        <f t="shared" ref="F51" si="82">F50/F47*1000</f>
        <v>1652.9795532936214</v>
      </c>
      <c r="G51" s="7">
        <f t="shared" ref="G51" si="83">G50/G47*1000</f>
        <v>1106.1376705698749</v>
      </c>
      <c r="H51" s="7">
        <f t="shared" ref="H51" si="84">H50/H47*1000</f>
        <v>1166.6753255208798</v>
      </c>
      <c r="I51" s="10">
        <f t="shared" ref="I51" si="85">I50/I47*1000</f>
        <v>1261.7343352610558</v>
      </c>
    </row>
    <row r="52" spans="1:9" ht="13.5" thickBot="1" x14ac:dyDescent="0.25">
      <c r="A52" s="25"/>
      <c r="B52" s="11" t="s">
        <v>15</v>
      </c>
      <c r="C52" s="12">
        <f>C50/C48*1000</f>
        <v>2.8010428228733772</v>
      </c>
      <c r="D52" s="13">
        <f t="shared" ref="D52:I52" si="86">D50/D48*1000</f>
        <v>3.1091528268006714</v>
      </c>
      <c r="E52" s="13">
        <f t="shared" si="86"/>
        <v>2.7141432235906424</v>
      </c>
      <c r="F52" s="14">
        <f t="shared" si="86"/>
        <v>2.1577808701209933</v>
      </c>
      <c r="G52" s="14">
        <f t="shared" si="86"/>
        <v>1.6548690550126046</v>
      </c>
      <c r="H52" s="14">
        <f t="shared" si="86"/>
        <v>2.1202968890296066</v>
      </c>
      <c r="I52" s="10">
        <f t="shared" si="86"/>
        <v>2.5231395130275227</v>
      </c>
    </row>
    <row r="53" spans="1:9" x14ac:dyDescent="0.2">
      <c r="A53" s="23" t="s">
        <v>32</v>
      </c>
      <c r="B53" s="2" t="s">
        <v>10</v>
      </c>
      <c r="C53" s="5">
        <f>'[1]TON-TOTALES'!$J$5</f>
        <v>364041.37099999993</v>
      </c>
      <c r="D53" s="6">
        <f>'[1]TON-TOTALES'!$J$6</f>
        <v>384999.99999999977</v>
      </c>
      <c r="E53" s="6">
        <f>'[1]TON-TOTALES'!$J$7</f>
        <v>713957.11</v>
      </c>
      <c r="F53" s="7">
        <f>'[1]TON-TOTALES'!$J$8</f>
        <v>257510.00000000009</v>
      </c>
      <c r="G53" s="7">
        <f>'[1]TON-TOTALES'!$J$9</f>
        <v>40319.319999999992</v>
      </c>
      <c r="H53" s="7">
        <f>'[1]TON-TOTALES'!$J$10</f>
        <v>532746.54999999993</v>
      </c>
      <c r="I53" s="3">
        <f>SUM(C53:H53)</f>
        <v>2293574.3509999998</v>
      </c>
    </row>
    <row r="54" spans="1:9" x14ac:dyDescent="0.2">
      <c r="A54" s="24"/>
      <c r="B54" s="4" t="s">
        <v>11</v>
      </c>
      <c r="C54" s="5">
        <f>'[2]TOTAL-TON-KM'!$J$5</f>
        <v>155872306.896</v>
      </c>
      <c r="D54" s="6">
        <f>'[2]TOTAL-TON-KM'!$J$6</f>
        <v>170520871.72454253</v>
      </c>
      <c r="E54" s="6">
        <f>'[2]TOTAL-TON-KM'!$J$7</f>
        <v>289655693.56</v>
      </c>
      <c r="F54" s="7">
        <f>'[2]TOTAL-TON-KM'!$J$8</f>
        <v>197900599.93278369</v>
      </c>
      <c r="G54" s="7">
        <f>'[2]TOTAL-TON-KM'!$J$9</f>
        <v>28144474.336799994</v>
      </c>
      <c r="H54" s="7">
        <f>'[2]TOTAL-TON-KM'!$J$10</f>
        <v>299406536.29639995</v>
      </c>
      <c r="I54" s="8">
        <f>SUM(C54:H54)</f>
        <v>1141500482.7465262</v>
      </c>
    </row>
    <row r="55" spans="1:9" x14ac:dyDescent="0.2">
      <c r="A55" s="24"/>
      <c r="B55" s="4" t="s">
        <v>12</v>
      </c>
      <c r="C55" s="9">
        <f>C54/C53</f>
        <v>428.17195877443288</v>
      </c>
      <c r="D55" s="6">
        <f t="shared" ref="D55" si="87">D54/D53</f>
        <v>442.91135512868215</v>
      </c>
      <c r="E55" s="6">
        <f t="shared" ref="E55" si="88">E54/E53</f>
        <v>405.70461376874584</v>
      </c>
      <c r="F55" s="7">
        <f t="shared" ref="F55" si="89">F54/F53</f>
        <v>768.51617386813575</v>
      </c>
      <c r="G55" s="7">
        <f t="shared" ref="G55" si="90">G54/G53</f>
        <v>698.03940981147502</v>
      </c>
      <c r="H55" s="7">
        <f t="shared" ref="H55" si="91">H54/H53</f>
        <v>562.00558463757295</v>
      </c>
      <c r="I55" s="8">
        <f>I54/I53</f>
        <v>497.6949983107508</v>
      </c>
    </row>
    <row r="56" spans="1:9" x14ac:dyDescent="0.2">
      <c r="A56" s="24"/>
      <c r="B56" s="4" t="s">
        <v>13</v>
      </c>
      <c r="C56" s="5">
        <f>'[3]ING-TOTALES'!$J$5/1000</f>
        <v>440934.10233000002</v>
      </c>
      <c r="D56" s="6">
        <f>'[3]ING-TOTALES'!$J$6/1000</f>
        <v>524141.43325828254</v>
      </c>
      <c r="E56" s="6">
        <f>'[3]ING-TOTALES'!$J$7/1000</f>
        <v>796492.19038020005</v>
      </c>
      <c r="F56" s="7">
        <f>'[3]ING-TOTALES'!$J$8/1000</f>
        <v>432727.5558600009</v>
      </c>
      <c r="G56" s="7">
        <f>'[3]ING-TOTALES'!$J$9/1000</f>
        <v>48268.197099999998</v>
      </c>
      <c r="H56" s="7">
        <f>'[3]ING-TOTALES'!$J$10/1000</f>
        <v>624002.68526990013</v>
      </c>
      <c r="I56" s="8">
        <f>SUM(C56:H56)</f>
        <v>2866566.1641983837</v>
      </c>
    </row>
    <row r="57" spans="1:9" x14ac:dyDescent="0.2">
      <c r="A57" s="24"/>
      <c r="B57" s="4" t="s">
        <v>14</v>
      </c>
      <c r="C57" s="5">
        <f>C56/C53*1000</f>
        <v>1211.2197608716292</v>
      </c>
      <c r="D57" s="6">
        <f t="shared" ref="D57" si="92">D56/D53*1000</f>
        <v>1361.4063201513839</v>
      </c>
      <c r="E57" s="6">
        <f t="shared" ref="E57" si="93">E56/E53*1000</f>
        <v>1115.6022949056423</v>
      </c>
      <c r="F57" s="7">
        <f t="shared" ref="F57" si="94">F56/F53*1000</f>
        <v>1680.4301031416285</v>
      </c>
      <c r="G57" s="7">
        <f t="shared" ref="G57" si="95">G56/G53*1000</f>
        <v>1197.1480942634946</v>
      </c>
      <c r="H57" s="7">
        <f t="shared" ref="H57" si="96">H56/H53*1000</f>
        <v>1171.2937141871687</v>
      </c>
      <c r="I57" s="10">
        <f t="shared" ref="I57" si="97">I56/I53*1000</f>
        <v>1249.8248260182013</v>
      </c>
    </row>
    <row r="58" spans="1:9" ht="13.5" thickBot="1" x14ac:dyDescent="0.25">
      <c r="A58" s="25"/>
      <c r="B58" s="11" t="s">
        <v>15</v>
      </c>
      <c r="C58" s="12">
        <f>C56/C54*1000</f>
        <v>2.828816170817289</v>
      </c>
      <c r="D58" s="13">
        <f t="shared" ref="D58:I58" si="98">D56/D54*1000</f>
        <v>3.073767028970944</v>
      </c>
      <c r="E58" s="13">
        <f t="shared" si="98"/>
        <v>2.7497895193805766</v>
      </c>
      <c r="F58" s="14">
        <f t="shared" si="98"/>
        <v>2.1865904196701549</v>
      </c>
      <c r="G58" s="14">
        <f t="shared" si="98"/>
        <v>1.7150150513519258</v>
      </c>
      <c r="H58" s="14">
        <f t="shared" si="98"/>
        <v>2.0841318061679304</v>
      </c>
      <c r="I58" s="10">
        <f t="shared" si="98"/>
        <v>2.5112264142904563</v>
      </c>
    </row>
    <row r="59" spans="1:9" x14ac:dyDescent="0.2">
      <c r="A59" s="23" t="s">
        <v>33</v>
      </c>
      <c r="B59" s="2" t="s">
        <v>10</v>
      </c>
      <c r="C59" s="5">
        <f>'[1]TON-TOTALES'!$K$5</f>
        <v>400250.56400000001</v>
      </c>
      <c r="D59" s="6">
        <f>'[1]TON-TOTALES'!$K$6</f>
        <v>410000.00000000012</v>
      </c>
      <c r="E59" s="6">
        <f>'[1]TON-TOTALES'!$K$7</f>
        <v>624810.88</v>
      </c>
      <c r="F59" s="7">
        <f>'[1]TON-TOTALES'!$K$8</f>
        <v>266443.71000000008</v>
      </c>
      <c r="G59" s="7">
        <f>'[1]TON-TOTALES'!$K$9</f>
        <v>40058.240000000005</v>
      </c>
      <c r="H59" s="7">
        <f>'[1]TON-TOTALES'!$K$10</f>
        <v>543749.76</v>
      </c>
      <c r="I59" s="3">
        <f>SUM(C59:H59)</f>
        <v>2285313.1540000001</v>
      </c>
    </row>
    <row r="60" spans="1:9" x14ac:dyDescent="0.2">
      <c r="A60" s="24"/>
      <c r="B60" s="4" t="s">
        <v>11</v>
      </c>
      <c r="C60" s="5">
        <f>'[2]TOTAL-TON-KM'!$K$5</f>
        <v>175558731.588</v>
      </c>
      <c r="D60" s="6">
        <f>'[2]TOTAL-TON-KM'!$K$6</f>
        <v>183178189.64508396</v>
      </c>
      <c r="E60" s="6">
        <f>'[2]TOTAL-TON-KM'!$K$7</f>
        <v>259017472.90999997</v>
      </c>
      <c r="F60" s="7">
        <f>'[2]TOTAL-TON-KM'!$K$8</f>
        <v>199487349.58929816</v>
      </c>
      <c r="G60" s="7">
        <f>'[2]TOTAL-TON-KM'!$K$9</f>
        <v>27923838.870000001</v>
      </c>
      <c r="H60" s="7">
        <f>'[2]TOTAL-TON-KM'!$K$10</f>
        <v>297598.40515339992</v>
      </c>
      <c r="I60" s="8">
        <f>SUM(C60:H60)</f>
        <v>845463181.00753546</v>
      </c>
    </row>
    <row r="61" spans="1:9" x14ac:dyDescent="0.2">
      <c r="A61" s="24"/>
      <c r="B61" s="4" t="s">
        <v>12</v>
      </c>
      <c r="C61" s="9">
        <f>C60/C59</f>
        <v>438.62207171805505</v>
      </c>
      <c r="D61" s="6">
        <f t="shared" ref="D61" si="99">D60/D59</f>
        <v>446.77607230508272</v>
      </c>
      <c r="E61" s="6">
        <f t="shared" ref="E61" si="100">E60/E59</f>
        <v>414.55339719756478</v>
      </c>
      <c r="F61" s="7">
        <f t="shared" ref="F61" si="101">F60/F59</f>
        <v>748.70354263306911</v>
      </c>
      <c r="G61" s="7">
        <f t="shared" ref="G61" si="102">G60/G59</f>
        <v>697.08102178228489</v>
      </c>
      <c r="H61" s="7">
        <f t="shared" ref="H61" si="103">H60/H59</f>
        <v>0.54730765334664222</v>
      </c>
      <c r="I61" s="8">
        <f>I60/I59</f>
        <v>369.95506700152458</v>
      </c>
    </row>
    <row r="62" spans="1:9" x14ac:dyDescent="0.2">
      <c r="A62" s="24"/>
      <c r="B62" s="4" t="s">
        <v>13</v>
      </c>
      <c r="C62" s="5">
        <f>'[3]ING-TOTALES'!$K$5/1000</f>
        <v>513075.65359</v>
      </c>
      <c r="D62" s="6">
        <f>'[3]ING-TOTALES'!$K$6/1000</f>
        <v>542649.40465227037</v>
      </c>
      <c r="E62" s="6">
        <f>'[3]ING-TOTALES'!$K$7/1000</f>
        <v>701260.60635000002</v>
      </c>
      <c r="F62" s="7">
        <f>'[3]ING-TOTALES'!$K$8/1000</f>
        <v>443434.55777000077</v>
      </c>
      <c r="G62" s="7">
        <f>'[3]ING-TOTALES'!$K$9/1000</f>
        <v>46775.11029999992</v>
      </c>
      <c r="H62" s="7">
        <f>'[3]ING-TOTALES'!$K$10/1000</f>
        <v>661491.89100289997</v>
      </c>
      <c r="I62" s="8">
        <f>SUM(C62:H62)</f>
        <v>2908687.2236651708</v>
      </c>
    </row>
    <row r="63" spans="1:9" x14ac:dyDescent="0.2">
      <c r="A63" s="24"/>
      <c r="B63" s="4" t="s">
        <v>14</v>
      </c>
      <c r="C63" s="5">
        <f>C62/C59*1000</f>
        <v>1281.8861476732359</v>
      </c>
      <c r="D63" s="6">
        <f t="shared" ref="D63" si="104">D62/D59*1000</f>
        <v>1323.5351332982202</v>
      </c>
      <c r="E63" s="6">
        <f t="shared" ref="E63" si="105">E62/E59*1000</f>
        <v>1122.3565862841569</v>
      </c>
      <c r="F63" s="7">
        <f t="shared" ref="F63" si="106">F62/F59*1000</f>
        <v>1664.2710678739634</v>
      </c>
      <c r="G63" s="7">
        <f t="shared" ref="G63" si="107">G62/G59*1000</f>
        <v>1167.6776188868985</v>
      </c>
      <c r="H63" s="7">
        <f t="shared" ref="H63" si="108">H62/H59*1000</f>
        <v>1216.5373479942316</v>
      </c>
      <c r="I63" s="10">
        <f t="shared" ref="I63" si="109">I62/I59*1000</f>
        <v>1272.7740259903003</v>
      </c>
    </row>
    <row r="64" spans="1:9" ht="13.5" thickBot="1" x14ac:dyDescent="0.25">
      <c r="A64" s="25"/>
      <c r="B64" s="11" t="s">
        <v>15</v>
      </c>
      <c r="C64" s="12">
        <f>C62/C60*1000</f>
        <v>2.9225299644684286</v>
      </c>
      <c r="D64" s="13">
        <f t="shared" ref="D64:I64" si="110">D62/D60*1000</f>
        <v>2.962412750686521</v>
      </c>
      <c r="E64" s="13">
        <f t="shared" si="110"/>
        <v>2.7073872602936904</v>
      </c>
      <c r="F64" s="14">
        <f t="shared" si="110"/>
        <v>2.2228705663939987</v>
      </c>
      <c r="G64" s="14">
        <f t="shared" si="110"/>
        <v>1.6750959822452205</v>
      </c>
      <c r="H64" s="14">
        <f t="shared" si="110"/>
        <v>2222.7669219595705</v>
      </c>
      <c r="I64" s="10">
        <f t="shared" si="110"/>
        <v>3.4403475976315119</v>
      </c>
    </row>
    <row r="65" spans="1:10" x14ac:dyDescent="0.2">
      <c r="A65" s="23" t="s">
        <v>34</v>
      </c>
      <c r="B65" s="2" t="s">
        <v>10</v>
      </c>
      <c r="C65" s="5">
        <f>'[1]TON-TOTALES'!$L$5</f>
        <v>0</v>
      </c>
      <c r="D65" s="6">
        <f>'[1]TON-TOTALES'!$L$6</f>
        <v>0</v>
      </c>
      <c r="E65" s="6">
        <f>'[1]TON-TOTALES'!$L$7</f>
        <v>0</v>
      </c>
      <c r="F65" s="7">
        <f>'[1]TON-TOTALES'!$L$8</f>
        <v>0</v>
      </c>
      <c r="G65" s="7">
        <f>'[1]TON-TOTALES'!$L$9</f>
        <v>0</v>
      </c>
      <c r="H65" s="7">
        <f>'[1]TON-TOTALES'!$L$10</f>
        <v>0</v>
      </c>
      <c r="I65" s="3">
        <f>SUM(C65:H65)</f>
        <v>0</v>
      </c>
    </row>
    <row r="66" spans="1:10" x14ac:dyDescent="0.2">
      <c r="A66" s="24"/>
      <c r="B66" s="4" t="s">
        <v>11</v>
      </c>
      <c r="C66" s="5">
        <f>'[2]TOTAL-TON-KM'!$L$5</f>
        <v>0</v>
      </c>
      <c r="D66" s="6">
        <f>'[2]TOTAL-TON-KM'!$L$6</f>
        <v>0</v>
      </c>
      <c r="E66" s="6">
        <f>'[2]TOTAL-TON-KM'!$L$7</f>
        <v>0</v>
      </c>
      <c r="F66" s="7">
        <f>'[2]TOTAL-TON-KM'!$L$8</f>
        <v>0</v>
      </c>
      <c r="G66" s="7">
        <f>'[2]TOTAL-TON-KM'!$L$9</f>
        <v>0</v>
      </c>
      <c r="H66" s="7">
        <f>'[2]TOTAL-TON-KM'!$L$10</f>
        <v>0</v>
      </c>
      <c r="I66" s="8">
        <f>SUM(C66:H66)</f>
        <v>0</v>
      </c>
    </row>
    <row r="67" spans="1:10" x14ac:dyDescent="0.2">
      <c r="A67" s="24"/>
      <c r="B67" s="4" t="s">
        <v>12</v>
      </c>
      <c r="C67" s="9" t="e">
        <f>C66/C65</f>
        <v>#DIV/0!</v>
      </c>
      <c r="D67" s="6" t="e">
        <f t="shared" ref="D67" si="111">D66/D65</f>
        <v>#DIV/0!</v>
      </c>
      <c r="E67" s="6" t="e">
        <f t="shared" ref="E67" si="112">E66/E65</f>
        <v>#DIV/0!</v>
      </c>
      <c r="F67" s="7" t="e">
        <f t="shared" ref="F67" si="113">F66/F65</f>
        <v>#DIV/0!</v>
      </c>
      <c r="G67" s="7" t="e">
        <f t="shared" ref="G67" si="114">G66/G65</f>
        <v>#DIV/0!</v>
      </c>
      <c r="H67" s="7" t="e">
        <f t="shared" ref="H67" si="115">H66/H65</f>
        <v>#DIV/0!</v>
      </c>
      <c r="I67" s="8" t="e">
        <f>I66/I65</f>
        <v>#DIV/0!</v>
      </c>
    </row>
    <row r="68" spans="1:10" x14ac:dyDescent="0.2">
      <c r="A68" s="24"/>
      <c r="B68" s="4" t="s">
        <v>13</v>
      </c>
      <c r="C68" s="5">
        <f>'[3]ING-TOTALES'!$L$5/1000</f>
        <v>0</v>
      </c>
      <c r="D68" s="6">
        <f>'[3]ING-TOTALES'!$L$6/1000</f>
        <v>0</v>
      </c>
      <c r="E68" s="6">
        <f>'[3]ING-TOTALES'!$L$7/1000</f>
        <v>0</v>
      </c>
      <c r="F68" s="7">
        <f>'[3]ING-TOTALES'!$L$8/1000</f>
        <v>0</v>
      </c>
      <c r="G68" s="7">
        <f>'[3]ING-TOTALES'!$L$9/1000</f>
        <v>0</v>
      </c>
      <c r="H68" s="7">
        <f>'[3]ING-TOTALES'!$L$10/1000</f>
        <v>0</v>
      </c>
      <c r="I68" s="8">
        <f>SUM(C68:H68)</f>
        <v>0</v>
      </c>
    </row>
    <row r="69" spans="1:10" x14ac:dyDescent="0.2">
      <c r="A69" s="24"/>
      <c r="B69" s="4" t="s">
        <v>14</v>
      </c>
      <c r="C69" s="5" t="e">
        <f>C68/C65*1000</f>
        <v>#DIV/0!</v>
      </c>
      <c r="D69" s="6" t="e">
        <f t="shared" ref="D69" si="116">D68/D65*1000</f>
        <v>#DIV/0!</v>
      </c>
      <c r="E69" s="6" t="e">
        <f t="shared" ref="E69" si="117">E68/E65*1000</f>
        <v>#DIV/0!</v>
      </c>
      <c r="F69" s="7" t="e">
        <f t="shared" ref="F69" si="118">F68/F65*1000</f>
        <v>#DIV/0!</v>
      </c>
      <c r="G69" s="7" t="e">
        <f t="shared" ref="G69" si="119">G68/G65*1000</f>
        <v>#DIV/0!</v>
      </c>
      <c r="H69" s="7" t="e">
        <f t="shared" ref="H69" si="120">H68/H65*1000</f>
        <v>#DIV/0!</v>
      </c>
      <c r="I69" s="10" t="e">
        <f t="shared" ref="I69" si="121">I68/I65*1000</f>
        <v>#DIV/0!</v>
      </c>
    </row>
    <row r="70" spans="1:10" ht="13.5" thickBot="1" x14ac:dyDescent="0.25">
      <c r="A70" s="25"/>
      <c r="B70" s="11" t="s">
        <v>15</v>
      </c>
      <c r="C70" s="12" t="e">
        <f>C68/C66*1000</f>
        <v>#DIV/0!</v>
      </c>
      <c r="D70" s="13" t="e">
        <f t="shared" ref="D70:I70" si="122">D68/D66*1000</f>
        <v>#DIV/0!</v>
      </c>
      <c r="E70" s="13" t="e">
        <f t="shared" si="122"/>
        <v>#DIV/0!</v>
      </c>
      <c r="F70" s="14" t="e">
        <f t="shared" si="122"/>
        <v>#DIV/0!</v>
      </c>
      <c r="G70" s="14" t="e">
        <f t="shared" si="122"/>
        <v>#DIV/0!</v>
      </c>
      <c r="H70" s="14" t="e">
        <f t="shared" si="122"/>
        <v>#DIV/0!</v>
      </c>
      <c r="I70" s="10" t="e">
        <f t="shared" si="122"/>
        <v>#DIV/0!</v>
      </c>
    </row>
    <row r="71" spans="1:10" x14ac:dyDescent="0.2">
      <c r="A71" s="23" t="s">
        <v>35</v>
      </c>
      <c r="B71" s="2" t="s">
        <v>10</v>
      </c>
      <c r="C71" s="5">
        <f>'[1]TON-TOTALES'!$M$5</f>
        <v>0</v>
      </c>
      <c r="D71" s="6">
        <f>'[1]TON-TOTALES'!$M$6</f>
        <v>0</v>
      </c>
      <c r="E71" s="6">
        <f>'[1]TON-TOTALES'!$M$7</f>
        <v>0</v>
      </c>
      <c r="F71" s="7">
        <f>'[1]TON-TOTALES'!$M$8</f>
        <v>0</v>
      </c>
      <c r="G71" s="7">
        <f>'[1]TON-TOTALES'!$M$9</f>
        <v>0</v>
      </c>
      <c r="H71" s="7">
        <f>'[1]TON-TOTALES'!$M$10</f>
        <v>0</v>
      </c>
      <c r="I71" s="3">
        <f>SUM(C71:H71)</f>
        <v>0</v>
      </c>
    </row>
    <row r="72" spans="1:10" x14ac:dyDescent="0.2">
      <c r="A72" s="24"/>
      <c r="B72" s="4" t="s">
        <v>11</v>
      </c>
      <c r="C72" s="5">
        <f>'[2]TOTAL-TON-KM'!$M$5</f>
        <v>0</v>
      </c>
      <c r="D72" s="6">
        <f>'[2]TOTAL-TON-KM'!$M$6</f>
        <v>0</v>
      </c>
      <c r="E72" s="6">
        <f>'[2]TOTAL-TON-KM'!$M$7</f>
        <v>0</v>
      </c>
      <c r="F72" s="7">
        <f>'[2]TOTAL-TON-KM'!$M$8</f>
        <v>0</v>
      </c>
      <c r="G72" s="7">
        <f>'[2]TOTAL-TON-KM'!$M$9</f>
        <v>0</v>
      </c>
      <c r="H72" s="7">
        <f>'[2]TOTAL-TON-KM'!$M$10</f>
        <v>0</v>
      </c>
      <c r="I72" s="8">
        <f>SUM(C72:H72)</f>
        <v>0</v>
      </c>
    </row>
    <row r="73" spans="1:10" x14ac:dyDescent="0.2">
      <c r="A73" s="24"/>
      <c r="B73" s="4" t="s">
        <v>12</v>
      </c>
      <c r="C73" s="9" t="e">
        <f>C72/C71</f>
        <v>#DIV/0!</v>
      </c>
      <c r="D73" s="6" t="e">
        <f t="shared" ref="D73" si="123">D72/D71</f>
        <v>#DIV/0!</v>
      </c>
      <c r="E73" s="6" t="e">
        <f t="shared" ref="E73" si="124">E72/E71</f>
        <v>#DIV/0!</v>
      </c>
      <c r="F73" s="7" t="e">
        <f t="shared" ref="F73" si="125">F72/F71</f>
        <v>#DIV/0!</v>
      </c>
      <c r="G73" s="7" t="e">
        <f t="shared" ref="G73" si="126">G72/G71</f>
        <v>#DIV/0!</v>
      </c>
      <c r="H73" s="7" t="e">
        <f t="shared" ref="H73" si="127">H72/H71</f>
        <v>#DIV/0!</v>
      </c>
      <c r="I73" s="8" t="e">
        <f>I72/I71</f>
        <v>#DIV/0!</v>
      </c>
    </row>
    <row r="74" spans="1:10" x14ac:dyDescent="0.2">
      <c r="A74" s="24"/>
      <c r="B74" s="4" t="s">
        <v>13</v>
      </c>
      <c r="C74" s="5">
        <f>'[3]ING-TOTALES'!$M$5/1000</f>
        <v>0</v>
      </c>
      <c r="D74" s="6">
        <f>'[3]ING-TOTALES'!$M$6/1000</f>
        <v>0</v>
      </c>
      <c r="E74" s="6">
        <f>'[3]ING-TOTALES'!$M$7/1000</f>
        <v>0</v>
      </c>
      <c r="F74" s="7">
        <f>'[3]ING-TOTALES'!$M$8/1000</f>
        <v>0</v>
      </c>
      <c r="G74" s="7">
        <f>'[3]ING-TOTALES'!$M$9/1000</f>
        <v>0</v>
      </c>
      <c r="H74" s="7">
        <f>'[3]ING-TOTALES'!$M$10/1000</f>
        <v>0</v>
      </c>
      <c r="I74" s="8">
        <f>SUM(C74:H74)</f>
        <v>0</v>
      </c>
    </row>
    <row r="75" spans="1:10" x14ac:dyDescent="0.2">
      <c r="A75" s="24"/>
      <c r="B75" s="4" t="s">
        <v>14</v>
      </c>
      <c r="C75" s="5" t="e">
        <f>C74/C71*1000</f>
        <v>#DIV/0!</v>
      </c>
      <c r="D75" s="6" t="e">
        <f t="shared" ref="D75" si="128">D74/D71*1000</f>
        <v>#DIV/0!</v>
      </c>
      <c r="E75" s="6" t="e">
        <f t="shared" ref="E75" si="129">E74/E71*1000</f>
        <v>#DIV/0!</v>
      </c>
      <c r="F75" s="7" t="e">
        <f t="shared" ref="F75" si="130">F74/F71*1000</f>
        <v>#DIV/0!</v>
      </c>
      <c r="G75" s="7" t="e">
        <f t="shared" ref="G75" si="131">G74/G71*1000</f>
        <v>#DIV/0!</v>
      </c>
      <c r="H75" s="7" t="e">
        <f t="shared" ref="H75" si="132">H74/H71*1000</f>
        <v>#DIV/0!</v>
      </c>
      <c r="I75" s="10" t="e">
        <f t="shared" ref="I75" si="133">I74/I71*1000</f>
        <v>#DIV/0!</v>
      </c>
    </row>
    <row r="76" spans="1:10" ht="13.5" thickBot="1" x14ac:dyDescent="0.25">
      <c r="A76" s="25"/>
      <c r="B76" s="11" t="s">
        <v>15</v>
      </c>
      <c r="C76" s="12" t="e">
        <f>C74/C72*1000</f>
        <v>#DIV/0!</v>
      </c>
      <c r="D76" s="13" t="e">
        <f t="shared" ref="D76:I76" si="134">D74/D72*1000</f>
        <v>#DIV/0!</v>
      </c>
      <c r="E76" s="13" t="e">
        <f t="shared" si="134"/>
        <v>#DIV/0!</v>
      </c>
      <c r="F76" s="14" t="e">
        <f t="shared" si="134"/>
        <v>#DIV/0!</v>
      </c>
      <c r="G76" s="14" t="e">
        <f t="shared" si="134"/>
        <v>#DIV/0!</v>
      </c>
      <c r="H76" s="14" t="e">
        <f t="shared" si="134"/>
        <v>#DIV/0!</v>
      </c>
      <c r="I76" s="10" t="e">
        <f t="shared" si="134"/>
        <v>#DIV/0!</v>
      </c>
    </row>
    <row r="77" spans="1:10" x14ac:dyDescent="0.2">
      <c r="A77" s="35" t="s">
        <v>18</v>
      </c>
      <c r="B77" s="2" t="s">
        <v>10</v>
      </c>
      <c r="C77" s="15">
        <f>C5+C11+C17+C23+C29+C35+C41+C47+C53+C59+C65+C71</f>
        <v>3598609.182</v>
      </c>
      <c r="D77" s="15">
        <f t="shared" ref="D77:H77" si="135">D5+D11+D17+D23+D29+D35+D41+D47+D53+D59+D65+D71</f>
        <v>3805000</v>
      </c>
      <c r="E77" s="15">
        <f t="shared" si="135"/>
        <v>6185134.7400000002</v>
      </c>
      <c r="F77" s="15">
        <f t="shared" si="135"/>
        <v>2186179.0500000007</v>
      </c>
      <c r="G77" s="15">
        <f t="shared" si="135"/>
        <v>397930.58999999991</v>
      </c>
      <c r="H77" s="15">
        <f t="shared" si="135"/>
        <v>4327337.1499999994</v>
      </c>
      <c r="I77" s="15">
        <f>SUM(C77:H77)</f>
        <v>20500190.712000001</v>
      </c>
      <c r="J77" s="16"/>
    </row>
    <row r="78" spans="1:10" x14ac:dyDescent="0.2">
      <c r="A78" s="36"/>
      <c r="B78" s="4" t="s">
        <v>19</v>
      </c>
      <c r="C78" s="17">
        <f>C6+C12+C18+C24+C30+C36+C42+C48+C54+C60+C66+C72</f>
        <v>1541076568.891</v>
      </c>
      <c r="D78" s="17">
        <f t="shared" ref="D78:H78" si="136">D6+D12+D18+D24+D30+D36+D42+D48+D54+D60+D66+D72</f>
        <v>1614681322.7138085</v>
      </c>
      <c r="E78" s="17">
        <f t="shared" si="136"/>
        <v>2383661337.5240002</v>
      </c>
      <c r="F78" s="17">
        <f t="shared" si="136"/>
        <v>1590237993.1360192</v>
      </c>
      <c r="G78" s="17">
        <f t="shared" si="136"/>
        <v>272812993.72040004</v>
      </c>
      <c r="H78" s="17">
        <f t="shared" si="136"/>
        <v>2191783534.0968533</v>
      </c>
      <c r="I78" s="17">
        <f>SUM(C78:H78)</f>
        <v>9594253750.0820808</v>
      </c>
      <c r="J78" s="21"/>
    </row>
    <row r="79" spans="1:10" x14ac:dyDescent="0.2">
      <c r="A79" s="36"/>
      <c r="B79" s="4" t="s">
        <v>12</v>
      </c>
      <c r="C79" s="17">
        <f>C78/C77</f>
        <v>428.24227109722301</v>
      </c>
      <c r="D79" s="17">
        <f t="shared" ref="D79:H79" si="137">D78/D77</f>
        <v>424.35777206670394</v>
      </c>
      <c r="E79" s="17">
        <f t="shared" si="137"/>
        <v>385.38551506543251</v>
      </c>
      <c r="F79" s="17">
        <f t="shared" si="137"/>
        <v>727.40519269728554</v>
      </c>
      <c r="G79" s="17">
        <f t="shared" si="137"/>
        <v>685.57934618798743</v>
      </c>
      <c r="H79" s="17">
        <f t="shared" si="137"/>
        <v>506.49705768750965</v>
      </c>
      <c r="I79" s="17">
        <f>I78/I77</f>
        <v>468.0080241627208</v>
      </c>
      <c r="J79" s="16"/>
    </row>
    <row r="80" spans="1:10" x14ac:dyDescent="0.2">
      <c r="A80" s="36"/>
      <c r="B80" s="4" t="s">
        <v>13</v>
      </c>
      <c r="C80" s="17">
        <f>C8+C14+C20+C26+C32+C38+C44+C50+C56+C62+C68+C74</f>
        <v>3786290.3362800004</v>
      </c>
      <c r="D80" s="17">
        <f t="shared" ref="D80:H80" si="138">D8+D14+D20+D26+D32+D38+D44+D50+D56+D62+D68+D74</f>
        <v>4830398.6635896862</v>
      </c>
      <c r="E80" s="17">
        <f t="shared" si="138"/>
        <v>5957232.3144987915</v>
      </c>
      <c r="F80" s="17">
        <f t="shared" si="138"/>
        <v>3224220.2224199995</v>
      </c>
      <c r="G80" s="17">
        <f t="shared" si="138"/>
        <v>423958.38668</v>
      </c>
      <c r="H80" s="17">
        <f t="shared" si="138"/>
        <v>4943388.7462558011</v>
      </c>
      <c r="I80" s="17">
        <f>SUM(C80:H80)</f>
        <v>23165488.669724278</v>
      </c>
      <c r="J80" s="16"/>
    </row>
    <row r="81" spans="1:10" x14ac:dyDescent="0.2">
      <c r="A81" s="36"/>
      <c r="B81" s="4" t="s">
        <v>14</v>
      </c>
      <c r="C81" s="17">
        <f>C80/C77*1000</f>
        <v>1052.1538029799872</v>
      </c>
      <c r="D81" s="17">
        <f t="shared" ref="D81:I81" si="139">D80/D77*1000</f>
        <v>1269.4871652009688</v>
      </c>
      <c r="E81" s="17">
        <f t="shared" si="139"/>
        <v>963.15319955322286</v>
      </c>
      <c r="F81" s="17">
        <f t="shared" si="139"/>
        <v>1474.8198334532565</v>
      </c>
      <c r="G81" s="17">
        <f t="shared" si="139"/>
        <v>1065.40788100759</v>
      </c>
      <c r="H81" s="17">
        <f t="shared" si="139"/>
        <v>1142.3627452406386</v>
      </c>
      <c r="I81" s="10">
        <f t="shared" si="139"/>
        <v>1130.0133250060019</v>
      </c>
      <c r="J81" s="16"/>
    </row>
    <row r="82" spans="1:10" ht="13.5" thickBot="1" x14ac:dyDescent="0.25">
      <c r="A82" s="37"/>
      <c r="B82" s="11" t="s">
        <v>15</v>
      </c>
      <c r="C82" s="18">
        <f>C80/C78*1000</f>
        <v>2.4569125329085475</v>
      </c>
      <c r="D82" s="18">
        <f t="shared" ref="D82:I82" si="140">D80/D78*1000</f>
        <v>2.9915492274792617</v>
      </c>
      <c r="E82" s="18">
        <f t="shared" si="140"/>
        <v>2.4991940846289831</v>
      </c>
      <c r="F82" s="18">
        <f t="shared" si="140"/>
        <v>2.0275079807782079</v>
      </c>
      <c r="G82" s="18">
        <f t="shared" si="140"/>
        <v>1.5540256382161381</v>
      </c>
      <c r="H82" s="18">
        <f t="shared" si="140"/>
        <v>2.2554183245531019</v>
      </c>
      <c r="I82" s="10">
        <f t="shared" si="140"/>
        <v>2.414516988309392</v>
      </c>
      <c r="J82" s="16"/>
    </row>
    <row r="83" spans="1:10" ht="44.25" customHeight="1" x14ac:dyDescent="0.2">
      <c r="A83" s="38" t="s">
        <v>26</v>
      </c>
      <c r="B83" s="39"/>
      <c r="C83" s="39"/>
      <c r="D83" s="39"/>
      <c r="E83" s="39"/>
      <c r="F83" s="39"/>
      <c r="G83" s="39"/>
      <c r="H83" s="39"/>
      <c r="I83" s="38"/>
      <c r="J83" s="1" t="s">
        <v>20</v>
      </c>
    </row>
    <row r="84" spans="1:10" x14ac:dyDescent="0.2">
      <c r="A84" s="40" t="s">
        <v>21</v>
      </c>
      <c r="B84" s="39"/>
      <c r="C84" s="39"/>
      <c r="D84" s="39"/>
      <c r="E84" s="39"/>
      <c r="F84" s="39"/>
      <c r="G84" s="39"/>
      <c r="H84" s="39"/>
      <c r="I84" s="39"/>
    </row>
    <row r="85" spans="1:10" x14ac:dyDescent="0.2">
      <c r="A85" s="1" t="s">
        <v>22</v>
      </c>
    </row>
    <row r="86" spans="1:10" x14ac:dyDescent="0.2">
      <c r="A86" s="1" t="s">
        <v>28</v>
      </c>
    </row>
    <row r="87" spans="1:10" x14ac:dyDescent="0.2">
      <c r="A87" s="1" t="s">
        <v>29</v>
      </c>
      <c r="C87" s="19"/>
    </row>
    <row r="88" spans="1:10" x14ac:dyDescent="0.2">
      <c r="C88" s="20"/>
    </row>
  </sheetData>
  <sheetProtection selectLockedCells="1" selectUnlockedCells="1"/>
  <mergeCells count="25">
    <mergeCell ref="A77:A82"/>
    <mergeCell ref="A83:I83"/>
    <mergeCell ref="A84:I84"/>
    <mergeCell ref="A5:A10"/>
    <mergeCell ref="A11:A16"/>
    <mergeCell ref="A29:A34"/>
    <mergeCell ref="A17:A22"/>
    <mergeCell ref="A23:A28"/>
    <mergeCell ref="A35:A40"/>
    <mergeCell ref="A41:A46"/>
    <mergeCell ref="A47:A52"/>
    <mergeCell ref="A53:A58"/>
    <mergeCell ref="A59:A64"/>
    <mergeCell ref="A65:A70"/>
    <mergeCell ref="A71:A76"/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74803149606299213" right="0.74803149606299213" top="0.98425196850393704" bottom="0.98425196850393704" header="0" footer="0"/>
  <pageSetup paperSize="9" scale="55" orientation="portrait" r:id="rId1"/>
  <headerFooter alignWithMargins="0">
    <oddHeader>&amp;L&amp;D      &amp;T&amp;R&amp;A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EXPLOTACION</vt:lpstr>
      <vt:lpstr>EXPLOTACION!Área_de_impresión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Emilce Gomez</dc:creator>
  <cp:lastModifiedBy>roxana</cp:lastModifiedBy>
  <dcterms:created xsi:type="dcterms:W3CDTF">2021-02-24T15:34:18Z</dcterms:created>
  <dcterms:modified xsi:type="dcterms:W3CDTF">2021-11-25T17:24:17Z</dcterms:modified>
</cp:coreProperties>
</file>