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7490" windowHeight="11760" activeTab="1"/>
  </bookViews>
  <sheets>
    <sheet name="mensualiz SPN" sheetId="14" r:id="rId1"/>
    <sheet name="VarMensual" sheetId="15" r:id="rId2"/>
  </sheets>
  <definedNames>
    <definedName name="_xlnm.Print_Area" localSheetId="0">'mensualiz SPN'!$B$1:$H$78</definedName>
    <definedName name="_xlnm.Print_Area" localSheetId="1">VarMensual!$B$1:$O$88</definedName>
  </definedNames>
  <calcPr calcId="144525"/>
</workbook>
</file>

<file path=xl/calcChain.xml><?xml version="1.0" encoding="utf-8"?>
<calcChain xmlns="http://schemas.openxmlformats.org/spreadsheetml/2006/main">
  <c r="M94" i="15" l="1"/>
  <c r="L94" i="15"/>
  <c r="M93" i="15"/>
  <c r="L93" i="15"/>
  <c r="M92" i="15"/>
  <c r="M96" i="15" s="1"/>
  <c r="L92" i="15"/>
  <c r="L96" i="15" s="1"/>
  <c r="N96" i="15" s="1"/>
  <c r="G89" i="15"/>
  <c r="I96" i="15"/>
  <c r="H96" i="15"/>
  <c r="G96" i="15"/>
  <c r="H94" i="15"/>
  <c r="H93" i="15"/>
  <c r="H92" i="15"/>
  <c r="G94" i="15"/>
  <c r="G93" i="15"/>
  <c r="G92" i="15"/>
  <c r="O77" i="15" l="1"/>
  <c r="N77" i="15"/>
  <c r="J77" i="15"/>
  <c r="I77" i="15"/>
  <c r="J79" i="15"/>
  <c r="I79" i="15"/>
  <c r="O79" i="15"/>
  <c r="N79" i="15"/>
  <c r="O75" i="15"/>
  <c r="N75" i="15"/>
  <c r="J75" i="15"/>
  <c r="I75" i="15"/>
  <c r="O73" i="15"/>
  <c r="O72" i="15"/>
  <c r="N72" i="15"/>
  <c r="O71" i="15"/>
  <c r="N71" i="15"/>
  <c r="O70" i="15"/>
  <c r="N70" i="15"/>
  <c r="O69" i="15"/>
  <c r="N69" i="15"/>
  <c r="O68" i="15"/>
  <c r="N68" i="15"/>
  <c r="O67" i="15"/>
  <c r="N67" i="15"/>
  <c r="O66" i="15"/>
  <c r="N66" i="15"/>
  <c r="O65" i="15"/>
  <c r="N65" i="15"/>
  <c r="O64" i="15"/>
  <c r="N64" i="15"/>
  <c r="O63" i="15"/>
  <c r="N63" i="15"/>
  <c r="O62" i="15"/>
  <c r="N62" i="15"/>
  <c r="O61" i="15"/>
  <c r="N61" i="15"/>
  <c r="O60" i="15"/>
  <c r="N60" i="15"/>
  <c r="O59" i="15"/>
  <c r="N59" i="15"/>
  <c r="O58" i="15"/>
  <c r="N58" i="15"/>
  <c r="O57" i="15"/>
  <c r="N57" i="15"/>
  <c r="O56" i="15"/>
  <c r="N56" i="15"/>
  <c r="O55" i="15"/>
  <c r="N55" i="15"/>
  <c r="O54" i="15"/>
  <c r="N54" i="15"/>
  <c r="J73" i="15"/>
  <c r="J72" i="15"/>
  <c r="I72" i="15"/>
  <c r="J71" i="15"/>
  <c r="I71" i="15"/>
  <c r="J70" i="15"/>
  <c r="I70" i="15"/>
  <c r="J69" i="15"/>
  <c r="I69" i="15"/>
  <c r="J68" i="15"/>
  <c r="I68" i="15"/>
  <c r="J67" i="15"/>
  <c r="I67" i="15"/>
  <c r="J66" i="15"/>
  <c r="I66" i="15"/>
  <c r="J65" i="15"/>
  <c r="I65" i="15"/>
  <c r="J64" i="15"/>
  <c r="I64" i="15"/>
  <c r="J63" i="15"/>
  <c r="I63" i="15"/>
  <c r="J62" i="15"/>
  <c r="I62" i="15"/>
  <c r="J61" i="15"/>
  <c r="I61" i="15"/>
  <c r="J60" i="15"/>
  <c r="I60" i="15"/>
  <c r="J59" i="15"/>
  <c r="I59" i="15"/>
  <c r="J58" i="15"/>
  <c r="I58" i="15"/>
  <c r="J57" i="15"/>
  <c r="I57" i="15"/>
  <c r="J56" i="15"/>
  <c r="I56" i="15"/>
  <c r="J55" i="15"/>
  <c r="I55" i="15"/>
  <c r="J54" i="15"/>
  <c r="I54" i="15"/>
  <c r="O52" i="15"/>
  <c r="N52" i="15"/>
  <c r="O51" i="15"/>
  <c r="N51" i="15"/>
  <c r="O50" i="15"/>
  <c r="N50" i="15"/>
  <c r="O49" i="15"/>
  <c r="N49" i="15"/>
  <c r="O48" i="15"/>
  <c r="N48" i="15"/>
  <c r="O47" i="15"/>
  <c r="N47" i="15"/>
  <c r="O46" i="15"/>
  <c r="N46" i="15"/>
  <c r="O45" i="15"/>
  <c r="N45" i="15"/>
  <c r="O44" i="15"/>
  <c r="N44" i="15"/>
  <c r="O43" i="15"/>
  <c r="N43" i="15"/>
  <c r="O42" i="15"/>
  <c r="N42" i="15"/>
  <c r="O41" i="15"/>
  <c r="N41" i="15"/>
  <c r="O40" i="15"/>
  <c r="N40" i="15"/>
  <c r="O39" i="15"/>
  <c r="N39" i="15"/>
  <c r="O38" i="15"/>
  <c r="N38" i="15"/>
  <c r="O37" i="15"/>
  <c r="N37" i="15"/>
  <c r="O36" i="15"/>
  <c r="N36" i="15"/>
  <c r="O35" i="15"/>
  <c r="N35" i="15"/>
  <c r="O34" i="15"/>
  <c r="N34" i="15"/>
  <c r="O33" i="15"/>
  <c r="N33" i="15"/>
  <c r="O32" i="15"/>
  <c r="N32" i="15"/>
  <c r="O31" i="15"/>
  <c r="N31" i="15"/>
  <c r="O30" i="15"/>
  <c r="N30" i="15"/>
  <c r="O29" i="15"/>
  <c r="N29" i="15"/>
  <c r="O28" i="15"/>
  <c r="N28" i="15"/>
  <c r="J52" i="15"/>
  <c r="I52" i="15"/>
  <c r="J51" i="15"/>
  <c r="I51" i="15"/>
  <c r="J50" i="15"/>
  <c r="I50" i="15"/>
  <c r="J49" i="15"/>
  <c r="I49" i="15"/>
  <c r="J48" i="15"/>
  <c r="I48" i="15"/>
  <c r="J47" i="15"/>
  <c r="I47" i="15"/>
  <c r="J46" i="15"/>
  <c r="I46" i="15"/>
  <c r="J45" i="15"/>
  <c r="I45" i="15"/>
  <c r="J44" i="15"/>
  <c r="I44" i="15"/>
  <c r="J43" i="15"/>
  <c r="I43" i="15"/>
  <c r="J42" i="15"/>
  <c r="I42" i="15"/>
  <c r="J41" i="15"/>
  <c r="I41" i="15"/>
  <c r="J40" i="15"/>
  <c r="I40" i="15"/>
  <c r="J39" i="15"/>
  <c r="I39" i="15"/>
  <c r="J38" i="15"/>
  <c r="I38" i="15"/>
  <c r="J37" i="15"/>
  <c r="I37" i="15"/>
  <c r="J36" i="15"/>
  <c r="I36" i="15"/>
  <c r="J35" i="15"/>
  <c r="I35" i="15"/>
  <c r="J34" i="15"/>
  <c r="I34" i="15"/>
  <c r="J33" i="15"/>
  <c r="I33" i="15"/>
  <c r="J32" i="15"/>
  <c r="I32" i="15"/>
  <c r="J31" i="15"/>
  <c r="I31" i="15"/>
  <c r="J30" i="15"/>
  <c r="I30" i="15"/>
  <c r="J29" i="15"/>
  <c r="I29" i="15"/>
  <c r="J28" i="15"/>
  <c r="I28" i="15"/>
  <c r="O26" i="15"/>
  <c r="N26" i="15"/>
  <c r="O25" i="15"/>
  <c r="N25" i="15"/>
  <c r="O24" i="15"/>
  <c r="N24" i="15"/>
  <c r="O23" i="15"/>
  <c r="N23" i="15"/>
  <c r="O22" i="15"/>
  <c r="N22" i="15"/>
  <c r="O21" i="15"/>
  <c r="N21" i="15"/>
  <c r="O20" i="15"/>
  <c r="N20" i="15"/>
  <c r="O19" i="15"/>
  <c r="N19" i="15"/>
  <c r="O18" i="15"/>
  <c r="N18" i="15"/>
  <c r="O17" i="15"/>
  <c r="N17" i="15"/>
  <c r="O16" i="15"/>
  <c r="N16" i="15"/>
  <c r="O15" i="15"/>
  <c r="N15" i="15"/>
  <c r="O14" i="15"/>
  <c r="N14" i="15"/>
  <c r="O13" i="15"/>
  <c r="N13" i="15"/>
  <c r="O12" i="15"/>
  <c r="N12" i="15"/>
  <c r="O11" i="15"/>
  <c r="N11" i="15"/>
  <c r="O10" i="15"/>
  <c r="N10" i="15"/>
  <c r="O9" i="15"/>
  <c r="N9" i="15"/>
  <c r="O8" i="15"/>
  <c r="N8" i="15"/>
  <c r="O7" i="15"/>
  <c r="N7" i="15"/>
  <c r="J26" i="15"/>
  <c r="I26" i="15"/>
  <c r="J25" i="15"/>
  <c r="I25" i="15"/>
  <c r="J24" i="15"/>
  <c r="I24" i="15"/>
  <c r="J23" i="15"/>
  <c r="I23" i="15"/>
  <c r="J22" i="15"/>
  <c r="I22" i="15"/>
  <c r="J21" i="15"/>
  <c r="I21" i="15"/>
  <c r="J20" i="15"/>
  <c r="I20" i="15"/>
  <c r="J19" i="15"/>
  <c r="I19" i="15"/>
  <c r="J18" i="15"/>
  <c r="I18" i="15"/>
  <c r="J17" i="15"/>
  <c r="I17" i="15"/>
  <c r="J16" i="15"/>
  <c r="I16" i="15"/>
  <c r="J15" i="15"/>
  <c r="I15" i="15"/>
  <c r="J14" i="15"/>
  <c r="I14" i="15"/>
  <c r="J13" i="15"/>
  <c r="I13" i="15"/>
  <c r="J12" i="15"/>
  <c r="I12" i="15"/>
  <c r="J11" i="15"/>
  <c r="I11" i="15"/>
  <c r="J10" i="15"/>
  <c r="I10" i="15"/>
  <c r="J9" i="15"/>
  <c r="I9" i="15"/>
  <c r="J8" i="15"/>
  <c r="I8" i="15"/>
  <c r="I7" i="15"/>
  <c r="J7" i="15"/>
  <c r="H5" i="15" l="1"/>
</calcChain>
</file>

<file path=xl/sharedStrings.xml><?xml version="1.0" encoding="utf-8"?>
<sst xmlns="http://schemas.openxmlformats.org/spreadsheetml/2006/main" count="159" uniqueCount="75">
  <si>
    <t>INGRESOS TOTALES</t>
  </si>
  <si>
    <t>Tributarios</t>
  </si>
  <si>
    <t>IVA neto de reintegros</t>
  </si>
  <si>
    <t>Ganancias</t>
  </si>
  <si>
    <t>Débitos y créditos</t>
  </si>
  <si>
    <t>Bienes personales</t>
  </si>
  <si>
    <t>Impuestos internos</t>
  </si>
  <si>
    <t>Combustibles</t>
  </si>
  <si>
    <t>Derechos de exportación</t>
  </si>
  <si>
    <t>Derechos de importación</t>
  </si>
  <si>
    <t>Resto tributarios</t>
  </si>
  <si>
    <t>FGS cobradas al sector privado y público financiero</t>
  </si>
  <si>
    <t>Resto rentas de la propiedad</t>
  </si>
  <si>
    <t>Otros ingresos corrientes</t>
  </si>
  <si>
    <t>Ingresos no tributarios</t>
  </si>
  <si>
    <t>Transferencias corrientes</t>
  </si>
  <si>
    <t>Resto ingresos corrientes</t>
  </si>
  <si>
    <t>Ingresos de capital</t>
  </si>
  <si>
    <t>GASTOS PRIMARIOS</t>
  </si>
  <si>
    <t>Gastos corrientes primarios</t>
  </si>
  <si>
    <t>Jubilaciones y pensiones contributivas</t>
  </si>
  <si>
    <t>Pensiones no contributivas</t>
  </si>
  <si>
    <t>Resto</t>
  </si>
  <si>
    <t>Subsidios económicos</t>
  </si>
  <si>
    <t>Energía</t>
  </si>
  <si>
    <t>Transporte</t>
  </si>
  <si>
    <t>Otras funciones</t>
  </si>
  <si>
    <t>Gastos de funcionamiento y otros</t>
  </si>
  <si>
    <t>Salarios</t>
  </si>
  <si>
    <t>Otros gastos de funcionamiento</t>
  </si>
  <si>
    <t>Transferencias a provincias</t>
  </si>
  <si>
    <t>Educación</t>
  </si>
  <si>
    <t>Seguridad Social</t>
  </si>
  <si>
    <t>Salud</t>
  </si>
  <si>
    <t>Otras transferencias</t>
  </si>
  <si>
    <t>Otros gastos corrientes</t>
  </si>
  <si>
    <t>Transferencias a universidades</t>
  </si>
  <si>
    <t>Gastos de capital</t>
  </si>
  <si>
    <t>Nación</t>
  </si>
  <si>
    <t>Vivienda</t>
  </si>
  <si>
    <t>Fondo Federal Solidario</t>
  </si>
  <si>
    <t>Otros</t>
  </si>
  <si>
    <t>RESULTADO PRIMARIO</t>
  </si>
  <si>
    <t>RESULTADO FINANCIERO</t>
  </si>
  <si>
    <t>Desarrollo Social</t>
  </si>
  <si>
    <t>Prestaciones sociales</t>
  </si>
  <si>
    <t>Asignaciones (familiares y por hijo)</t>
  </si>
  <si>
    <t>Prestaciones del INSSJP</t>
  </si>
  <si>
    <t>Otros programas (Progresar, Argentina Trabaja, otros)</t>
  </si>
  <si>
    <t>Transferencias corrientes a provincias</t>
  </si>
  <si>
    <t>Déficit Operativo de Empresas Públicas</t>
  </si>
  <si>
    <t>Dato mensual</t>
  </si>
  <si>
    <t>Variación anual</t>
  </si>
  <si>
    <t>Acumulado anual</t>
  </si>
  <si>
    <t>%</t>
  </si>
  <si>
    <t>$</t>
  </si>
  <si>
    <t>2017</t>
  </si>
  <si>
    <t>INFORME MENSUAL DE INGRESOS Y GASTOS DEL SECTOR PÚBLICO NACIONAL NO FINANCIERO</t>
  </si>
  <si>
    <t>Base caja- En millones de pesos</t>
  </si>
  <si>
    <t>Agua potable y alcantarillado</t>
  </si>
  <si>
    <t xml:space="preserve">Rentas de la propiedad Netas </t>
  </si>
  <si>
    <t xml:space="preserve">Intereses Netos </t>
  </si>
  <si>
    <r>
      <rPr>
        <b/>
        <sz val="10"/>
        <rFont val="Arial"/>
        <family val="2"/>
      </rPr>
      <t xml:space="preserve">(1) </t>
    </r>
    <r>
      <rPr>
        <sz val="10"/>
        <rFont val="Arial"/>
        <family val="2"/>
      </rPr>
      <t>Excluye las siguientes rentas de la propiedad:</t>
    </r>
  </si>
  <si>
    <t>INFORME MENSUAL DE INGRESOS Y GASTOS DEL SECTOR</t>
  </si>
  <si>
    <t>PÚBLICO NACIONAL NO FINANCIERO</t>
  </si>
  <si>
    <t>Aportes y contribuciones a la seguriad social</t>
  </si>
  <si>
    <t>2018</t>
  </si>
  <si>
    <t>- las generadas por activos del Sector Público no Financiero (SPNF) en posesión del FGS por: $1.867 M. en feb/18, $1.609 M. en feb/17, $9.527 M. en ene-feb/18 y $7.426 M. en ene-feb/17.</t>
  </si>
  <si>
    <t>- las generadas por activos del SPNF en posesión de organismos del SPNF excluyendo el FGS por: $1.378 M. en feb/18, $60 M. en feb/17, $2.634 M. en ene-feb/18 y $70 en ene-feb/17.</t>
  </si>
  <si>
    <r>
      <rPr>
        <b/>
        <sz val="10"/>
        <rFont val="Calibri"/>
        <family val="2"/>
      </rPr>
      <t xml:space="preserve">(2) </t>
    </r>
    <r>
      <rPr>
        <sz val="10"/>
        <rFont val="Calibri"/>
        <family val="2"/>
      </rPr>
      <t>Excluye intereses pagados Intra-Sector Público Nacional por: $3.245 M. en feb/18, $1.669 M. en feb/17, $12.161 M. en ene-feb/18 y $7.496 M. en ene-feb/17.</t>
    </r>
  </si>
  <si>
    <r>
      <rPr>
        <b/>
        <sz val="10"/>
        <color indexed="8"/>
        <rFont val="Calibri"/>
        <family val="2"/>
      </rPr>
      <t>Nota: Ley 27.431-Artículo 117</t>
    </r>
    <r>
      <rPr>
        <sz val="10"/>
        <color indexed="8"/>
        <rFont val="Calibri"/>
        <family val="2"/>
      </rPr>
      <t xml:space="preserve">. En el año 2018 no se incluye el Fondo Federal Solidario en recursos y gastos por su exclusión del Presupuesto de la Administración Nacional. El importe en </t>
    </r>
  </si>
  <si>
    <t xml:space="preserve">           febrero ascendió a $1.453 M. y en el período ene-feb a $2.041 M. </t>
  </si>
  <si>
    <t>Intereses</t>
  </si>
  <si>
    <t>Rentas de la propiedad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</si>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</sst>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______"/>
    <numFmt numFmtId="165" formatCode="0.0"/>
    <numFmt numFmtId="166" formatCode="0.0%"/>
    <numFmt numFmtId="167" formatCode="#,##0__"/>
  </numFmts>
  <fonts count="49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Calibri"/>
      <family val="2"/>
    </font>
    <font>
      <sz val="10"/>
      <name val="Calibri"/>
      <family val="2"/>
    </font>
    <font>
      <b/>
      <sz val="10"/>
      <color indexed="8"/>
      <name val="Calibri"/>
      <family val="2"/>
    </font>
    <font>
      <b/>
      <sz val="10"/>
      <name val="Calibri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Open Sans"/>
    </font>
    <font>
      <sz val="11"/>
      <color theme="1"/>
      <name val="Open Sans"/>
    </font>
    <font>
      <sz val="9"/>
      <color theme="1"/>
      <name val="Open Sans"/>
    </font>
    <font>
      <sz val="10"/>
      <color theme="1"/>
      <name val="Open Sans"/>
    </font>
    <font>
      <b/>
      <sz val="12"/>
      <color theme="1"/>
      <name val="Open Sans"/>
    </font>
    <font>
      <b/>
      <sz val="9"/>
      <color theme="1"/>
      <name val="Open Sans"/>
    </font>
    <font>
      <b/>
      <sz val="10"/>
      <color theme="1"/>
      <name val="Open Sans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theme="1" tint="0.34998626667073579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name val="Calibri"/>
      <family val="2"/>
      <scheme val="minor"/>
    </font>
    <font>
      <sz val="12"/>
      <color theme="1" tint="0.34998626667073579"/>
      <name val="Calibri"/>
      <family val="2"/>
      <scheme val="minor"/>
    </font>
    <font>
      <b/>
      <sz val="11"/>
      <color theme="1" tint="0.34998626667073579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sz val="9"/>
      <color theme="1" tint="0.34998626667073579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7" fillId="11" borderId="0" applyNumberFormat="0" applyBorder="0" applyAlignment="0" applyProtection="0"/>
    <xf numFmtId="0" fontId="7" fillId="15" borderId="0" applyNumberFormat="0" applyBorder="0" applyAlignment="0" applyProtection="0"/>
    <xf numFmtId="0" fontId="7" fillId="19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31" borderId="0" applyNumberFormat="0" applyBorder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22" fillId="13" borderId="0" applyNumberFormat="0" applyBorder="0" applyAlignment="0" applyProtection="0"/>
    <xf numFmtId="0" fontId="22" fillId="17" borderId="0" applyNumberFormat="0" applyBorder="0" applyAlignment="0" applyProtection="0"/>
    <xf numFmtId="0" fontId="22" fillId="21" borderId="0" applyNumberFormat="0" applyBorder="0" applyAlignment="0" applyProtection="0"/>
    <xf numFmtId="0" fontId="22" fillId="25" borderId="0" applyNumberFormat="0" applyBorder="0" applyAlignment="0" applyProtection="0"/>
    <xf numFmtId="0" fontId="22" fillId="29" borderId="0" applyNumberFormat="0" applyBorder="0" applyAlignment="0" applyProtection="0"/>
    <xf numFmtId="0" fontId="22" fillId="33" borderId="0" applyNumberFormat="0" applyBorder="0" applyAlignment="0" applyProtection="0"/>
    <xf numFmtId="0" fontId="11" fillId="3" borderId="0" applyNumberFormat="0" applyBorder="0" applyAlignment="0" applyProtection="0"/>
    <xf numFmtId="0" fontId="16" fillId="7" borderId="3" applyNumberFormat="0" applyAlignment="0" applyProtection="0"/>
    <xf numFmtId="0" fontId="18" fillId="8" borderId="6" applyNumberFormat="0" applyAlignment="0" applyProtection="0"/>
    <xf numFmtId="0" fontId="17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22" fillId="10" borderId="0" applyNumberFormat="0" applyBorder="0" applyAlignment="0" applyProtection="0"/>
    <xf numFmtId="0" fontId="22" fillId="14" borderId="0" applyNumberFormat="0" applyBorder="0" applyAlignment="0" applyProtection="0"/>
    <xf numFmtId="0" fontId="22" fillId="18" borderId="0" applyNumberFormat="0" applyBorder="0" applyAlignment="0" applyProtection="0"/>
    <xf numFmtId="0" fontId="22" fillId="22" borderId="0" applyNumberFormat="0" applyBorder="0" applyAlignment="0" applyProtection="0"/>
    <xf numFmtId="0" fontId="22" fillId="26" borderId="0" applyNumberFormat="0" applyBorder="0" applyAlignment="0" applyProtection="0"/>
    <xf numFmtId="0" fontId="22" fillId="30" borderId="0" applyNumberFormat="0" applyBorder="0" applyAlignment="0" applyProtection="0"/>
    <xf numFmtId="0" fontId="14" fillId="6" borderId="3" applyNumberFormat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" fillId="0" borderId="0"/>
    <xf numFmtId="0" fontId="7" fillId="9" borderId="7" applyNumberFormat="0" applyFont="0" applyAlignment="0" applyProtection="0"/>
    <xf numFmtId="9" fontId="7" fillId="0" borderId="0" applyFont="0" applyFill="0" applyBorder="0" applyAlignment="0" applyProtection="0"/>
    <xf numFmtId="0" fontId="15" fillId="7" borderId="4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1" applyNumberFormat="0" applyFill="0" applyAlignment="0" applyProtection="0"/>
    <xf numFmtId="0" fontId="10" fillId="0" borderId="2" applyNumberFormat="0" applyFill="0" applyAlignment="0" applyProtection="0"/>
    <xf numFmtId="0" fontId="21" fillId="0" borderId="8" applyNumberFormat="0" applyFill="0" applyAlignment="0" applyProtection="0"/>
  </cellStyleXfs>
  <cellXfs count="64">
    <xf numFmtId="0" fontId="0" fillId="0" borderId="0" xfId="0"/>
    <xf numFmtId="0" fontId="23" fillId="34" borderId="0" xfId="0" applyFont="1" applyFill="1" applyAlignment="1">
      <alignment vertical="center"/>
    </xf>
    <xf numFmtId="0" fontId="24" fillId="34" borderId="0" xfId="0" applyFont="1" applyFill="1" applyAlignment="1">
      <alignment vertical="center"/>
    </xf>
    <xf numFmtId="0" fontId="25" fillId="34" borderId="0" xfId="0" applyFont="1" applyFill="1" applyAlignment="1">
      <alignment vertical="center"/>
    </xf>
    <xf numFmtId="0" fontId="26" fillId="34" borderId="0" xfId="0" applyFont="1" applyFill="1" applyAlignment="1">
      <alignment vertical="center"/>
    </xf>
    <xf numFmtId="0" fontId="27" fillId="34" borderId="0" xfId="0" applyFont="1" applyFill="1" applyAlignment="1">
      <alignment vertical="center"/>
    </xf>
    <xf numFmtId="0" fontId="28" fillId="34" borderId="0" xfId="0" applyFont="1" applyFill="1" applyAlignment="1">
      <alignment vertical="center"/>
    </xf>
    <xf numFmtId="0" fontId="29" fillId="34" borderId="0" xfId="0" applyFont="1" applyFill="1" applyAlignment="1">
      <alignment horizontal="center" vertical="center"/>
    </xf>
    <xf numFmtId="0" fontId="30" fillId="34" borderId="0" xfId="0" applyFont="1" applyFill="1" applyAlignment="1">
      <alignment vertical="center"/>
    </xf>
    <xf numFmtId="0" fontId="30" fillId="34" borderId="0" xfId="0" applyFont="1" applyFill="1" applyAlignment="1">
      <alignment horizontal="center" vertical="center"/>
    </xf>
    <xf numFmtId="0" fontId="0" fillId="34" borderId="0" xfId="0" applyFont="1" applyFill="1" applyAlignment="1">
      <alignment vertical="center"/>
    </xf>
    <xf numFmtId="0" fontId="31" fillId="34" borderId="0" xfId="0" applyFont="1" applyFill="1" applyAlignment="1">
      <alignment vertical="center"/>
    </xf>
    <xf numFmtId="0" fontId="32" fillId="34" borderId="0" xfId="0" applyFont="1" applyFill="1" applyAlignment="1">
      <alignment vertical="center"/>
    </xf>
    <xf numFmtId="17" fontId="33" fillId="34" borderId="0" xfId="0" applyNumberFormat="1" applyFont="1" applyFill="1" applyAlignment="1">
      <alignment horizontal="center" vertical="center"/>
    </xf>
    <xf numFmtId="17" fontId="33" fillId="34" borderId="0" xfId="0" quotePrefix="1" applyNumberFormat="1" applyFont="1" applyFill="1" applyAlignment="1">
      <alignment horizontal="center" vertical="center"/>
    </xf>
    <xf numFmtId="0" fontId="33" fillId="34" borderId="0" xfId="0" applyFont="1" applyFill="1" applyAlignment="1">
      <alignment vertical="center"/>
    </xf>
    <xf numFmtId="0" fontId="34" fillId="34" borderId="0" xfId="0" applyFont="1" applyFill="1" applyAlignment="1">
      <alignment vertical="center"/>
    </xf>
    <xf numFmtId="0" fontId="33" fillId="36" borderId="0" xfId="0" applyFont="1" applyFill="1" applyAlignment="1">
      <alignment vertical="center"/>
    </xf>
    <xf numFmtId="167" fontId="33" fillId="36" borderId="0" xfId="0" applyNumberFormat="1" applyFont="1" applyFill="1" applyAlignment="1">
      <alignment horizontal="center" vertical="center"/>
    </xf>
    <xf numFmtId="166" fontId="33" fillId="36" borderId="0" xfId="35" applyNumberFormat="1" applyFont="1" applyFill="1" applyAlignment="1">
      <alignment horizontal="center" vertical="center"/>
    </xf>
    <xf numFmtId="0" fontId="21" fillId="35" borderId="0" xfId="0" applyFont="1" applyFill="1" applyAlignment="1">
      <alignment vertical="center"/>
    </xf>
    <xf numFmtId="167" fontId="21" fillId="35" borderId="0" xfId="0" applyNumberFormat="1" applyFont="1" applyFill="1" applyAlignment="1">
      <alignment horizontal="center" vertical="center"/>
    </xf>
    <xf numFmtId="166" fontId="21" fillId="35" borderId="0" xfId="35" applyNumberFormat="1" applyFont="1" applyFill="1" applyAlignment="1">
      <alignment horizontal="center" vertical="center"/>
    </xf>
    <xf numFmtId="0" fontId="21" fillId="34" borderId="0" xfId="0" applyFont="1" applyFill="1" applyAlignment="1">
      <alignment vertical="center"/>
    </xf>
    <xf numFmtId="0" fontId="35" fillId="34" borderId="0" xfId="0" applyFont="1" applyFill="1" applyAlignment="1">
      <alignment vertical="center"/>
    </xf>
    <xf numFmtId="167" fontId="35" fillId="34" borderId="0" xfId="0" applyNumberFormat="1" applyFont="1" applyFill="1" applyAlignment="1">
      <alignment horizontal="center" vertical="center"/>
    </xf>
    <xf numFmtId="166" fontId="35" fillId="34" borderId="0" xfId="35" applyNumberFormat="1" applyFont="1" applyFill="1" applyAlignment="1">
      <alignment horizontal="center" vertical="center"/>
    </xf>
    <xf numFmtId="164" fontId="35" fillId="34" borderId="0" xfId="0" applyNumberFormat="1" applyFont="1" applyFill="1" applyAlignment="1">
      <alignment horizontal="center" vertical="center"/>
    </xf>
    <xf numFmtId="167" fontId="32" fillId="34" borderId="0" xfId="0" applyNumberFormat="1" applyFont="1" applyFill="1" applyAlignment="1">
      <alignment horizontal="center" vertical="center"/>
    </xf>
    <xf numFmtId="164" fontId="32" fillId="34" borderId="0" xfId="0" applyNumberFormat="1" applyFont="1" applyFill="1" applyAlignment="1">
      <alignment horizontal="center" vertical="center"/>
    </xf>
    <xf numFmtId="0" fontId="36" fillId="34" borderId="0" xfId="0" applyFont="1" applyFill="1" applyAlignment="1">
      <alignment vertical="center"/>
    </xf>
    <xf numFmtId="0" fontId="37" fillId="34" borderId="0" xfId="0" applyFont="1" applyFill="1" applyAlignment="1">
      <alignment vertical="center"/>
    </xf>
    <xf numFmtId="0" fontId="38" fillId="34" borderId="0" xfId="0" applyFont="1" applyFill="1" applyAlignment="1">
      <alignment vertical="center"/>
    </xf>
    <xf numFmtId="0" fontId="39" fillId="34" borderId="0" xfId="0" applyFont="1" applyFill="1" applyAlignment="1">
      <alignment vertical="center"/>
    </xf>
    <xf numFmtId="167" fontId="37" fillId="34" borderId="0" xfId="0" applyNumberFormat="1" applyFont="1" applyFill="1" applyAlignment="1">
      <alignment horizontal="center" vertical="center"/>
    </xf>
    <xf numFmtId="166" fontId="37" fillId="34" borderId="0" xfId="35" applyNumberFormat="1" applyFont="1" applyFill="1" applyAlignment="1">
      <alignment horizontal="center" vertical="center"/>
    </xf>
    <xf numFmtId="0" fontId="40" fillId="34" borderId="0" xfId="0" applyFont="1" applyFill="1" applyAlignment="1">
      <alignment vertical="center"/>
    </xf>
    <xf numFmtId="0" fontId="41" fillId="34" borderId="0" xfId="0" applyFont="1" applyFill="1" applyAlignment="1">
      <alignment vertical="center"/>
    </xf>
    <xf numFmtId="0" fontId="42" fillId="34" borderId="0" xfId="0" applyFont="1" applyFill="1" applyAlignment="1">
      <alignment vertical="center"/>
    </xf>
    <xf numFmtId="0" fontId="43" fillId="34" borderId="0" xfId="0" applyFont="1" applyFill="1" applyAlignment="1">
      <alignment vertical="center"/>
    </xf>
    <xf numFmtId="167" fontId="44" fillId="34" borderId="0" xfId="0" applyNumberFormat="1" applyFont="1" applyFill="1" applyAlignment="1">
      <alignment horizontal="center" vertical="center"/>
    </xf>
    <xf numFmtId="0" fontId="44" fillId="34" borderId="0" xfId="0" applyFont="1" applyFill="1" applyAlignment="1">
      <alignment horizontal="center" vertical="center"/>
    </xf>
    <xf numFmtId="165" fontId="39" fillId="2" borderId="0" xfId="0" applyNumberFormat="1" applyFont="1" applyFill="1" applyBorder="1" applyAlignment="1">
      <alignment horizontal="left" vertical="center"/>
    </xf>
    <xf numFmtId="167" fontId="32" fillId="34" borderId="0" xfId="0" applyNumberFormat="1" applyFont="1" applyFill="1" applyAlignment="1">
      <alignment vertical="center"/>
    </xf>
    <xf numFmtId="49" fontId="39" fillId="2" borderId="0" xfId="0" applyNumberFormat="1" applyFont="1" applyFill="1" applyBorder="1" applyAlignment="1">
      <alignment vertical="center"/>
    </xf>
    <xf numFmtId="3" fontId="30" fillId="34" borderId="0" xfId="0" applyNumberFormat="1" applyFont="1" applyFill="1" applyAlignment="1">
      <alignment vertical="center"/>
    </xf>
    <xf numFmtId="9" fontId="32" fillId="34" borderId="0" xfId="35" applyFont="1" applyFill="1" applyAlignment="1">
      <alignment vertical="center"/>
    </xf>
    <xf numFmtId="0" fontId="45" fillId="34" borderId="0" xfId="0" applyFont="1" applyFill="1" applyAlignment="1">
      <alignment vertical="center"/>
    </xf>
    <xf numFmtId="49" fontId="45" fillId="2" borderId="0" xfId="0" applyNumberFormat="1" applyFont="1" applyFill="1" applyBorder="1" applyAlignment="1">
      <alignment vertical="center"/>
    </xf>
    <xf numFmtId="0" fontId="19" fillId="34" borderId="0" xfId="0" applyFont="1" applyFill="1" applyAlignment="1">
      <alignment vertical="center"/>
    </xf>
    <xf numFmtId="0" fontId="46" fillId="34" borderId="0" xfId="0" applyFont="1" applyFill="1" applyAlignment="1">
      <alignment vertical="center"/>
    </xf>
    <xf numFmtId="0" fontId="47" fillId="34" borderId="0" xfId="0" applyFont="1" applyFill="1" applyAlignment="1">
      <alignment vertical="center"/>
    </xf>
    <xf numFmtId="165" fontId="1" fillId="2" borderId="0" xfId="0" applyNumberFormat="1" applyFont="1" applyFill="1" applyBorder="1" applyAlignment="1">
      <alignment horizontal="left" vertical="center"/>
    </xf>
    <xf numFmtId="0" fontId="30" fillId="0" borderId="0" xfId="0" applyFont="1" applyFill="1" applyAlignment="1">
      <alignment horizontal="center" vertical="center"/>
    </xf>
    <xf numFmtId="17" fontId="33" fillId="0" borderId="0" xfId="0" applyNumberFormat="1" applyFont="1" applyFill="1" applyAlignment="1">
      <alignment horizontal="center" vertical="center"/>
    </xf>
    <xf numFmtId="0" fontId="32" fillId="0" borderId="0" xfId="0" applyFont="1" applyFill="1" applyAlignment="1">
      <alignment vertical="center"/>
    </xf>
    <xf numFmtId="166" fontId="35" fillId="0" borderId="0" xfId="35" applyNumberFormat="1" applyFont="1" applyFill="1" applyAlignment="1">
      <alignment horizontal="center" vertical="center"/>
    </xf>
    <xf numFmtId="0" fontId="48" fillId="34" borderId="0" xfId="0" applyFont="1" applyFill="1" applyAlignment="1">
      <alignment horizontal="left" vertical="center"/>
    </xf>
    <xf numFmtId="0" fontId="0" fillId="34" borderId="0" xfId="0" applyFont="1" applyFill="1" applyAlignment="1">
      <alignment horizontal="left" vertical="center"/>
    </xf>
    <xf numFmtId="0" fontId="48" fillId="34" borderId="0" xfId="0" applyFont="1" applyFill="1" applyAlignment="1">
      <alignment horizontal="center" vertical="center"/>
    </xf>
    <xf numFmtId="0" fontId="0" fillId="34" borderId="0" xfId="0" applyFont="1" applyFill="1" applyAlignment="1">
      <alignment horizontal="center" vertical="center"/>
    </xf>
    <xf numFmtId="0" fontId="32" fillId="34" borderId="0" xfId="0" applyFont="1" applyFill="1" applyAlignment="1">
      <alignment horizontal="center" vertical="center"/>
    </xf>
    <xf numFmtId="17" fontId="32" fillId="34" borderId="0" xfId="0" applyNumberFormat="1" applyFont="1" applyFill="1" applyAlignment="1">
      <alignment horizontal="center" vertical="center"/>
    </xf>
    <xf numFmtId="166" fontId="32" fillId="34" borderId="0" xfId="35" applyNumberFormat="1" applyFont="1" applyFill="1" applyAlignment="1">
      <alignment vertical="center"/>
    </xf>
  </cellXfs>
  <cellStyles count="43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a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rmal 2" xfId="33"/>
    <cellStyle name="Notas" xfId="34" builtinId="10" customBuiltin="1"/>
    <cellStyle name="Porcentaje" xfId="35" builtinId="5"/>
    <cellStyle name="Salida" xfId="36" builtinId="21" customBuiltin="1"/>
    <cellStyle name="Texto de advertencia" xfId="37" builtinId="11" customBuiltin="1"/>
    <cellStyle name="Texto explicativo" xfId="38" builtinId="53" customBuiltin="1"/>
    <cellStyle name="Título" xfId="39" builtinId="15" customBuiltin="1"/>
    <cellStyle name="Título 2" xfId="40" builtinId="17" customBuiltin="1"/>
    <cellStyle name="Título 3" xfId="41" builtinId="18" customBuiltin="1"/>
    <cellStyle name="Total" xfId="42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79"/>
  <sheetViews>
    <sheetView showGridLines="0" workbookViewId="0">
      <selection activeCell="H53" sqref="H53"/>
    </sheetView>
  </sheetViews>
  <sheetFormatPr baseColWidth="10" defaultColWidth="12.42578125" defaultRowHeight="15" outlineLevelRow="1"/>
  <cols>
    <col min="1" max="1" width="4.7109375" style="1" customWidth="1"/>
    <col min="2" max="2" width="4.5703125" style="1" customWidth="1"/>
    <col min="3" max="3" width="4.42578125" style="1" customWidth="1"/>
    <col min="4" max="4" width="4" style="2" customWidth="1"/>
    <col min="5" max="5" width="2.42578125" style="3" customWidth="1"/>
    <col min="6" max="6" width="46" style="4" customWidth="1"/>
    <col min="7" max="8" width="13.85546875" style="4" customWidth="1"/>
    <col min="9" max="9" width="20" bestFit="1" customWidth="1"/>
    <col min="24" max="16384" width="12.42578125" style="1"/>
  </cols>
  <sheetData>
    <row r="1" spans="2:23" ht="21">
      <c r="B1" s="57" t="s">
        <v>63</v>
      </c>
      <c r="C1" s="57"/>
      <c r="D1" s="57"/>
      <c r="E1" s="57"/>
      <c r="F1" s="57"/>
      <c r="G1" s="57"/>
      <c r="H1" s="57"/>
    </row>
    <row r="2" spans="2:23" ht="21">
      <c r="B2" s="57" t="s">
        <v>64</v>
      </c>
      <c r="C2" s="57"/>
      <c r="D2" s="57"/>
      <c r="E2" s="57"/>
      <c r="F2" s="57"/>
      <c r="G2" s="57"/>
      <c r="H2" s="57"/>
    </row>
    <row r="3" spans="2:23" ht="15" customHeight="1">
      <c r="B3" s="58" t="s">
        <v>58</v>
      </c>
      <c r="C3" s="58"/>
      <c r="D3" s="58"/>
      <c r="E3" s="58"/>
      <c r="F3" s="58"/>
      <c r="G3" s="58"/>
      <c r="H3" s="58"/>
    </row>
    <row r="4" spans="2:23" ht="9" customHeight="1"/>
    <row r="5" spans="2:23" ht="15" customHeight="1">
      <c r="B5" s="5"/>
      <c r="C5" s="5"/>
      <c r="D5" s="5"/>
      <c r="E5" s="6"/>
      <c r="F5" s="5"/>
      <c r="G5" s="13">
        <v>43101</v>
      </c>
      <c r="H5" s="13">
        <v>43132</v>
      </c>
    </row>
    <row r="6" spans="2:23" s="15" customFormat="1" ht="18.75" customHeight="1">
      <c r="B6" s="17" t="s">
        <v>0</v>
      </c>
      <c r="C6" s="17"/>
      <c r="D6" s="17"/>
      <c r="E6" s="17"/>
      <c r="F6" s="17"/>
      <c r="G6" s="18">
        <v>203130.19999999998</v>
      </c>
      <c r="H6" s="18">
        <v>172965.9</v>
      </c>
      <c r="I6"/>
      <c r="J6"/>
      <c r="K6"/>
      <c r="L6"/>
      <c r="M6"/>
      <c r="N6"/>
      <c r="O6"/>
      <c r="P6"/>
      <c r="Q6"/>
      <c r="R6"/>
      <c r="S6"/>
      <c r="T6"/>
      <c r="U6"/>
      <c r="V6"/>
      <c r="W6"/>
    </row>
    <row r="7" spans="2:23" s="23" customFormat="1">
      <c r="B7" s="20"/>
      <c r="C7" s="20" t="s">
        <v>1</v>
      </c>
      <c r="D7" s="20"/>
      <c r="E7" s="20"/>
      <c r="F7" s="20"/>
      <c r="G7" s="21">
        <v>187505.40000000002</v>
      </c>
      <c r="H7" s="21">
        <v>158343.6</v>
      </c>
      <c r="I7"/>
      <c r="J7"/>
      <c r="K7"/>
      <c r="L7"/>
      <c r="M7"/>
      <c r="N7"/>
      <c r="O7"/>
      <c r="P7"/>
      <c r="Q7"/>
      <c r="R7"/>
      <c r="S7"/>
      <c r="T7"/>
      <c r="U7"/>
      <c r="V7"/>
      <c r="W7"/>
    </row>
    <row r="8" spans="2:23" s="24" customFormat="1" hidden="1" outlineLevel="1">
      <c r="D8" s="24" t="s">
        <v>2</v>
      </c>
      <c r="G8" s="25">
        <v>38433.300000000003</v>
      </c>
      <c r="H8" s="25">
        <v>35210.800000000003</v>
      </c>
      <c r="I8"/>
      <c r="J8"/>
      <c r="K8"/>
      <c r="L8"/>
      <c r="M8"/>
      <c r="N8"/>
      <c r="O8"/>
      <c r="P8"/>
      <c r="Q8"/>
      <c r="R8"/>
      <c r="S8"/>
      <c r="T8"/>
      <c r="U8"/>
      <c r="V8"/>
      <c r="W8"/>
    </row>
    <row r="9" spans="2:23" s="24" customFormat="1" hidden="1" outlineLevel="1">
      <c r="D9" s="24" t="s">
        <v>3</v>
      </c>
      <c r="G9" s="25">
        <v>19290.7</v>
      </c>
      <c r="H9" s="25">
        <v>17608</v>
      </c>
      <c r="I9"/>
      <c r="J9"/>
      <c r="K9"/>
      <c r="L9"/>
      <c r="M9"/>
      <c r="N9"/>
      <c r="O9"/>
      <c r="P9"/>
      <c r="Q9"/>
      <c r="R9"/>
      <c r="S9"/>
      <c r="T9"/>
      <c r="U9"/>
      <c r="V9"/>
      <c r="W9"/>
    </row>
    <row r="10" spans="2:23" s="24" customFormat="1" hidden="1" outlineLevel="1">
      <c r="D10" s="24" t="s">
        <v>65</v>
      </c>
      <c r="G10" s="25">
        <v>86641.7</v>
      </c>
      <c r="H10" s="25">
        <v>67189.8</v>
      </c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</row>
    <row r="11" spans="2:23" s="24" customFormat="1" hidden="1" outlineLevel="1">
      <c r="D11" s="24" t="s">
        <v>4</v>
      </c>
      <c r="G11" s="25">
        <v>19130.3</v>
      </c>
      <c r="H11" s="25">
        <v>13733.7</v>
      </c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</row>
    <row r="12" spans="2:23" s="24" customFormat="1" hidden="1" outlineLevel="1">
      <c r="D12" s="24" t="s">
        <v>5</v>
      </c>
      <c r="G12" s="25">
        <v>249.9</v>
      </c>
      <c r="H12" s="25">
        <v>245.40000000000003</v>
      </c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</row>
    <row r="13" spans="2:23" s="24" customFormat="1" hidden="1" outlineLevel="1">
      <c r="D13" s="24" t="s">
        <v>6</v>
      </c>
      <c r="G13" s="25">
        <v>3481.0000000000005</v>
      </c>
      <c r="H13" s="25">
        <v>2927.1000000000004</v>
      </c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</row>
    <row r="14" spans="2:23" s="24" customFormat="1" hidden="1" outlineLevel="1">
      <c r="D14" s="24" t="s">
        <v>7</v>
      </c>
      <c r="G14" s="25">
        <v>2274.4</v>
      </c>
      <c r="H14" s="25">
        <v>3066.3</v>
      </c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</row>
    <row r="15" spans="2:23" s="24" customFormat="1" hidden="1" outlineLevel="1">
      <c r="D15" s="24" t="s">
        <v>8</v>
      </c>
      <c r="G15" s="25">
        <v>2707.5</v>
      </c>
      <c r="H15" s="25">
        <v>3926.7</v>
      </c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</row>
    <row r="16" spans="2:23" s="24" customFormat="1" hidden="1" outlineLevel="1">
      <c r="D16" s="24" t="s">
        <v>9</v>
      </c>
      <c r="G16" s="25">
        <v>7780.9</v>
      </c>
      <c r="H16" s="25">
        <v>6272.5</v>
      </c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</row>
    <row r="17" spans="2:23" s="24" customFormat="1" hidden="1" outlineLevel="1">
      <c r="D17" s="24" t="s">
        <v>10</v>
      </c>
      <c r="G17" s="25">
        <v>7515.7</v>
      </c>
      <c r="H17" s="25">
        <v>8163.2999999999993</v>
      </c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</row>
    <row r="18" spans="2:23" s="10" customFormat="1" collapsed="1">
      <c r="B18" s="20"/>
      <c r="C18" s="20" t="s">
        <v>60</v>
      </c>
      <c r="D18" s="20"/>
      <c r="E18" s="20"/>
      <c r="F18" s="20"/>
      <c r="G18" s="21">
        <v>7386.2000000000007</v>
      </c>
      <c r="H18" s="21">
        <v>8459.4000000000015</v>
      </c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</row>
    <row r="19" spans="2:23" s="24" customFormat="1" hidden="1" outlineLevel="1">
      <c r="D19" s="24" t="s">
        <v>11</v>
      </c>
      <c r="G19" s="25">
        <v>5878.2000000000007</v>
      </c>
      <c r="H19" s="25">
        <v>6415.6</v>
      </c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</row>
    <row r="20" spans="2:23" s="24" customFormat="1" hidden="1" outlineLevel="1">
      <c r="D20" s="24" t="s">
        <v>12</v>
      </c>
      <c r="G20" s="25">
        <v>1508</v>
      </c>
      <c r="H20" s="25">
        <v>2043.8000000000002</v>
      </c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</row>
    <row r="21" spans="2:23" s="23" customFormat="1" collapsed="1">
      <c r="B21" s="20"/>
      <c r="C21" s="20" t="s">
        <v>13</v>
      </c>
      <c r="D21" s="20"/>
      <c r="E21" s="20"/>
      <c r="F21" s="20"/>
      <c r="G21" s="21">
        <v>8188.8</v>
      </c>
      <c r="H21" s="21">
        <v>6119.1</v>
      </c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</row>
    <row r="22" spans="2:23" s="24" customFormat="1" hidden="1" outlineLevel="1">
      <c r="D22" s="24" t="s">
        <v>14</v>
      </c>
      <c r="G22" s="25">
        <v>7469.7000000000007</v>
      </c>
      <c r="H22" s="25">
        <v>5535</v>
      </c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</row>
    <row r="23" spans="2:23" s="24" customFormat="1" hidden="1" outlineLevel="1">
      <c r="D23" s="24" t="s">
        <v>15</v>
      </c>
      <c r="G23" s="25">
        <v>68.2</v>
      </c>
      <c r="H23" s="25">
        <v>4.2</v>
      </c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</row>
    <row r="24" spans="2:23" s="24" customFormat="1" hidden="1" outlineLevel="1">
      <c r="D24" s="24" t="s">
        <v>16</v>
      </c>
      <c r="G24" s="25">
        <v>650.90000000000009</v>
      </c>
      <c r="H24" s="25">
        <v>579.9</v>
      </c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</row>
    <row r="25" spans="2:23" s="23" customFormat="1" collapsed="1">
      <c r="B25" s="20"/>
      <c r="C25" s="20" t="s">
        <v>17</v>
      </c>
      <c r="D25" s="20"/>
      <c r="E25" s="20"/>
      <c r="F25" s="20"/>
      <c r="G25" s="21">
        <v>49.8</v>
      </c>
      <c r="H25" s="21">
        <v>43.8</v>
      </c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</row>
    <row r="26" spans="2:23" s="8" customFormat="1" ht="9" customHeight="1">
      <c r="D26" s="10"/>
      <c r="E26" s="11"/>
      <c r="F26" s="12"/>
      <c r="G26" s="28"/>
      <c r="H26" s="28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</row>
    <row r="27" spans="2:23" s="15" customFormat="1" ht="18.75" customHeight="1">
      <c r="B27" s="17" t="s">
        <v>18</v>
      </c>
      <c r="C27" s="17"/>
      <c r="D27" s="17"/>
      <c r="E27" s="17"/>
      <c r="F27" s="17"/>
      <c r="G27" s="18">
        <v>199201.60000000003</v>
      </c>
      <c r="H27" s="18">
        <v>193193.5</v>
      </c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</row>
    <row r="28" spans="2:23" s="23" customFormat="1">
      <c r="B28" s="20"/>
      <c r="C28" s="20" t="s">
        <v>19</v>
      </c>
      <c r="D28" s="20"/>
      <c r="E28" s="20"/>
      <c r="F28" s="20"/>
      <c r="G28" s="21">
        <v>189052.7</v>
      </c>
      <c r="H28" s="21">
        <v>179632.3</v>
      </c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</row>
    <row r="29" spans="2:23" s="30" customFormat="1" ht="16.5" customHeight="1">
      <c r="C29" s="30" t="s">
        <v>45</v>
      </c>
      <c r="D29" s="31"/>
      <c r="E29" s="32"/>
      <c r="F29" s="33"/>
      <c r="G29" s="34">
        <v>117254.20000000001</v>
      </c>
      <c r="H29" s="34">
        <v>114732.70000000001</v>
      </c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</row>
    <row r="30" spans="2:23" s="24" customFormat="1" hidden="1" outlineLevel="1">
      <c r="D30" s="24" t="s">
        <v>20</v>
      </c>
      <c r="G30" s="25">
        <v>82626.500000000015</v>
      </c>
      <c r="H30" s="25">
        <v>81233.100000000006</v>
      </c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</row>
    <row r="31" spans="2:23" s="24" customFormat="1" hidden="1" outlineLevel="1">
      <c r="D31" s="24" t="s">
        <v>46</v>
      </c>
      <c r="G31" s="25">
        <v>12215.7</v>
      </c>
      <c r="H31" s="25">
        <v>12619.7</v>
      </c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</row>
    <row r="32" spans="2:23" s="24" customFormat="1" hidden="1" outlineLevel="1">
      <c r="D32" s="24" t="s">
        <v>21</v>
      </c>
      <c r="G32" s="25">
        <v>9611</v>
      </c>
      <c r="H32" s="25">
        <v>8242.7000000000007</v>
      </c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</row>
    <row r="33" spans="3:23" s="24" customFormat="1" hidden="1" outlineLevel="1">
      <c r="D33" s="24" t="s">
        <v>47</v>
      </c>
      <c r="G33" s="25">
        <v>11252</v>
      </c>
      <c r="H33" s="25">
        <v>9165.6</v>
      </c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</row>
    <row r="34" spans="3:23" s="24" customFormat="1" hidden="1" outlineLevel="1">
      <c r="D34" s="24" t="s">
        <v>48</v>
      </c>
      <c r="G34" s="25">
        <v>1549</v>
      </c>
      <c r="H34" s="25">
        <v>3471.6</v>
      </c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</row>
    <row r="35" spans="3:23" s="30" customFormat="1" ht="15.75" collapsed="1">
      <c r="C35" s="30" t="s">
        <v>23</v>
      </c>
      <c r="D35" s="31"/>
      <c r="E35" s="32"/>
      <c r="F35" s="33"/>
      <c r="G35" s="34">
        <v>9149.1999999999989</v>
      </c>
      <c r="H35" s="34">
        <v>9948.8000000000011</v>
      </c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</row>
    <row r="36" spans="3:23" s="24" customFormat="1" hidden="1" outlineLevel="1">
      <c r="D36" s="24" t="s">
        <v>24</v>
      </c>
      <c r="G36" s="25">
        <v>2590.6</v>
      </c>
      <c r="H36" s="25">
        <v>2900.9</v>
      </c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</row>
    <row r="37" spans="3:23" s="24" customFormat="1" hidden="1" outlineLevel="1">
      <c r="D37" s="24" t="s">
        <v>25</v>
      </c>
      <c r="G37" s="25">
        <v>6199.4</v>
      </c>
      <c r="H37" s="25">
        <v>6973.2000000000007</v>
      </c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</row>
    <row r="38" spans="3:23" s="24" customFormat="1" hidden="1" outlineLevel="1">
      <c r="D38" s="24" t="s">
        <v>26</v>
      </c>
      <c r="G38" s="25">
        <v>359.2</v>
      </c>
      <c r="H38" s="25">
        <v>74.7</v>
      </c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</row>
    <row r="39" spans="3:23" s="30" customFormat="1" ht="15.75" collapsed="1">
      <c r="C39" s="30" t="s">
        <v>27</v>
      </c>
      <c r="D39" s="31"/>
      <c r="E39" s="32"/>
      <c r="F39" s="33"/>
      <c r="G39" s="34">
        <v>41755.599999999999</v>
      </c>
      <c r="H39" s="34">
        <v>37060.6</v>
      </c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</row>
    <row r="40" spans="3:23" s="24" customFormat="1" hidden="1" outlineLevel="1">
      <c r="D40" s="24" t="s">
        <v>28</v>
      </c>
      <c r="G40" s="25">
        <v>31442.1</v>
      </c>
      <c r="H40" s="25">
        <v>28630.999999999996</v>
      </c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</row>
    <row r="41" spans="3:23" s="24" customFormat="1" hidden="1" outlineLevel="1">
      <c r="D41" s="24" t="s">
        <v>29</v>
      </c>
      <c r="G41" s="25">
        <v>10313.5</v>
      </c>
      <c r="H41" s="25">
        <v>8429.6</v>
      </c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</row>
    <row r="42" spans="3:23" s="30" customFormat="1" ht="15.75" collapsed="1">
      <c r="C42" s="30" t="s">
        <v>49</v>
      </c>
      <c r="D42" s="31"/>
      <c r="E42" s="32"/>
      <c r="F42" s="33"/>
      <c r="G42" s="34">
        <v>7002.0000000000009</v>
      </c>
      <c r="H42" s="34">
        <v>5440.3</v>
      </c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</row>
    <row r="43" spans="3:23" s="24" customFormat="1" hidden="1" outlineLevel="1">
      <c r="D43" s="24" t="s">
        <v>31</v>
      </c>
      <c r="G43" s="25">
        <v>2124.5</v>
      </c>
      <c r="H43" s="25">
        <v>2140.8000000000002</v>
      </c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</row>
    <row r="44" spans="3:23" s="24" customFormat="1" hidden="1" outlineLevel="1">
      <c r="D44" s="24" t="s">
        <v>32</v>
      </c>
      <c r="G44" s="25">
        <v>1523.8</v>
      </c>
      <c r="H44" s="25">
        <v>1523.8</v>
      </c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</row>
    <row r="45" spans="3:23" s="24" customFormat="1" hidden="1" outlineLevel="1">
      <c r="D45" s="24" t="s">
        <v>44</v>
      </c>
      <c r="G45" s="25">
        <v>356.7</v>
      </c>
      <c r="H45" s="25">
        <v>177.7</v>
      </c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</row>
    <row r="46" spans="3:23" s="24" customFormat="1" hidden="1" outlineLevel="1">
      <c r="D46" s="24" t="s">
        <v>33</v>
      </c>
      <c r="G46" s="25">
        <v>1218.9000000000001</v>
      </c>
      <c r="H46" s="25">
        <v>586.5</v>
      </c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</row>
    <row r="47" spans="3:23" s="24" customFormat="1" hidden="1" outlineLevel="1">
      <c r="D47" s="24" t="s">
        <v>34</v>
      </c>
      <c r="G47" s="25">
        <v>1778.1</v>
      </c>
      <c r="H47" s="25">
        <v>1011.4999999999999</v>
      </c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</row>
    <row r="48" spans="3:23" s="30" customFormat="1" ht="15.75" collapsed="1">
      <c r="C48" s="30" t="s">
        <v>35</v>
      </c>
      <c r="D48" s="31"/>
      <c r="E48" s="32"/>
      <c r="F48" s="33"/>
      <c r="G48" s="34">
        <v>13891.699999999999</v>
      </c>
      <c r="H48" s="34">
        <v>12449.9</v>
      </c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</row>
    <row r="49" spans="1:23" s="24" customFormat="1" hidden="1" outlineLevel="1">
      <c r="D49" s="24" t="s">
        <v>36</v>
      </c>
      <c r="G49" s="25">
        <v>7358.1</v>
      </c>
      <c r="H49" s="25">
        <v>8266.3999999999978</v>
      </c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</row>
    <row r="50" spans="1:23" s="24" customFormat="1" hidden="1" outlineLevel="1">
      <c r="D50" s="24" t="s">
        <v>50</v>
      </c>
      <c r="G50" s="25">
        <v>1433.4</v>
      </c>
      <c r="H50" s="25">
        <v>344.69999999999982</v>
      </c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</row>
    <row r="51" spans="1:23" s="24" customFormat="1" hidden="1" outlineLevel="1">
      <c r="D51" s="24" t="s">
        <v>22</v>
      </c>
      <c r="G51" s="25">
        <v>5100.2000000000007</v>
      </c>
      <c r="H51" s="25">
        <v>3838.7999999999997</v>
      </c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</row>
    <row r="52" spans="1:23" s="36" customFormat="1" ht="6" customHeight="1" collapsed="1">
      <c r="A52" s="8"/>
      <c r="B52" s="8"/>
      <c r="E52" s="11"/>
      <c r="F52" s="12"/>
      <c r="G52" s="25"/>
      <c r="H52" s="25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</row>
    <row r="53" spans="1:23" s="37" customFormat="1">
      <c r="A53" s="23"/>
      <c r="B53" s="20"/>
      <c r="C53" s="20" t="s">
        <v>37</v>
      </c>
      <c r="D53" s="20"/>
      <c r="E53" s="20"/>
      <c r="F53" s="20"/>
      <c r="G53" s="21">
        <v>10148.9</v>
      </c>
      <c r="H53" s="21">
        <v>13561.199999999999</v>
      </c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</row>
    <row r="54" spans="1:23" s="30" customFormat="1" ht="15.75">
      <c r="C54" s="30" t="s">
        <v>24</v>
      </c>
      <c r="D54" s="31"/>
      <c r="E54" s="32"/>
      <c r="F54" s="33"/>
      <c r="G54" s="34">
        <v>1976.1999999999998</v>
      </c>
      <c r="H54" s="34">
        <v>1633.1</v>
      </c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</row>
    <row r="55" spans="1:23" s="24" customFormat="1" hidden="1" outlineLevel="1">
      <c r="D55" s="24" t="s">
        <v>38</v>
      </c>
      <c r="G55" s="25">
        <v>1051.2</v>
      </c>
      <c r="H55" s="25">
        <v>1338.9</v>
      </c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</row>
    <row r="56" spans="1:23" s="24" customFormat="1" hidden="1" outlineLevel="1">
      <c r="D56" s="24" t="s">
        <v>30</v>
      </c>
      <c r="G56" s="25">
        <v>925</v>
      </c>
      <c r="H56" s="25">
        <v>294.20000000000005</v>
      </c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</row>
    <row r="57" spans="1:23" s="30" customFormat="1" ht="15.75" collapsed="1">
      <c r="C57" s="30" t="s">
        <v>25</v>
      </c>
      <c r="D57" s="31"/>
      <c r="E57" s="32"/>
      <c r="F57" s="33"/>
      <c r="G57" s="34">
        <v>2691.7999999999997</v>
      </c>
      <c r="H57" s="34">
        <v>4126.5</v>
      </c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</row>
    <row r="58" spans="1:23" s="24" customFormat="1" hidden="1" outlineLevel="1">
      <c r="D58" s="24" t="s">
        <v>38</v>
      </c>
      <c r="G58" s="25">
        <v>2447.5</v>
      </c>
      <c r="H58" s="25">
        <v>3935.6</v>
      </c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</row>
    <row r="59" spans="1:23" s="24" customFormat="1" hidden="1" outlineLevel="1">
      <c r="D59" s="24" t="s">
        <v>30</v>
      </c>
      <c r="G59" s="25">
        <v>244.3</v>
      </c>
      <c r="H59" s="25">
        <v>190.9</v>
      </c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</row>
    <row r="60" spans="1:23" s="30" customFormat="1" ht="15.75" collapsed="1">
      <c r="C60" s="30" t="s">
        <v>31</v>
      </c>
      <c r="D60" s="31"/>
      <c r="E60" s="32"/>
      <c r="F60" s="33"/>
      <c r="G60" s="34">
        <v>683.69999999999993</v>
      </c>
      <c r="H60" s="34">
        <v>777.1</v>
      </c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</row>
    <row r="61" spans="1:23" s="24" customFormat="1" hidden="1" outlineLevel="1">
      <c r="D61" s="24" t="s">
        <v>38</v>
      </c>
      <c r="G61" s="25">
        <v>419.5</v>
      </c>
      <c r="H61" s="25">
        <v>527.5</v>
      </c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</row>
    <row r="62" spans="1:23" s="24" customFormat="1" hidden="1" outlineLevel="1">
      <c r="D62" s="24" t="s">
        <v>30</v>
      </c>
      <c r="G62" s="25">
        <v>264.2</v>
      </c>
      <c r="H62" s="25">
        <v>249.6</v>
      </c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</row>
    <row r="63" spans="1:23" s="30" customFormat="1" ht="15.75" collapsed="1">
      <c r="C63" s="30" t="s">
        <v>39</v>
      </c>
      <c r="D63" s="31"/>
      <c r="E63" s="32"/>
      <c r="F63" s="33"/>
      <c r="G63" s="34">
        <v>372.5</v>
      </c>
      <c r="H63" s="34">
        <v>2196.1</v>
      </c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</row>
    <row r="64" spans="1:23" s="24" customFormat="1" hidden="1" outlineLevel="1">
      <c r="D64" s="24" t="s">
        <v>38</v>
      </c>
      <c r="G64" s="25">
        <v>8.8000000000000007</v>
      </c>
      <c r="H64" s="25">
        <v>5.6999999999999993</v>
      </c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</row>
    <row r="65" spans="1:23" s="24" customFormat="1" hidden="1" outlineLevel="1">
      <c r="D65" s="24" t="s">
        <v>30</v>
      </c>
      <c r="G65" s="25">
        <v>363.7</v>
      </c>
      <c r="H65" s="25">
        <v>2190.4</v>
      </c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</row>
    <row r="66" spans="1:23" s="30" customFormat="1" ht="15.75" collapsed="1">
      <c r="C66" s="30" t="s">
        <v>59</v>
      </c>
      <c r="D66" s="31"/>
      <c r="E66" s="32"/>
      <c r="F66" s="33"/>
      <c r="G66" s="34">
        <v>556.1</v>
      </c>
      <c r="H66" s="34">
        <v>2568.1999999999998</v>
      </c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</row>
    <row r="67" spans="1:23" s="24" customFormat="1" hidden="1" outlineLevel="1">
      <c r="D67" s="24" t="s">
        <v>38</v>
      </c>
      <c r="G67" s="25">
        <v>135.4</v>
      </c>
      <c r="H67" s="25">
        <v>2309.3000000000002</v>
      </c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</row>
    <row r="68" spans="1:23" s="24" customFormat="1" hidden="1" outlineLevel="1">
      <c r="D68" s="24" t="s">
        <v>30</v>
      </c>
      <c r="G68" s="25">
        <v>420.7</v>
      </c>
      <c r="H68" s="25">
        <v>258.89999999999998</v>
      </c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</row>
    <row r="69" spans="1:23" s="30" customFormat="1" ht="15.75" collapsed="1">
      <c r="C69" s="30" t="s">
        <v>41</v>
      </c>
      <c r="D69" s="31"/>
      <c r="E69" s="32"/>
      <c r="F69" s="33"/>
      <c r="G69" s="34">
        <v>3868.6000000000004</v>
      </c>
      <c r="H69" s="34">
        <v>2260.1999999999998</v>
      </c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</row>
    <row r="70" spans="1:23" s="24" customFormat="1" hidden="1" outlineLevel="1">
      <c r="D70" s="24" t="s">
        <v>38</v>
      </c>
      <c r="G70" s="25">
        <v>3333.6000000000004</v>
      </c>
      <c r="H70" s="25">
        <v>1898.7999999999997</v>
      </c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</row>
    <row r="71" spans="1:23" s="24" customFormat="1" hidden="1" outlineLevel="1">
      <c r="D71" s="24" t="s">
        <v>30</v>
      </c>
      <c r="G71" s="25">
        <v>535</v>
      </c>
      <c r="H71" s="25">
        <v>361.40000000000003</v>
      </c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</row>
    <row r="72" spans="1:23" s="30" customFormat="1" ht="15.75" collapsed="1">
      <c r="C72" s="30" t="s">
        <v>40</v>
      </c>
      <c r="D72" s="31"/>
      <c r="E72" s="32"/>
      <c r="F72" s="33"/>
      <c r="G72" s="34"/>
      <c r="H72" s="34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</row>
    <row r="73" spans="1:23" s="8" customFormat="1" ht="7.5" customHeight="1">
      <c r="A73" s="36"/>
      <c r="C73" s="36"/>
      <c r="D73" s="38"/>
      <c r="E73" s="39"/>
      <c r="F73" s="38"/>
      <c r="G73" s="25"/>
      <c r="H73" s="25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</row>
    <row r="74" spans="1:23" s="8" customFormat="1" ht="18.75" customHeight="1">
      <c r="A74" s="36"/>
      <c r="B74" s="17" t="s">
        <v>42</v>
      </c>
      <c r="C74" s="17"/>
      <c r="D74" s="17"/>
      <c r="E74" s="17"/>
      <c r="F74" s="17"/>
      <c r="G74" s="18">
        <v>3928.5999999999858</v>
      </c>
      <c r="H74" s="18">
        <v>-20227.599999999991</v>
      </c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</row>
    <row r="75" spans="1:23" s="36" customFormat="1" ht="10.5" customHeight="1">
      <c r="A75" s="24"/>
      <c r="B75" s="8"/>
      <c r="C75" s="8"/>
      <c r="D75" s="10"/>
      <c r="E75" s="11"/>
      <c r="F75" s="12"/>
      <c r="G75" s="25"/>
      <c r="H75" s="2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</row>
    <row r="76" spans="1:23" s="37" customFormat="1">
      <c r="A76" s="23"/>
      <c r="B76" s="20"/>
      <c r="C76" s="20" t="s">
        <v>61</v>
      </c>
      <c r="D76" s="20"/>
      <c r="E76" s="20"/>
      <c r="F76" s="20"/>
      <c r="G76" s="21">
        <v>29818.000000000004</v>
      </c>
      <c r="H76" s="21">
        <v>7510.1</v>
      </c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</row>
    <row r="77" spans="1:23" s="36" customFormat="1" ht="10.5" customHeight="1">
      <c r="A77" s="24"/>
      <c r="B77" s="8"/>
      <c r="C77" s="8"/>
      <c r="D77" s="10"/>
      <c r="E77" s="11"/>
      <c r="F77" s="12"/>
      <c r="G77" s="25"/>
      <c r="H77" s="25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</row>
    <row r="78" spans="1:23" s="8" customFormat="1" ht="18.75" customHeight="1">
      <c r="A78" s="36"/>
      <c r="B78" s="17" t="s">
        <v>43</v>
      </c>
      <c r="C78" s="17"/>
      <c r="D78" s="17"/>
      <c r="E78" s="17"/>
      <c r="F78" s="17"/>
      <c r="G78" s="18">
        <v>-25889.400000000016</v>
      </c>
      <c r="H78" s="18">
        <v>-27737.69999999999</v>
      </c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</row>
    <row r="79" spans="1:23">
      <c r="G79" s="7"/>
      <c r="H79" s="7"/>
    </row>
  </sheetData>
  <mergeCells count="3">
    <mergeCell ref="B2:H2"/>
    <mergeCell ref="B3:H3"/>
    <mergeCell ref="B1:H1"/>
  </mergeCells>
  <printOptions horizontalCentered="1"/>
  <pageMargins left="0.31496062992125984" right="0.39370078740157483" top="0.55118110236220474" bottom="0.15748031496062992" header="0.31496062992125984" footer="0.31496062992125984"/>
  <pageSetup paperSize="9" scale="6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97"/>
  <sheetViews>
    <sheetView tabSelected="1" topLeftCell="A13" zoomScaleNormal="100" workbookViewId="0">
      <selection activeCell="I33" sqref="I33"/>
    </sheetView>
  </sheetViews>
  <sheetFormatPr baseColWidth="10" defaultColWidth="12.5703125" defaultRowHeight="15.75" outlineLevelRow="1"/>
  <cols>
    <col min="1" max="1" width="4.7109375" style="8" customWidth="1"/>
    <col min="2" max="2" width="4.5703125" style="8" customWidth="1"/>
    <col min="3" max="3" width="4.42578125" style="8" customWidth="1"/>
    <col min="4" max="4" width="4" style="10" customWidth="1"/>
    <col min="5" max="5" width="2.42578125" style="11" customWidth="1"/>
    <col min="6" max="6" width="40.42578125" style="12" customWidth="1"/>
    <col min="7" max="7" width="11.7109375" style="12" customWidth="1"/>
    <col min="8" max="8" width="11.7109375" style="55" customWidth="1"/>
    <col min="9" max="10" width="11.7109375" style="12" customWidth="1"/>
    <col min="11" max="11" width="2.85546875" style="12" customWidth="1"/>
    <col min="12" max="15" width="11.7109375" style="12" customWidth="1"/>
    <col min="16" max="248" width="12.42578125" style="8" customWidth="1"/>
    <col min="249" max="249" width="4.7109375" style="8" customWidth="1"/>
    <col min="250" max="250" width="4.5703125" style="8" customWidth="1"/>
    <col min="251" max="251" width="4.42578125" style="8" customWidth="1"/>
    <col min="252" max="252" width="4" style="8" customWidth="1"/>
    <col min="253" max="253" width="2.42578125" style="8" customWidth="1"/>
    <col min="254" max="254" width="46.140625" style="8" customWidth="1"/>
    <col min="255" max="16384" width="12.5703125" style="8"/>
  </cols>
  <sheetData>
    <row r="1" spans="2:15" ht="21">
      <c r="B1" s="59" t="s">
        <v>57</v>
      </c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</row>
    <row r="2" spans="2:15" ht="18" customHeight="1">
      <c r="B2" s="60" t="s">
        <v>58</v>
      </c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</row>
    <row r="3" spans="2:15" ht="9" customHeight="1">
      <c r="B3" s="9"/>
      <c r="C3" s="9"/>
      <c r="D3" s="9"/>
      <c r="E3" s="9"/>
      <c r="F3" s="9"/>
      <c r="G3" s="9"/>
      <c r="H3" s="53"/>
      <c r="I3" s="9"/>
      <c r="J3" s="9"/>
      <c r="K3" s="9"/>
      <c r="L3" s="9"/>
      <c r="M3" s="9"/>
      <c r="N3" s="9"/>
      <c r="O3" s="9"/>
    </row>
    <row r="4" spans="2:15">
      <c r="G4" s="61" t="s">
        <v>51</v>
      </c>
      <c r="H4" s="61"/>
      <c r="I4" s="61" t="s">
        <v>52</v>
      </c>
      <c r="J4" s="61"/>
      <c r="K4" s="9"/>
      <c r="L4" s="62" t="s">
        <v>53</v>
      </c>
      <c r="M4" s="62"/>
      <c r="N4" s="61" t="s">
        <v>52</v>
      </c>
      <c r="O4" s="61"/>
    </row>
    <row r="5" spans="2:15" ht="16.5" customHeight="1">
      <c r="G5" s="14">
        <v>43132</v>
      </c>
      <c r="H5" s="14">
        <f>+EDATE(G5,-12)</f>
        <v>42767</v>
      </c>
      <c r="I5" s="13" t="s">
        <v>54</v>
      </c>
      <c r="J5" s="13" t="s">
        <v>55</v>
      </c>
      <c r="K5" s="13"/>
      <c r="L5" s="14" t="s">
        <v>66</v>
      </c>
      <c r="M5" s="14" t="s">
        <v>56</v>
      </c>
      <c r="N5" s="13" t="s">
        <v>54</v>
      </c>
      <c r="O5" s="13" t="s">
        <v>55</v>
      </c>
    </row>
    <row r="6" spans="2:15" ht="6" customHeight="1">
      <c r="B6" s="15"/>
      <c r="C6" s="15"/>
      <c r="D6" s="15"/>
      <c r="E6" s="16"/>
      <c r="F6" s="15"/>
      <c r="G6" s="13"/>
      <c r="H6" s="13"/>
      <c r="I6" s="54"/>
      <c r="J6" s="9"/>
      <c r="K6" s="9"/>
      <c r="L6" s="9"/>
      <c r="M6" s="9"/>
      <c r="N6" s="9"/>
      <c r="O6" s="9"/>
    </row>
    <row r="7" spans="2:15" s="15" customFormat="1" ht="18.75" customHeight="1">
      <c r="B7" s="17" t="s">
        <v>0</v>
      </c>
      <c r="C7" s="17"/>
      <c r="D7" s="17"/>
      <c r="E7" s="17"/>
      <c r="F7" s="17"/>
      <c r="G7" s="18">
        <v>172965.9</v>
      </c>
      <c r="H7" s="18">
        <v>136488.70000000001</v>
      </c>
      <c r="I7" s="19">
        <f>+G7/H7-1</f>
        <v>0.26725435878574544</v>
      </c>
      <c r="J7" s="18">
        <f>+G7-H7</f>
        <v>36477.199999999983</v>
      </c>
      <c r="L7" s="18">
        <v>376096.1</v>
      </c>
      <c r="M7" s="18">
        <v>306744.7</v>
      </c>
      <c r="N7" s="19">
        <f>+L7/M7-1</f>
        <v>0.22608833991263722</v>
      </c>
      <c r="O7" s="18">
        <f>+L7-M7</f>
        <v>69351.399999999965</v>
      </c>
    </row>
    <row r="8" spans="2:15" s="23" customFormat="1" ht="15">
      <c r="B8" s="20"/>
      <c r="C8" s="20" t="s">
        <v>1</v>
      </c>
      <c r="D8" s="20"/>
      <c r="E8" s="20"/>
      <c r="F8" s="20"/>
      <c r="G8" s="21">
        <v>158343.6</v>
      </c>
      <c r="H8" s="21">
        <v>122184.80000000002</v>
      </c>
      <c r="I8" s="22">
        <f t="shared" ref="I8:I26" si="0">+G8/H8-1</f>
        <v>0.29593533729236365</v>
      </c>
      <c r="J8" s="21">
        <f t="shared" ref="J8:J26" si="1">+G8-H8</f>
        <v>36158.799999999988</v>
      </c>
      <c r="L8" s="21">
        <v>345849</v>
      </c>
      <c r="M8" s="21">
        <v>282561.59999999998</v>
      </c>
      <c r="N8" s="22">
        <f t="shared" ref="N8:N26" si="2">+L8/M8-1</f>
        <v>0.22397735573411248</v>
      </c>
      <c r="O8" s="21">
        <f t="shared" ref="O8:O26" si="3">+L8-M8</f>
        <v>63287.400000000023</v>
      </c>
    </row>
    <row r="9" spans="2:15" s="24" customFormat="1" ht="12.75" outlineLevel="1">
      <c r="D9" s="24" t="s">
        <v>2</v>
      </c>
      <c r="G9" s="25">
        <v>35210.800000000003</v>
      </c>
      <c r="H9" s="25">
        <v>24067.599999999999</v>
      </c>
      <c r="I9" s="26">
        <f t="shared" si="0"/>
        <v>0.46299589489604309</v>
      </c>
      <c r="J9" s="25">
        <f t="shared" si="1"/>
        <v>11143.200000000004</v>
      </c>
      <c r="L9" s="25">
        <v>73644.100000000006</v>
      </c>
      <c r="M9" s="25">
        <v>50564.899999999994</v>
      </c>
      <c r="N9" s="26">
        <f t="shared" si="2"/>
        <v>0.45642728453927561</v>
      </c>
      <c r="O9" s="25">
        <f t="shared" si="3"/>
        <v>23079.200000000012</v>
      </c>
    </row>
    <row r="10" spans="2:15" s="24" customFormat="1" ht="12.75" outlineLevel="1">
      <c r="D10" s="24" t="s">
        <v>3</v>
      </c>
      <c r="G10" s="25">
        <v>17608</v>
      </c>
      <c r="H10" s="25">
        <v>17376.400000000001</v>
      </c>
      <c r="I10" s="26">
        <f t="shared" si="0"/>
        <v>1.3328422458046552E-2</v>
      </c>
      <c r="J10" s="25">
        <f t="shared" si="1"/>
        <v>231.59999999999854</v>
      </c>
      <c r="L10" s="25">
        <v>36898.699999999997</v>
      </c>
      <c r="M10" s="25">
        <v>39000.1</v>
      </c>
      <c r="N10" s="26">
        <f t="shared" si="2"/>
        <v>-5.3881913123299707E-2</v>
      </c>
      <c r="O10" s="25">
        <f t="shared" si="3"/>
        <v>-2101.4000000000015</v>
      </c>
    </row>
    <row r="11" spans="2:15" s="24" customFormat="1" ht="12.75" outlineLevel="1">
      <c r="D11" s="24" t="s">
        <v>65</v>
      </c>
      <c r="G11" s="25">
        <v>67189.8</v>
      </c>
      <c r="H11" s="25">
        <v>51972.200000000004</v>
      </c>
      <c r="I11" s="26">
        <f t="shared" si="0"/>
        <v>0.29280269066924225</v>
      </c>
      <c r="J11" s="25">
        <f t="shared" si="1"/>
        <v>15217.599999999999</v>
      </c>
      <c r="L11" s="25">
        <v>153831.5</v>
      </c>
      <c r="M11" s="25">
        <v>119164.29999999999</v>
      </c>
      <c r="N11" s="26">
        <f t="shared" si="2"/>
        <v>0.29091934413242915</v>
      </c>
      <c r="O11" s="25">
        <f t="shared" si="3"/>
        <v>34667.200000000012</v>
      </c>
    </row>
    <row r="12" spans="2:15" s="24" customFormat="1" ht="12.75" outlineLevel="1">
      <c r="D12" s="24" t="s">
        <v>4</v>
      </c>
      <c r="G12" s="25">
        <v>13733.7</v>
      </c>
      <c r="H12" s="25">
        <v>9519.4000000000015</v>
      </c>
      <c r="I12" s="26">
        <f t="shared" si="0"/>
        <v>0.44270647309704381</v>
      </c>
      <c r="J12" s="25">
        <f t="shared" si="1"/>
        <v>4214.2999999999993</v>
      </c>
      <c r="L12" s="25">
        <v>32864</v>
      </c>
      <c r="M12" s="25">
        <v>20388.5</v>
      </c>
      <c r="N12" s="26">
        <f t="shared" si="2"/>
        <v>0.61188905510459324</v>
      </c>
      <c r="O12" s="25">
        <f t="shared" si="3"/>
        <v>12475.5</v>
      </c>
    </row>
    <row r="13" spans="2:15" s="24" customFormat="1" ht="12.75" outlineLevel="1">
      <c r="D13" s="24" t="s">
        <v>5</v>
      </c>
      <c r="G13" s="25">
        <v>245.40000000000003</v>
      </c>
      <c r="H13" s="25">
        <v>453</v>
      </c>
      <c r="I13" s="26">
        <f t="shared" si="0"/>
        <v>-0.45827814569536418</v>
      </c>
      <c r="J13" s="25">
        <f t="shared" si="1"/>
        <v>-207.59999999999997</v>
      </c>
      <c r="L13" s="25">
        <v>495.30000000000007</v>
      </c>
      <c r="M13" s="25">
        <v>620.6</v>
      </c>
      <c r="N13" s="26">
        <f t="shared" si="2"/>
        <v>-0.20190138575572014</v>
      </c>
      <c r="O13" s="25">
        <f t="shared" si="3"/>
        <v>-125.29999999999995</v>
      </c>
    </row>
    <row r="14" spans="2:15" s="24" customFormat="1" ht="12.75" outlineLevel="1">
      <c r="D14" s="24" t="s">
        <v>6</v>
      </c>
      <c r="G14" s="25">
        <v>2927.1000000000004</v>
      </c>
      <c r="H14" s="25">
        <v>2884.6000000000004</v>
      </c>
      <c r="I14" s="26">
        <f t="shared" si="0"/>
        <v>1.4733411911530103E-2</v>
      </c>
      <c r="J14" s="25">
        <f t="shared" si="1"/>
        <v>42.5</v>
      </c>
      <c r="L14" s="25">
        <v>6408.1</v>
      </c>
      <c r="M14" s="25">
        <v>6005.2000000000007</v>
      </c>
      <c r="N14" s="26">
        <f t="shared" si="2"/>
        <v>6.7091853726769957E-2</v>
      </c>
      <c r="O14" s="25">
        <f t="shared" si="3"/>
        <v>402.89999999999964</v>
      </c>
    </row>
    <row r="15" spans="2:15" s="24" customFormat="1" ht="12.75" outlineLevel="1">
      <c r="D15" s="24" t="s">
        <v>7</v>
      </c>
      <c r="G15" s="25">
        <v>3066.3</v>
      </c>
      <c r="H15" s="25">
        <v>2403.5</v>
      </c>
      <c r="I15" s="26">
        <f t="shared" si="0"/>
        <v>0.27576451008945302</v>
      </c>
      <c r="J15" s="25">
        <f t="shared" si="1"/>
        <v>662.80000000000018</v>
      </c>
      <c r="L15" s="25">
        <v>5340.7000000000007</v>
      </c>
      <c r="M15" s="25">
        <v>4605.2999999999993</v>
      </c>
      <c r="N15" s="26">
        <f t="shared" si="2"/>
        <v>0.15968557965822017</v>
      </c>
      <c r="O15" s="25">
        <f t="shared" si="3"/>
        <v>735.40000000000146</v>
      </c>
    </row>
    <row r="16" spans="2:15" s="24" customFormat="1" ht="12.75" outlineLevel="1">
      <c r="D16" s="24" t="s">
        <v>8</v>
      </c>
      <c r="G16" s="25">
        <v>3926.7</v>
      </c>
      <c r="H16" s="25">
        <v>1111.4000000000001</v>
      </c>
      <c r="I16" s="26">
        <f t="shared" si="0"/>
        <v>2.5331113910383296</v>
      </c>
      <c r="J16" s="25">
        <f t="shared" si="1"/>
        <v>2815.2999999999997</v>
      </c>
      <c r="L16" s="25">
        <v>6634.2</v>
      </c>
      <c r="M16" s="25">
        <v>7110.4</v>
      </c>
      <c r="N16" s="26">
        <f t="shared" si="2"/>
        <v>-6.6972322232223158E-2</v>
      </c>
      <c r="O16" s="25">
        <f t="shared" si="3"/>
        <v>-476.19999999999982</v>
      </c>
    </row>
    <row r="17" spans="2:15" s="24" customFormat="1" ht="12.75" outlineLevel="1">
      <c r="D17" s="24" t="s">
        <v>9</v>
      </c>
      <c r="G17" s="25">
        <v>6272.5</v>
      </c>
      <c r="H17" s="25">
        <v>4181.5</v>
      </c>
      <c r="I17" s="26">
        <f t="shared" si="0"/>
        <v>0.50005978715771859</v>
      </c>
      <c r="J17" s="25">
        <f t="shared" si="1"/>
        <v>2091</v>
      </c>
      <c r="L17" s="25">
        <v>14053.4</v>
      </c>
      <c r="M17" s="25">
        <v>9212.7000000000007</v>
      </c>
      <c r="N17" s="26">
        <f t="shared" si="2"/>
        <v>0.5254377109859214</v>
      </c>
      <c r="O17" s="25">
        <f t="shared" si="3"/>
        <v>4840.6999999999989</v>
      </c>
    </row>
    <row r="18" spans="2:15" s="24" customFormat="1" ht="12.75" outlineLevel="1">
      <c r="D18" s="24" t="s">
        <v>10</v>
      </c>
      <c r="G18" s="25">
        <v>8163.2999999999993</v>
      </c>
      <c r="H18" s="25">
        <v>8215.2000000000007</v>
      </c>
      <c r="I18" s="26">
        <f t="shared" si="0"/>
        <v>-6.3175576979259684E-3</v>
      </c>
      <c r="J18" s="25">
        <f t="shared" si="1"/>
        <v>-51.900000000001455</v>
      </c>
      <c r="L18" s="25">
        <v>15679</v>
      </c>
      <c r="M18" s="25">
        <v>25889.599999999995</v>
      </c>
      <c r="N18" s="26">
        <f t="shared" si="2"/>
        <v>-0.39439002533835965</v>
      </c>
      <c r="O18" s="25">
        <f t="shared" si="3"/>
        <v>-10210.599999999995</v>
      </c>
    </row>
    <row r="19" spans="2:15" s="10" customFormat="1" ht="15">
      <c r="B19" s="20"/>
      <c r="C19" s="20" t="s">
        <v>73</v>
      </c>
      <c r="D19" s="20"/>
      <c r="E19" s="20"/>
      <c r="F19" s="20"/>
      <c r="G19" s="21">
        <v>8459.4000000000015</v>
      </c>
      <c r="H19" s="21">
        <v>8314</v>
      </c>
      <c r="I19" s="22">
        <f t="shared" si="0"/>
        <v>1.7488573490498149E-2</v>
      </c>
      <c r="J19" s="21">
        <f t="shared" si="1"/>
        <v>145.40000000000146</v>
      </c>
      <c r="L19" s="21">
        <v>15845.600000000002</v>
      </c>
      <c r="M19" s="21">
        <v>12434.2</v>
      </c>
      <c r="N19" s="22">
        <f t="shared" si="2"/>
        <v>0.27435621109520536</v>
      </c>
      <c r="O19" s="21">
        <f t="shared" si="3"/>
        <v>3411.4000000000015</v>
      </c>
    </row>
    <row r="20" spans="2:15" s="24" customFormat="1" ht="12.75" hidden="1" outlineLevel="1">
      <c r="D20" s="24" t="s">
        <v>11</v>
      </c>
      <c r="G20" s="25">
        <v>6415.6</v>
      </c>
      <c r="H20" s="25">
        <v>2569.4</v>
      </c>
      <c r="I20" s="26">
        <f t="shared" si="0"/>
        <v>1.4969253522223087</v>
      </c>
      <c r="J20" s="25">
        <f t="shared" si="1"/>
        <v>3846.2000000000003</v>
      </c>
      <c r="L20" s="25">
        <v>12293.800000000001</v>
      </c>
      <c r="M20" s="25">
        <v>3122.6000000000004</v>
      </c>
      <c r="N20" s="26">
        <f t="shared" si="2"/>
        <v>2.9370396464484725</v>
      </c>
      <c r="O20" s="25">
        <f t="shared" si="3"/>
        <v>9171.2000000000007</v>
      </c>
    </row>
    <row r="21" spans="2:15" s="24" customFormat="1" ht="12.75" hidden="1" outlineLevel="1">
      <c r="D21" s="24" t="s">
        <v>12</v>
      </c>
      <c r="G21" s="25">
        <v>2043.8000000000002</v>
      </c>
      <c r="H21" s="25">
        <v>5744.6000000000013</v>
      </c>
      <c r="I21" s="26">
        <f t="shared" si="0"/>
        <v>-0.64422240016711352</v>
      </c>
      <c r="J21" s="25">
        <f t="shared" si="1"/>
        <v>-3700.8000000000011</v>
      </c>
      <c r="L21" s="25">
        <v>3551.8</v>
      </c>
      <c r="M21" s="25">
        <v>9311.6000000000022</v>
      </c>
      <c r="N21" s="26">
        <f t="shared" si="2"/>
        <v>-0.61856179389149024</v>
      </c>
      <c r="O21" s="25">
        <f t="shared" si="3"/>
        <v>-5759.800000000002</v>
      </c>
    </row>
    <row r="22" spans="2:15" s="23" customFormat="1" ht="15" collapsed="1">
      <c r="B22" s="20"/>
      <c r="C22" s="20" t="s">
        <v>13</v>
      </c>
      <c r="D22" s="20"/>
      <c r="E22" s="20"/>
      <c r="F22" s="20"/>
      <c r="G22" s="21">
        <v>6119.1</v>
      </c>
      <c r="H22" s="21">
        <v>5945.9</v>
      </c>
      <c r="I22" s="22">
        <f t="shared" si="0"/>
        <v>2.9129315999260053E-2</v>
      </c>
      <c r="J22" s="21">
        <f t="shared" si="1"/>
        <v>173.20000000000073</v>
      </c>
      <c r="L22" s="21">
        <v>14307.900000000001</v>
      </c>
      <c r="M22" s="21">
        <v>11703.599999999999</v>
      </c>
      <c r="N22" s="22">
        <f t="shared" si="2"/>
        <v>0.22252127550497303</v>
      </c>
      <c r="O22" s="21">
        <f t="shared" si="3"/>
        <v>2604.3000000000029</v>
      </c>
    </row>
    <row r="23" spans="2:15" s="24" customFormat="1" ht="12.75" outlineLevel="1">
      <c r="D23" s="24" t="s">
        <v>14</v>
      </c>
      <c r="G23" s="25">
        <v>5535</v>
      </c>
      <c r="H23" s="25">
        <v>4373.5</v>
      </c>
      <c r="I23" s="26">
        <f t="shared" si="0"/>
        <v>0.26557676917800399</v>
      </c>
      <c r="J23" s="25">
        <f t="shared" si="1"/>
        <v>1161.5</v>
      </c>
      <c r="L23" s="25">
        <v>13004.7</v>
      </c>
      <c r="M23" s="25">
        <v>8216.7000000000007</v>
      </c>
      <c r="N23" s="26">
        <f t="shared" si="2"/>
        <v>0.58271568878016722</v>
      </c>
      <c r="O23" s="25">
        <f t="shared" si="3"/>
        <v>4788</v>
      </c>
    </row>
    <row r="24" spans="2:15" s="24" customFormat="1" ht="12.75" outlineLevel="1">
      <c r="D24" s="24" t="s">
        <v>15</v>
      </c>
      <c r="G24" s="25">
        <v>4.2</v>
      </c>
      <c r="H24" s="25">
        <v>880.7</v>
      </c>
      <c r="I24" s="26">
        <f t="shared" si="0"/>
        <v>-0.99523106619734303</v>
      </c>
      <c r="J24" s="25">
        <f t="shared" si="1"/>
        <v>-876.5</v>
      </c>
      <c r="L24" s="25">
        <v>72.400000000000006</v>
      </c>
      <c r="M24" s="25">
        <v>1825.2</v>
      </c>
      <c r="N24" s="26">
        <f t="shared" si="2"/>
        <v>-0.96033311417926803</v>
      </c>
      <c r="O24" s="25">
        <f t="shared" si="3"/>
        <v>-1752.8</v>
      </c>
    </row>
    <row r="25" spans="2:15" s="24" customFormat="1" ht="12.75" outlineLevel="1">
      <c r="D25" s="24" t="s">
        <v>16</v>
      </c>
      <c r="G25" s="25">
        <v>579.9</v>
      </c>
      <c r="H25" s="25">
        <v>691.7</v>
      </c>
      <c r="I25" s="26">
        <f t="shared" si="0"/>
        <v>-0.16163076478242022</v>
      </c>
      <c r="J25" s="25">
        <f t="shared" si="1"/>
        <v>-111.80000000000007</v>
      </c>
      <c r="L25" s="25">
        <v>1230.8000000000002</v>
      </c>
      <c r="M25" s="25">
        <v>1661.7</v>
      </c>
      <c r="N25" s="26">
        <f t="shared" si="2"/>
        <v>-0.25931275200096282</v>
      </c>
      <c r="O25" s="25">
        <f t="shared" si="3"/>
        <v>-430.89999999999986</v>
      </c>
    </row>
    <row r="26" spans="2:15" s="23" customFormat="1" ht="15">
      <c r="B26" s="20"/>
      <c r="C26" s="20" t="s">
        <v>17</v>
      </c>
      <c r="D26" s="20"/>
      <c r="E26" s="20"/>
      <c r="F26" s="20"/>
      <c r="G26" s="21">
        <v>43.8</v>
      </c>
      <c r="H26" s="21">
        <v>44</v>
      </c>
      <c r="I26" s="22">
        <f t="shared" si="0"/>
        <v>-4.5454545454546302E-3</v>
      </c>
      <c r="J26" s="21">
        <f t="shared" si="1"/>
        <v>-0.20000000000000284</v>
      </c>
      <c r="L26" s="21">
        <v>93.6</v>
      </c>
      <c r="M26" s="21">
        <v>45.3</v>
      </c>
      <c r="N26" s="22">
        <f t="shared" si="2"/>
        <v>1.0662251655629138</v>
      </c>
      <c r="O26" s="21">
        <f t="shared" si="3"/>
        <v>48.3</v>
      </c>
    </row>
    <row r="27" spans="2:15" ht="9" customHeight="1">
      <c r="G27" s="28"/>
      <c r="H27" s="28"/>
      <c r="I27" s="29"/>
      <c r="J27" s="28"/>
      <c r="K27" s="8"/>
      <c r="L27" s="28"/>
      <c r="M27" s="28"/>
      <c r="N27" s="29"/>
      <c r="O27" s="28"/>
    </row>
    <row r="28" spans="2:15" s="15" customFormat="1" ht="18.75" customHeight="1">
      <c r="B28" s="17" t="s">
        <v>18</v>
      </c>
      <c r="C28" s="17"/>
      <c r="D28" s="17"/>
      <c r="E28" s="17"/>
      <c r="F28" s="17"/>
      <c r="G28" s="18">
        <v>193193.5</v>
      </c>
      <c r="H28" s="18">
        <v>163235.5</v>
      </c>
      <c r="I28" s="19">
        <f t="shared" ref="I28:I52" si="4">+G28/H28-1</f>
        <v>0.18352625501193054</v>
      </c>
      <c r="J28" s="18">
        <f t="shared" ref="J28:J52" si="5">+G28-H28</f>
        <v>29958</v>
      </c>
      <c r="L28" s="18">
        <v>392395.10000000003</v>
      </c>
      <c r="M28" s="18">
        <v>329904.3</v>
      </c>
      <c r="N28" s="19">
        <f t="shared" ref="N28:N52" si="6">+L28/M28-1</f>
        <v>0.18942099269394208</v>
      </c>
      <c r="O28" s="18">
        <f t="shared" ref="O28:O52" si="7">+L28-M28</f>
        <v>62490.800000000047</v>
      </c>
    </row>
    <row r="29" spans="2:15" s="23" customFormat="1" ht="15">
      <c r="B29" s="20"/>
      <c r="C29" s="20" t="s">
        <v>19</v>
      </c>
      <c r="D29" s="20"/>
      <c r="E29" s="20"/>
      <c r="F29" s="20"/>
      <c r="G29" s="21">
        <v>179632.3</v>
      </c>
      <c r="H29" s="21">
        <v>147279.70000000001</v>
      </c>
      <c r="I29" s="22">
        <f t="shared" si="4"/>
        <v>0.21966774782946996</v>
      </c>
      <c r="J29" s="21">
        <f t="shared" si="5"/>
        <v>32352.599999999977</v>
      </c>
      <c r="L29" s="21">
        <v>368685</v>
      </c>
      <c r="M29" s="21">
        <v>296999.5</v>
      </c>
      <c r="N29" s="22">
        <f t="shared" si="6"/>
        <v>0.24136572620492625</v>
      </c>
      <c r="O29" s="21">
        <f t="shared" si="7"/>
        <v>71685.5</v>
      </c>
    </row>
    <row r="30" spans="2:15" s="30" customFormat="1" ht="16.5" customHeight="1">
      <c r="C30" s="30" t="s">
        <v>45</v>
      </c>
      <c r="D30" s="31"/>
      <c r="E30" s="32"/>
      <c r="F30" s="33"/>
      <c r="G30" s="34">
        <v>114732.70000000001</v>
      </c>
      <c r="H30" s="34">
        <v>86429.8</v>
      </c>
      <c r="I30" s="35">
        <f t="shared" si="4"/>
        <v>0.32746691534632744</v>
      </c>
      <c r="J30" s="34">
        <f t="shared" si="5"/>
        <v>28302.900000000009</v>
      </c>
      <c r="L30" s="34">
        <v>231986.90000000002</v>
      </c>
      <c r="M30" s="34">
        <v>177062.2</v>
      </c>
      <c r="N30" s="35">
        <f t="shared" si="6"/>
        <v>0.31020003140139463</v>
      </c>
      <c r="O30" s="34">
        <f t="shared" si="7"/>
        <v>54924.700000000012</v>
      </c>
    </row>
    <row r="31" spans="2:15" s="24" customFormat="1" ht="12.75" outlineLevel="1">
      <c r="D31" s="24" t="s">
        <v>20</v>
      </c>
      <c r="G31" s="25">
        <v>81233.100000000006</v>
      </c>
      <c r="H31" s="25">
        <v>60482.8</v>
      </c>
      <c r="I31" s="26">
        <f t="shared" si="4"/>
        <v>0.3430777014291666</v>
      </c>
      <c r="J31" s="25">
        <f t="shared" si="5"/>
        <v>20750.300000000003</v>
      </c>
      <c r="L31" s="25">
        <v>163859.60000000003</v>
      </c>
      <c r="M31" s="25">
        <v>123462.39999999999</v>
      </c>
      <c r="N31" s="26">
        <f t="shared" si="6"/>
        <v>0.32720245192058517</v>
      </c>
      <c r="O31" s="25">
        <f t="shared" si="7"/>
        <v>40397.200000000041</v>
      </c>
    </row>
    <row r="32" spans="2:15" s="24" customFormat="1" ht="12.75" outlineLevel="1">
      <c r="D32" s="24" t="s">
        <v>46</v>
      </c>
      <c r="G32" s="25">
        <v>12619.7</v>
      </c>
      <c r="H32" s="25">
        <v>9670</v>
      </c>
      <c r="I32" s="26">
        <f t="shared" si="4"/>
        <v>0.30503619441571872</v>
      </c>
      <c r="J32" s="25">
        <f t="shared" si="5"/>
        <v>2949.7000000000007</v>
      </c>
      <c r="L32" s="25">
        <v>24835.4</v>
      </c>
      <c r="M32" s="25">
        <v>19155.2</v>
      </c>
      <c r="N32" s="26">
        <f t="shared" si="6"/>
        <v>0.29653566655529562</v>
      </c>
      <c r="O32" s="25">
        <f t="shared" si="7"/>
        <v>5680.2000000000007</v>
      </c>
    </row>
    <row r="33" spans="3:15" s="24" customFormat="1" ht="12.75" outlineLevel="1">
      <c r="D33" s="24" t="s">
        <v>21</v>
      </c>
      <c r="G33" s="25">
        <v>8242.7000000000007</v>
      </c>
      <c r="H33" s="25">
        <v>7047.5</v>
      </c>
      <c r="I33" s="26">
        <f t="shared" si="4"/>
        <v>0.1695920539198299</v>
      </c>
      <c r="J33" s="25">
        <f t="shared" si="5"/>
        <v>1195.2000000000007</v>
      </c>
      <c r="L33" s="25">
        <v>17853.7</v>
      </c>
      <c r="M33" s="25">
        <v>15209.7</v>
      </c>
      <c r="N33" s="26">
        <f t="shared" si="6"/>
        <v>0.173836433328731</v>
      </c>
      <c r="O33" s="25">
        <f t="shared" si="7"/>
        <v>2644</v>
      </c>
    </row>
    <row r="34" spans="3:15" s="24" customFormat="1" ht="12.75" outlineLevel="1">
      <c r="D34" s="24" t="s">
        <v>47</v>
      </c>
      <c r="G34" s="25">
        <v>9165.6</v>
      </c>
      <c r="H34" s="25">
        <v>7245.4000000000005</v>
      </c>
      <c r="I34" s="26">
        <f t="shared" si="4"/>
        <v>0.26502332514422933</v>
      </c>
      <c r="J34" s="25">
        <f t="shared" si="5"/>
        <v>1920.1999999999998</v>
      </c>
      <c r="L34" s="25">
        <v>20417.599999999999</v>
      </c>
      <c r="M34" s="25">
        <v>15047.400000000001</v>
      </c>
      <c r="N34" s="26">
        <f t="shared" si="6"/>
        <v>0.35688557491659667</v>
      </c>
      <c r="O34" s="25">
        <f t="shared" si="7"/>
        <v>5370.1999999999971</v>
      </c>
    </row>
    <row r="35" spans="3:15" s="24" customFormat="1" ht="12.75" outlineLevel="1">
      <c r="D35" s="24" t="s">
        <v>48</v>
      </c>
      <c r="G35" s="25">
        <v>3471.6</v>
      </c>
      <c r="H35" s="25">
        <v>1984.1</v>
      </c>
      <c r="I35" s="26">
        <f t="shared" si="4"/>
        <v>0.74971019605866651</v>
      </c>
      <c r="J35" s="25">
        <f t="shared" si="5"/>
        <v>1487.5</v>
      </c>
      <c r="L35" s="25">
        <v>5020.6000000000004</v>
      </c>
      <c r="M35" s="25">
        <v>4187.5</v>
      </c>
      <c r="N35" s="26">
        <f t="shared" si="6"/>
        <v>0.19894925373134331</v>
      </c>
      <c r="O35" s="25">
        <f t="shared" si="7"/>
        <v>833.10000000000036</v>
      </c>
    </row>
    <row r="36" spans="3:15" s="30" customFormat="1">
      <c r="C36" s="30" t="s">
        <v>23</v>
      </c>
      <c r="D36" s="31"/>
      <c r="E36" s="32"/>
      <c r="F36" s="33"/>
      <c r="G36" s="34">
        <v>9948.8000000000011</v>
      </c>
      <c r="H36" s="34">
        <v>14452.1</v>
      </c>
      <c r="I36" s="35">
        <f t="shared" si="4"/>
        <v>-0.31160177413663059</v>
      </c>
      <c r="J36" s="34">
        <f t="shared" si="5"/>
        <v>-4503.2999999999993</v>
      </c>
      <c r="L36" s="34">
        <v>19098</v>
      </c>
      <c r="M36" s="34">
        <v>23432.300000000003</v>
      </c>
      <c r="N36" s="35">
        <f t="shared" si="6"/>
        <v>-0.18497117227075455</v>
      </c>
      <c r="O36" s="34">
        <f t="shared" si="7"/>
        <v>-4334.3000000000029</v>
      </c>
    </row>
    <row r="37" spans="3:15" s="24" customFormat="1" ht="12.75" hidden="1" outlineLevel="1">
      <c r="D37" s="24" t="s">
        <v>24</v>
      </c>
      <c r="G37" s="25">
        <v>2900.9</v>
      </c>
      <c r="H37" s="25">
        <v>6078.8</v>
      </c>
      <c r="I37" s="26">
        <f t="shared" si="4"/>
        <v>-0.52278410212541948</v>
      </c>
      <c r="J37" s="25">
        <f t="shared" si="5"/>
        <v>-3177.9</v>
      </c>
      <c r="L37" s="25">
        <v>5491.5</v>
      </c>
      <c r="M37" s="25">
        <v>8969.6</v>
      </c>
      <c r="N37" s="26">
        <f t="shared" si="6"/>
        <v>-0.38776534070638602</v>
      </c>
      <c r="O37" s="25">
        <f t="shared" si="7"/>
        <v>-3478.1000000000004</v>
      </c>
    </row>
    <row r="38" spans="3:15" s="24" customFormat="1" ht="12.75" hidden="1" outlineLevel="1">
      <c r="D38" s="24" t="s">
        <v>25</v>
      </c>
      <c r="G38" s="25">
        <v>6973.2000000000007</v>
      </c>
      <c r="H38" s="25">
        <v>7787.2</v>
      </c>
      <c r="I38" s="26">
        <f t="shared" si="4"/>
        <v>-0.10453051160879379</v>
      </c>
      <c r="J38" s="25">
        <f t="shared" si="5"/>
        <v>-813.99999999999909</v>
      </c>
      <c r="L38" s="25">
        <v>13172.6</v>
      </c>
      <c r="M38" s="25">
        <v>13658.7</v>
      </c>
      <c r="N38" s="26">
        <f t="shared" si="6"/>
        <v>-3.5589038488289537E-2</v>
      </c>
      <c r="O38" s="25">
        <f t="shared" si="7"/>
        <v>-486.10000000000036</v>
      </c>
    </row>
    <row r="39" spans="3:15" s="24" customFormat="1" ht="12.75" hidden="1" outlineLevel="1">
      <c r="D39" s="24" t="s">
        <v>26</v>
      </c>
      <c r="G39" s="25">
        <v>74.7</v>
      </c>
      <c r="H39" s="25">
        <v>586.1</v>
      </c>
      <c r="I39" s="26">
        <f t="shared" si="4"/>
        <v>-0.87254734686913493</v>
      </c>
      <c r="J39" s="25">
        <f t="shared" si="5"/>
        <v>-511.40000000000003</v>
      </c>
      <c r="L39" s="25">
        <v>433.9</v>
      </c>
      <c r="M39" s="25">
        <v>804</v>
      </c>
      <c r="N39" s="26">
        <f t="shared" si="6"/>
        <v>-0.4603233830845771</v>
      </c>
      <c r="O39" s="25">
        <f t="shared" si="7"/>
        <v>-370.1</v>
      </c>
    </row>
    <row r="40" spans="3:15" s="30" customFormat="1" collapsed="1">
      <c r="C40" s="30" t="s">
        <v>27</v>
      </c>
      <c r="D40" s="31"/>
      <c r="E40" s="32"/>
      <c r="F40" s="33"/>
      <c r="G40" s="34">
        <v>37060.6</v>
      </c>
      <c r="H40" s="34">
        <v>29574.799999999999</v>
      </c>
      <c r="I40" s="35">
        <f t="shared" si="4"/>
        <v>0.25311413771183577</v>
      </c>
      <c r="J40" s="34">
        <f t="shared" si="5"/>
        <v>7485.7999999999993</v>
      </c>
      <c r="L40" s="34">
        <v>78816.2</v>
      </c>
      <c r="M40" s="34">
        <v>63652.2</v>
      </c>
      <c r="N40" s="35">
        <f t="shared" si="6"/>
        <v>0.23823214280103433</v>
      </c>
      <c r="O40" s="34">
        <f t="shared" si="7"/>
        <v>15164</v>
      </c>
    </row>
    <row r="41" spans="3:15" s="24" customFormat="1" ht="12.75" hidden="1" outlineLevel="1">
      <c r="D41" s="24" t="s">
        <v>28</v>
      </c>
      <c r="G41" s="25">
        <v>28630.999999999996</v>
      </c>
      <c r="H41" s="25">
        <v>24611.9</v>
      </c>
      <c r="I41" s="26">
        <f t="shared" si="4"/>
        <v>0.16329905452240556</v>
      </c>
      <c r="J41" s="25">
        <f t="shared" si="5"/>
        <v>4019.0999999999949</v>
      </c>
      <c r="L41" s="25">
        <v>60073.099999999991</v>
      </c>
      <c r="M41" s="25">
        <v>50716.5</v>
      </c>
      <c r="N41" s="26">
        <f t="shared" si="6"/>
        <v>0.18448828290595753</v>
      </c>
      <c r="O41" s="25">
        <f t="shared" si="7"/>
        <v>9356.5999999999913</v>
      </c>
    </row>
    <row r="42" spans="3:15" s="24" customFormat="1" ht="12.75" hidden="1" outlineLevel="1">
      <c r="D42" s="24" t="s">
        <v>29</v>
      </c>
      <c r="G42" s="25">
        <v>8429.6</v>
      </c>
      <c r="H42" s="25">
        <v>4962.8999999999996</v>
      </c>
      <c r="I42" s="26">
        <f t="shared" si="4"/>
        <v>0.69852304096395268</v>
      </c>
      <c r="J42" s="25">
        <f t="shared" si="5"/>
        <v>3466.7000000000007</v>
      </c>
      <c r="L42" s="25">
        <v>18743.099999999999</v>
      </c>
      <c r="M42" s="25">
        <v>12935.7</v>
      </c>
      <c r="N42" s="26">
        <f t="shared" si="6"/>
        <v>0.44894362114149189</v>
      </c>
      <c r="O42" s="25">
        <f t="shared" si="7"/>
        <v>5807.3999999999978</v>
      </c>
    </row>
    <row r="43" spans="3:15" s="30" customFormat="1" collapsed="1">
      <c r="C43" s="30" t="s">
        <v>49</v>
      </c>
      <c r="D43" s="31"/>
      <c r="E43" s="32"/>
      <c r="F43" s="33"/>
      <c r="G43" s="34">
        <v>5440.3</v>
      </c>
      <c r="H43" s="34">
        <v>5695.2</v>
      </c>
      <c r="I43" s="35">
        <f t="shared" si="4"/>
        <v>-4.4756988341059123E-2</v>
      </c>
      <c r="J43" s="34">
        <f t="shared" si="5"/>
        <v>-254.89999999999964</v>
      </c>
      <c r="L43" s="34">
        <v>12442.300000000001</v>
      </c>
      <c r="M43" s="34">
        <v>10690</v>
      </c>
      <c r="N43" s="35">
        <f t="shared" si="6"/>
        <v>0.16391955098222644</v>
      </c>
      <c r="O43" s="34">
        <f t="shared" si="7"/>
        <v>1752.3000000000011</v>
      </c>
    </row>
    <row r="44" spans="3:15" s="24" customFormat="1" ht="12.75" hidden="1" outlineLevel="1">
      <c r="D44" s="24" t="s">
        <v>31</v>
      </c>
      <c r="G44" s="25">
        <v>2140.8000000000002</v>
      </c>
      <c r="H44" s="25">
        <v>3999.2999999999997</v>
      </c>
      <c r="I44" s="26">
        <f t="shared" si="4"/>
        <v>-0.46470632360663111</v>
      </c>
      <c r="J44" s="25">
        <f t="shared" si="5"/>
        <v>-1858.4999999999995</v>
      </c>
      <c r="L44" s="25">
        <v>4265.3</v>
      </c>
      <c r="M44" s="25">
        <v>6087.0999999999995</v>
      </c>
      <c r="N44" s="26">
        <f t="shared" si="6"/>
        <v>-0.29928865962445161</v>
      </c>
      <c r="O44" s="25">
        <f t="shared" si="7"/>
        <v>-1821.7999999999993</v>
      </c>
    </row>
    <row r="45" spans="3:15" s="24" customFormat="1" ht="12.75" hidden="1" outlineLevel="1">
      <c r="D45" s="24" t="s">
        <v>32</v>
      </c>
      <c r="G45" s="25">
        <v>1523.8</v>
      </c>
      <c r="H45" s="25">
        <v>666.7</v>
      </c>
      <c r="I45" s="26">
        <f t="shared" si="4"/>
        <v>1.2855857207139643</v>
      </c>
      <c r="J45" s="25">
        <f t="shared" si="5"/>
        <v>857.09999999999991</v>
      </c>
      <c r="L45" s="25">
        <v>3047.6</v>
      </c>
      <c r="M45" s="25">
        <v>1333.4</v>
      </c>
      <c r="N45" s="26">
        <f t="shared" si="6"/>
        <v>1.2855857207139643</v>
      </c>
      <c r="O45" s="25">
        <f t="shared" si="7"/>
        <v>1714.1999999999998</v>
      </c>
    </row>
    <row r="46" spans="3:15" s="24" customFormat="1" ht="12.75" hidden="1" outlineLevel="1">
      <c r="D46" s="24" t="s">
        <v>44</v>
      </c>
      <c r="G46" s="25">
        <v>177.7</v>
      </c>
      <c r="H46" s="25">
        <v>390</v>
      </c>
      <c r="I46" s="56">
        <f t="shared" si="4"/>
        <v>-0.5443589743589744</v>
      </c>
      <c r="J46" s="25">
        <f t="shared" si="5"/>
        <v>-212.3</v>
      </c>
      <c r="L46" s="25">
        <v>534.4</v>
      </c>
      <c r="M46" s="25">
        <v>751.3</v>
      </c>
      <c r="N46" s="56">
        <f t="shared" si="6"/>
        <v>-0.2886995873818714</v>
      </c>
      <c r="O46" s="25">
        <f t="shared" si="7"/>
        <v>-216.89999999999998</v>
      </c>
    </row>
    <row r="47" spans="3:15" s="24" customFormat="1" ht="12.75" hidden="1" outlineLevel="1">
      <c r="D47" s="24" t="s">
        <v>33</v>
      </c>
      <c r="G47" s="25">
        <v>586.5</v>
      </c>
      <c r="H47" s="25">
        <v>312.2</v>
      </c>
      <c r="I47" s="26">
        <f t="shared" si="4"/>
        <v>0.87860345932094819</v>
      </c>
      <c r="J47" s="25">
        <f t="shared" si="5"/>
        <v>274.3</v>
      </c>
      <c r="L47" s="25">
        <v>1805.4</v>
      </c>
      <c r="M47" s="25">
        <v>1133</v>
      </c>
      <c r="N47" s="26">
        <f t="shared" si="6"/>
        <v>0.59346866725507508</v>
      </c>
      <c r="O47" s="25">
        <f t="shared" si="7"/>
        <v>672.40000000000009</v>
      </c>
    </row>
    <row r="48" spans="3:15" s="24" customFormat="1" ht="12.75" hidden="1" outlineLevel="1">
      <c r="D48" s="24" t="s">
        <v>34</v>
      </c>
      <c r="G48" s="25">
        <v>1011.4999999999999</v>
      </c>
      <c r="H48" s="25">
        <v>327</v>
      </c>
      <c r="I48" s="26">
        <f t="shared" si="4"/>
        <v>2.0932721712538225</v>
      </c>
      <c r="J48" s="25">
        <f t="shared" si="5"/>
        <v>684.49999999999989</v>
      </c>
      <c r="L48" s="25">
        <v>2789.6</v>
      </c>
      <c r="M48" s="25">
        <v>1385.1999999999998</v>
      </c>
      <c r="N48" s="26">
        <f t="shared" si="6"/>
        <v>1.0138608143228418</v>
      </c>
      <c r="O48" s="25">
        <f t="shared" si="7"/>
        <v>1404.4</v>
      </c>
    </row>
    <row r="49" spans="1:15" s="30" customFormat="1" collapsed="1">
      <c r="C49" s="30" t="s">
        <v>35</v>
      </c>
      <c r="D49" s="31"/>
      <c r="E49" s="32"/>
      <c r="F49" s="33"/>
      <c r="G49" s="34">
        <v>12449.9</v>
      </c>
      <c r="H49" s="34">
        <v>11127.8</v>
      </c>
      <c r="I49" s="35">
        <f t="shared" si="4"/>
        <v>0.11881054655906831</v>
      </c>
      <c r="J49" s="34">
        <f t="shared" si="5"/>
        <v>1322.1000000000004</v>
      </c>
      <c r="L49" s="34">
        <v>26341.599999999999</v>
      </c>
      <c r="M49" s="34">
        <v>22162.799999999992</v>
      </c>
      <c r="N49" s="35">
        <f t="shared" si="6"/>
        <v>0.18855018318984995</v>
      </c>
      <c r="O49" s="34">
        <f t="shared" si="7"/>
        <v>4178.8000000000065</v>
      </c>
    </row>
    <row r="50" spans="1:15" s="24" customFormat="1" ht="12.75" hidden="1" outlineLevel="1">
      <c r="D50" s="24" t="s">
        <v>36</v>
      </c>
      <c r="G50" s="25">
        <v>8266.3999999999978</v>
      </c>
      <c r="H50" s="25">
        <v>6758.9000000000005</v>
      </c>
      <c r="I50" s="26">
        <f t="shared" si="4"/>
        <v>0.2230392519492812</v>
      </c>
      <c r="J50" s="25">
        <f t="shared" si="5"/>
        <v>1507.4999999999973</v>
      </c>
      <c r="L50" s="25">
        <v>15624.499999999998</v>
      </c>
      <c r="M50" s="25">
        <v>12632.5</v>
      </c>
      <c r="N50" s="26">
        <f t="shared" si="6"/>
        <v>0.23684939639817926</v>
      </c>
      <c r="O50" s="25">
        <f t="shared" si="7"/>
        <v>2991.9999999999982</v>
      </c>
    </row>
    <row r="51" spans="1:15" s="24" customFormat="1" ht="12.75" hidden="1" outlineLevel="1">
      <c r="D51" s="24" t="s">
        <v>50</v>
      </c>
      <c r="G51" s="25">
        <v>344.69999999999982</v>
      </c>
      <c r="H51" s="25">
        <v>44.199999999999932</v>
      </c>
      <c r="I51" s="26">
        <f t="shared" si="4"/>
        <v>6.7986425339366594</v>
      </c>
      <c r="J51" s="25">
        <f t="shared" si="5"/>
        <v>300.49999999999989</v>
      </c>
      <c r="L51" s="25">
        <v>1778.1</v>
      </c>
      <c r="M51" s="25">
        <v>327.19999999999993</v>
      </c>
      <c r="N51" s="26">
        <f t="shared" si="6"/>
        <v>4.4342909535452328</v>
      </c>
      <c r="O51" s="25">
        <f t="shared" si="7"/>
        <v>1450.9</v>
      </c>
    </row>
    <row r="52" spans="1:15" s="24" customFormat="1" ht="12.75" hidden="1" outlineLevel="1">
      <c r="D52" s="24" t="s">
        <v>22</v>
      </c>
      <c r="G52" s="25">
        <v>3838.7999999999997</v>
      </c>
      <c r="H52" s="25">
        <v>4324.7000000000007</v>
      </c>
      <c r="I52" s="26">
        <f t="shared" si="4"/>
        <v>-0.11235461419289217</v>
      </c>
      <c r="J52" s="25">
        <f t="shared" si="5"/>
        <v>-485.900000000001</v>
      </c>
      <c r="L52" s="25">
        <v>8939</v>
      </c>
      <c r="M52" s="25">
        <v>9203.0999999999949</v>
      </c>
      <c r="N52" s="26">
        <f t="shared" si="6"/>
        <v>-2.8696852147645391E-2</v>
      </c>
      <c r="O52" s="25">
        <f t="shared" si="7"/>
        <v>-264.09999999999491</v>
      </c>
    </row>
    <row r="53" spans="1:15" s="36" customFormat="1" ht="6" customHeight="1" collapsed="1">
      <c r="A53" s="8"/>
      <c r="B53" s="8"/>
      <c r="E53" s="11"/>
      <c r="F53" s="12"/>
      <c r="G53" s="25"/>
      <c r="H53" s="25"/>
      <c r="I53" s="27"/>
      <c r="J53" s="25"/>
      <c r="L53" s="25"/>
      <c r="M53" s="25"/>
      <c r="N53" s="27"/>
      <c r="O53" s="25"/>
    </row>
    <row r="54" spans="1:15" s="37" customFormat="1" ht="15">
      <c r="A54" s="23"/>
      <c r="B54" s="20"/>
      <c r="C54" s="20" t="s">
        <v>37</v>
      </c>
      <c r="D54" s="20"/>
      <c r="E54" s="20"/>
      <c r="F54" s="20"/>
      <c r="G54" s="21">
        <v>13561.199999999999</v>
      </c>
      <c r="H54" s="21">
        <v>15955.8</v>
      </c>
      <c r="I54" s="22">
        <f t="shared" ref="I54:I72" si="8">+G54/H54-1</f>
        <v>-0.15007708795547703</v>
      </c>
      <c r="J54" s="21">
        <f t="shared" ref="J54:J73" si="9">+G54-H54</f>
        <v>-2394.6000000000004</v>
      </c>
      <c r="L54" s="21">
        <v>23710.1</v>
      </c>
      <c r="M54" s="21">
        <v>32904.800000000003</v>
      </c>
      <c r="N54" s="22">
        <f t="shared" ref="N54:N72" si="10">+L54/M54-1</f>
        <v>-0.27943339573557668</v>
      </c>
      <c r="O54" s="21">
        <f t="shared" ref="O54:O73" si="11">+L54-M54</f>
        <v>-9194.7000000000044</v>
      </c>
    </row>
    <row r="55" spans="1:15" s="30" customFormat="1">
      <c r="C55" s="30" t="s">
        <v>24</v>
      </c>
      <c r="D55" s="31"/>
      <c r="E55" s="32"/>
      <c r="F55" s="33"/>
      <c r="G55" s="34">
        <v>1633.1</v>
      </c>
      <c r="H55" s="34">
        <v>1156.7</v>
      </c>
      <c r="I55" s="35">
        <f t="shared" si="8"/>
        <v>0.4118613296446787</v>
      </c>
      <c r="J55" s="34">
        <f t="shared" si="9"/>
        <v>476.39999999999986</v>
      </c>
      <c r="L55" s="34">
        <v>3609.2999999999997</v>
      </c>
      <c r="M55" s="34">
        <v>2772.3</v>
      </c>
      <c r="N55" s="35">
        <f t="shared" si="10"/>
        <v>0.30191537712368777</v>
      </c>
      <c r="O55" s="34">
        <f t="shared" si="11"/>
        <v>836.99999999999955</v>
      </c>
    </row>
    <row r="56" spans="1:15" s="24" customFormat="1" ht="12.75" hidden="1" outlineLevel="1">
      <c r="D56" s="24" t="s">
        <v>38</v>
      </c>
      <c r="G56" s="25">
        <v>1338.9</v>
      </c>
      <c r="H56" s="25">
        <v>1077.8000000000002</v>
      </c>
      <c r="I56" s="26">
        <f t="shared" si="8"/>
        <v>0.24225273705696782</v>
      </c>
      <c r="J56" s="25">
        <f t="shared" si="9"/>
        <v>261.09999999999991</v>
      </c>
      <c r="L56" s="25">
        <v>2390.1000000000004</v>
      </c>
      <c r="M56" s="25">
        <v>2439.1000000000004</v>
      </c>
      <c r="N56" s="26">
        <f t="shared" si="10"/>
        <v>-2.0089377229305927E-2</v>
      </c>
      <c r="O56" s="25">
        <f t="shared" si="11"/>
        <v>-49</v>
      </c>
    </row>
    <row r="57" spans="1:15" s="24" customFormat="1" ht="12.75" hidden="1" outlineLevel="1">
      <c r="D57" s="24" t="s">
        <v>30</v>
      </c>
      <c r="G57" s="25">
        <v>294.20000000000005</v>
      </c>
      <c r="H57" s="25">
        <v>78.900000000000006</v>
      </c>
      <c r="I57" s="26">
        <f t="shared" si="8"/>
        <v>2.7287705956907482</v>
      </c>
      <c r="J57" s="25">
        <f t="shared" si="9"/>
        <v>215.30000000000004</v>
      </c>
      <c r="L57" s="25">
        <v>1219.2</v>
      </c>
      <c r="M57" s="25">
        <v>333.20000000000005</v>
      </c>
      <c r="N57" s="26">
        <f t="shared" si="10"/>
        <v>2.6590636254501798</v>
      </c>
      <c r="O57" s="25">
        <f t="shared" si="11"/>
        <v>886</v>
      </c>
    </row>
    <row r="58" spans="1:15" s="30" customFormat="1" collapsed="1">
      <c r="C58" s="30" t="s">
        <v>25</v>
      </c>
      <c r="D58" s="31"/>
      <c r="E58" s="32"/>
      <c r="F58" s="33"/>
      <c r="G58" s="34">
        <v>4126.5</v>
      </c>
      <c r="H58" s="34">
        <v>4274.2</v>
      </c>
      <c r="I58" s="35">
        <f t="shared" si="8"/>
        <v>-3.4556174254831262E-2</v>
      </c>
      <c r="J58" s="34">
        <f t="shared" si="9"/>
        <v>-147.69999999999982</v>
      </c>
      <c r="L58" s="34">
        <v>6818.2999999999993</v>
      </c>
      <c r="M58" s="34">
        <v>7615.7</v>
      </c>
      <c r="N58" s="35">
        <f t="shared" si="10"/>
        <v>-0.10470475465157514</v>
      </c>
      <c r="O58" s="34">
        <f t="shared" si="11"/>
        <v>-797.40000000000055</v>
      </c>
    </row>
    <row r="59" spans="1:15" s="24" customFormat="1" ht="12.75" hidden="1" outlineLevel="1">
      <c r="D59" s="24" t="s">
        <v>38</v>
      </c>
      <c r="G59" s="25">
        <v>3935.6</v>
      </c>
      <c r="H59" s="25">
        <v>3821.5</v>
      </c>
      <c r="I59" s="26">
        <f t="shared" si="8"/>
        <v>2.9857385843255146E-2</v>
      </c>
      <c r="J59" s="25">
        <f t="shared" si="9"/>
        <v>114.09999999999991</v>
      </c>
      <c r="L59" s="25">
        <v>6383.1</v>
      </c>
      <c r="M59" s="25">
        <v>6258.5</v>
      </c>
      <c r="N59" s="26">
        <f t="shared" si="10"/>
        <v>1.9908923863545702E-2</v>
      </c>
      <c r="O59" s="25">
        <f t="shared" si="11"/>
        <v>124.60000000000036</v>
      </c>
    </row>
    <row r="60" spans="1:15" s="24" customFormat="1" ht="12.75" hidden="1" outlineLevel="1">
      <c r="D60" s="24" t="s">
        <v>30</v>
      </c>
      <c r="G60" s="25">
        <v>190.9</v>
      </c>
      <c r="H60" s="25">
        <v>452.7</v>
      </c>
      <c r="I60" s="26">
        <f t="shared" si="8"/>
        <v>-0.5783079301965981</v>
      </c>
      <c r="J60" s="25">
        <f t="shared" si="9"/>
        <v>-261.79999999999995</v>
      </c>
      <c r="L60" s="25">
        <v>435.20000000000005</v>
      </c>
      <c r="M60" s="25">
        <v>1357.2</v>
      </c>
      <c r="N60" s="26">
        <f t="shared" si="10"/>
        <v>-0.6793398172708518</v>
      </c>
      <c r="O60" s="25">
        <f t="shared" si="11"/>
        <v>-922</v>
      </c>
    </row>
    <row r="61" spans="1:15" s="30" customFormat="1" collapsed="1">
      <c r="C61" s="30" t="s">
        <v>31</v>
      </c>
      <c r="D61" s="31"/>
      <c r="E61" s="32"/>
      <c r="F61" s="33"/>
      <c r="G61" s="34">
        <v>777.1</v>
      </c>
      <c r="H61" s="34">
        <v>904.19999999999982</v>
      </c>
      <c r="I61" s="35">
        <f t="shared" si="8"/>
        <v>-0.14056624640566229</v>
      </c>
      <c r="J61" s="34">
        <f t="shared" si="9"/>
        <v>-127.0999999999998</v>
      </c>
      <c r="L61" s="34">
        <v>1460.8</v>
      </c>
      <c r="M61" s="34">
        <v>1522.9999999999998</v>
      </c>
      <c r="N61" s="35">
        <f t="shared" si="10"/>
        <v>-4.0840446487196203E-2</v>
      </c>
      <c r="O61" s="34">
        <f t="shared" si="11"/>
        <v>-62.199999999999818</v>
      </c>
    </row>
    <row r="62" spans="1:15" s="24" customFormat="1" ht="12.75" hidden="1" outlineLevel="1">
      <c r="D62" s="24" t="s">
        <v>38</v>
      </c>
      <c r="G62" s="25">
        <v>527.5</v>
      </c>
      <c r="H62" s="25">
        <v>585.69999999999993</v>
      </c>
      <c r="I62" s="26">
        <f t="shared" si="8"/>
        <v>-9.9368277275055372E-2</v>
      </c>
      <c r="J62" s="25">
        <f t="shared" si="9"/>
        <v>-58.199999999999932</v>
      </c>
      <c r="L62" s="25">
        <v>947</v>
      </c>
      <c r="M62" s="25">
        <v>1089.3999999999999</v>
      </c>
      <c r="N62" s="26">
        <f t="shared" si="10"/>
        <v>-0.13071415458050295</v>
      </c>
      <c r="O62" s="25">
        <f t="shared" si="11"/>
        <v>-142.39999999999986</v>
      </c>
    </row>
    <row r="63" spans="1:15" s="24" customFormat="1" ht="12.75" hidden="1" outlineLevel="1">
      <c r="D63" s="24" t="s">
        <v>30</v>
      </c>
      <c r="G63" s="25">
        <v>249.6</v>
      </c>
      <c r="H63" s="25">
        <v>318.5</v>
      </c>
      <c r="I63" s="26">
        <f t="shared" si="8"/>
        <v>-0.21632653061224494</v>
      </c>
      <c r="J63" s="25">
        <f t="shared" si="9"/>
        <v>-68.900000000000006</v>
      </c>
      <c r="L63" s="25">
        <v>513.79999999999995</v>
      </c>
      <c r="M63" s="25">
        <v>433.6</v>
      </c>
      <c r="N63" s="26">
        <f t="shared" si="10"/>
        <v>0.18496309963099611</v>
      </c>
      <c r="O63" s="25">
        <f t="shared" si="11"/>
        <v>80.199999999999932</v>
      </c>
    </row>
    <row r="64" spans="1:15" s="30" customFormat="1" collapsed="1">
      <c r="C64" s="30" t="s">
        <v>39</v>
      </c>
      <c r="D64" s="31"/>
      <c r="E64" s="32"/>
      <c r="F64" s="33"/>
      <c r="G64" s="34">
        <v>2196.1</v>
      </c>
      <c r="H64" s="34">
        <v>3415.9</v>
      </c>
      <c r="I64" s="35">
        <f t="shared" si="8"/>
        <v>-0.35709476272724616</v>
      </c>
      <c r="J64" s="34">
        <f t="shared" si="9"/>
        <v>-1219.8000000000002</v>
      </c>
      <c r="L64" s="34">
        <v>2568.6</v>
      </c>
      <c r="M64" s="34">
        <v>7761.1999999999989</v>
      </c>
      <c r="N64" s="35">
        <f t="shared" si="10"/>
        <v>-0.66904602381075096</v>
      </c>
      <c r="O64" s="34">
        <f t="shared" si="11"/>
        <v>-5192.5999999999985</v>
      </c>
    </row>
    <row r="65" spans="1:15" s="24" customFormat="1" ht="12.75" hidden="1" outlineLevel="1">
      <c r="D65" s="24" t="s">
        <v>38</v>
      </c>
      <c r="G65" s="25">
        <v>5.6999999999999993</v>
      </c>
      <c r="H65" s="25">
        <v>831.9</v>
      </c>
      <c r="I65" s="26">
        <f t="shared" si="8"/>
        <v>-0.99314821492967909</v>
      </c>
      <c r="J65" s="25">
        <f t="shared" si="9"/>
        <v>-826.19999999999993</v>
      </c>
      <c r="L65" s="25">
        <v>14.5</v>
      </c>
      <c r="M65" s="25">
        <v>841.8</v>
      </c>
      <c r="N65" s="26">
        <f t="shared" si="10"/>
        <v>-0.98277500593965317</v>
      </c>
      <c r="O65" s="25">
        <f t="shared" si="11"/>
        <v>-827.3</v>
      </c>
    </row>
    <row r="66" spans="1:15" s="24" customFormat="1" ht="12.75" hidden="1" outlineLevel="1">
      <c r="D66" s="24" t="s">
        <v>30</v>
      </c>
      <c r="G66" s="25">
        <v>2190.4</v>
      </c>
      <c r="H66" s="25">
        <v>2584</v>
      </c>
      <c r="I66" s="26">
        <f t="shared" si="8"/>
        <v>-0.15232198142414854</v>
      </c>
      <c r="J66" s="25">
        <f t="shared" si="9"/>
        <v>-393.59999999999991</v>
      </c>
      <c r="L66" s="25">
        <v>2554.1</v>
      </c>
      <c r="M66" s="25">
        <v>6919.4</v>
      </c>
      <c r="N66" s="26">
        <f t="shared" si="10"/>
        <v>-0.63087839986125971</v>
      </c>
      <c r="O66" s="25">
        <f t="shared" si="11"/>
        <v>-4365.2999999999993</v>
      </c>
    </row>
    <row r="67" spans="1:15" s="30" customFormat="1" collapsed="1">
      <c r="C67" s="30" t="s">
        <v>59</v>
      </c>
      <c r="D67" s="31"/>
      <c r="E67" s="32"/>
      <c r="F67" s="33"/>
      <c r="G67" s="34">
        <v>2568.1999999999998</v>
      </c>
      <c r="H67" s="34">
        <v>1537.3</v>
      </c>
      <c r="I67" s="35">
        <f t="shared" si="8"/>
        <v>0.67059129642880366</v>
      </c>
      <c r="J67" s="34">
        <f t="shared" si="9"/>
        <v>1030.8999999999999</v>
      </c>
      <c r="L67" s="34">
        <v>3124.2999999999997</v>
      </c>
      <c r="M67" s="34">
        <v>2958.6000000000004</v>
      </c>
      <c r="N67" s="35">
        <f t="shared" si="10"/>
        <v>5.6006219157709536E-2</v>
      </c>
      <c r="O67" s="34">
        <f t="shared" si="11"/>
        <v>165.69999999999936</v>
      </c>
    </row>
    <row r="68" spans="1:15" s="24" customFormat="1" ht="12.75" hidden="1" outlineLevel="1">
      <c r="D68" s="24" t="s">
        <v>38</v>
      </c>
      <c r="G68" s="25">
        <v>2309.3000000000002</v>
      </c>
      <c r="H68" s="25">
        <v>1196.5999999999999</v>
      </c>
      <c r="I68" s="26">
        <f t="shared" si="8"/>
        <v>0.92988467324084945</v>
      </c>
      <c r="J68" s="25">
        <f t="shared" si="9"/>
        <v>1112.7000000000003</v>
      </c>
      <c r="L68" s="25">
        <v>2444.7000000000003</v>
      </c>
      <c r="M68" s="25">
        <v>2169.1999999999998</v>
      </c>
      <c r="N68" s="26">
        <f t="shared" si="10"/>
        <v>0.12700534759358306</v>
      </c>
      <c r="O68" s="25">
        <f t="shared" si="11"/>
        <v>275.50000000000045</v>
      </c>
    </row>
    <row r="69" spans="1:15" s="24" customFormat="1" ht="12.75" hidden="1" outlineLevel="1">
      <c r="D69" s="24" t="s">
        <v>30</v>
      </c>
      <c r="G69" s="25">
        <v>258.89999999999998</v>
      </c>
      <c r="H69" s="25">
        <v>340.70000000000005</v>
      </c>
      <c r="I69" s="26">
        <f t="shared" si="8"/>
        <v>-0.24009392427355458</v>
      </c>
      <c r="J69" s="25">
        <f t="shared" si="9"/>
        <v>-81.800000000000068</v>
      </c>
      <c r="L69" s="25">
        <v>679.59999999999991</v>
      </c>
      <c r="M69" s="25">
        <v>789.40000000000009</v>
      </c>
      <c r="N69" s="26">
        <f t="shared" si="10"/>
        <v>-0.13909298201165465</v>
      </c>
      <c r="O69" s="25">
        <f t="shared" si="11"/>
        <v>-109.80000000000018</v>
      </c>
    </row>
    <row r="70" spans="1:15" s="30" customFormat="1" collapsed="1">
      <c r="C70" s="30" t="s">
        <v>41</v>
      </c>
      <c r="D70" s="31"/>
      <c r="E70" s="32"/>
      <c r="F70" s="33"/>
      <c r="G70" s="34">
        <v>2260.1999999999998</v>
      </c>
      <c r="H70" s="34">
        <v>4356.8</v>
      </c>
      <c r="I70" s="35">
        <f t="shared" si="8"/>
        <v>-0.48122475211164162</v>
      </c>
      <c r="J70" s="34">
        <f t="shared" si="9"/>
        <v>-2096.6000000000004</v>
      </c>
      <c r="L70" s="34">
        <v>6128.8</v>
      </c>
      <c r="M70" s="34">
        <v>8180.4</v>
      </c>
      <c r="N70" s="35">
        <f t="shared" si="10"/>
        <v>-0.25079458217202089</v>
      </c>
      <c r="O70" s="34">
        <f t="shared" si="11"/>
        <v>-2051.5999999999995</v>
      </c>
    </row>
    <row r="71" spans="1:15" s="24" customFormat="1" ht="12.75" hidden="1" outlineLevel="1">
      <c r="D71" s="24" t="s">
        <v>38</v>
      </c>
      <c r="G71" s="25">
        <v>1898.7999999999997</v>
      </c>
      <c r="H71" s="25">
        <v>3671.8</v>
      </c>
      <c r="I71" s="26">
        <f t="shared" si="8"/>
        <v>-0.48286943733318821</v>
      </c>
      <c r="J71" s="25">
        <f t="shared" si="9"/>
        <v>-1773.0000000000005</v>
      </c>
      <c r="L71" s="25">
        <v>5232.3999999999996</v>
      </c>
      <c r="M71" s="25">
        <v>6334.6</v>
      </c>
      <c r="N71" s="26">
        <f t="shared" si="10"/>
        <v>-0.17399677959145021</v>
      </c>
      <c r="O71" s="25">
        <f t="shared" si="11"/>
        <v>-1102.2000000000007</v>
      </c>
    </row>
    <row r="72" spans="1:15" s="24" customFormat="1" ht="12.75" hidden="1" outlineLevel="1">
      <c r="D72" s="24" t="s">
        <v>30</v>
      </c>
      <c r="G72" s="25">
        <v>361.40000000000003</v>
      </c>
      <c r="H72" s="25">
        <v>685</v>
      </c>
      <c r="I72" s="26">
        <f t="shared" si="8"/>
        <v>-0.47240875912408753</v>
      </c>
      <c r="J72" s="25">
        <f t="shared" si="9"/>
        <v>-323.59999999999997</v>
      </c>
      <c r="L72" s="25">
        <v>896.40000000000009</v>
      </c>
      <c r="M72" s="25">
        <v>1845.7999999999997</v>
      </c>
      <c r="N72" s="26">
        <f t="shared" si="10"/>
        <v>-0.51435691840936171</v>
      </c>
      <c r="O72" s="25">
        <f t="shared" si="11"/>
        <v>-949.39999999999964</v>
      </c>
    </row>
    <row r="73" spans="1:15" s="30" customFormat="1" collapsed="1">
      <c r="C73" s="30" t="s">
        <v>40</v>
      </c>
      <c r="D73" s="31"/>
      <c r="E73" s="32"/>
      <c r="F73" s="33"/>
      <c r="G73" s="34"/>
      <c r="H73" s="34">
        <v>310.7</v>
      </c>
      <c r="I73" s="35" t="s">
        <v>74</v>
      </c>
      <c r="J73" s="34">
        <f t="shared" si="9"/>
        <v>-310.7</v>
      </c>
      <c r="L73" s="34">
        <v>0</v>
      </c>
      <c r="M73" s="34">
        <v>2093.6</v>
      </c>
      <c r="N73" s="35" t="s">
        <v>74</v>
      </c>
      <c r="O73" s="34">
        <f t="shared" si="11"/>
        <v>-2093.6</v>
      </c>
    </row>
    <row r="74" spans="1:15" ht="7.5" customHeight="1">
      <c r="A74" s="36"/>
      <c r="C74" s="36"/>
      <c r="D74" s="38"/>
      <c r="E74" s="39"/>
      <c r="F74" s="38"/>
      <c r="G74" s="25"/>
      <c r="H74" s="25"/>
      <c r="I74" s="27"/>
      <c r="J74" s="25"/>
      <c r="K74" s="8"/>
      <c r="L74" s="25"/>
      <c r="M74" s="25"/>
      <c r="N74" s="27"/>
      <c r="O74" s="25"/>
    </row>
    <row r="75" spans="1:15" ht="18.75" customHeight="1">
      <c r="A75" s="36"/>
      <c r="B75" s="17" t="s">
        <v>42</v>
      </c>
      <c r="C75" s="17"/>
      <c r="D75" s="17"/>
      <c r="E75" s="17"/>
      <c r="F75" s="17"/>
      <c r="G75" s="18">
        <v>-20227.599999999991</v>
      </c>
      <c r="H75" s="18">
        <v>-26746.799999999996</v>
      </c>
      <c r="I75" s="19">
        <f t="shared" ref="I75" si="12">+G75/H75-1</f>
        <v>-0.24373756860633811</v>
      </c>
      <c r="J75" s="18">
        <f t="shared" ref="J75" si="13">+G75-H75</f>
        <v>6519.2000000000044</v>
      </c>
      <c r="K75" s="8"/>
      <c r="L75" s="18">
        <v>-16299.000000000005</v>
      </c>
      <c r="M75" s="18">
        <v>-23159.59999999998</v>
      </c>
      <c r="N75" s="19">
        <f t="shared" ref="N75" si="14">+L75/M75-1</f>
        <v>-0.29623136841741571</v>
      </c>
      <c r="O75" s="18">
        <f t="shared" ref="O75" si="15">+L75-M75</f>
        <v>6860.5999999999749</v>
      </c>
    </row>
    <row r="76" spans="1:15" s="36" customFormat="1" ht="10.5" customHeight="1">
      <c r="A76" s="24"/>
      <c r="B76" s="8"/>
      <c r="C76" s="8"/>
      <c r="D76" s="10"/>
      <c r="E76" s="11"/>
      <c r="F76" s="12"/>
      <c r="G76" s="25"/>
      <c r="H76" s="25"/>
      <c r="I76" s="27"/>
      <c r="J76" s="25"/>
      <c r="L76" s="25"/>
      <c r="M76" s="25"/>
      <c r="N76" s="27"/>
      <c r="O76" s="25"/>
    </row>
    <row r="77" spans="1:15" s="37" customFormat="1" ht="15">
      <c r="A77" s="23"/>
      <c r="B77" s="20"/>
      <c r="C77" s="20" t="s">
        <v>72</v>
      </c>
      <c r="D77" s="20"/>
      <c r="E77" s="20"/>
      <c r="F77" s="20"/>
      <c r="G77" s="21">
        <v>7510.1</v>
      </c>
      <c r="H77" s="21">
        <v>3253.0000000000005</v>
      </c>
      <c r="I77" s="22">
        <f t="shared" ref="I77" si="16">+G77/H77-1</f>
        <v>1.3086689209960034</v>
      </c>
      <c r="J77" s="21">
        <f t="shared" ref="J77" si="17">+G77-H77</f>
        <v>4257.1000000000004</v>
      </c>
      <c r="L77" s="21">
        <v>37328.100000000006</v>
      </c>
      <c r="M77" s="21">
        <v>12396.1</v>
      </c>
      <c r="N77" s="22">
        <f t="shared" ref="N77" si="18">+L77/M77-1</f>
        <v>2.0112777405796987</v>
      </c>
      <c r="O77" s="21">
        <f t="shared" ref="O77" si="19">+L77-M77</f>
        <v>24932.000000000007</v>
      </c>
    </row>
    <row r="78" spans="1:15" s="36" customFormat="1" ht="10.5" customHeight="1">
      <c r="A78" s="24"/>
      <c r="B78" s="8"/>
      <c r="C78" s="8"/>
      <c r="D78" s="10"/>
      <c r="E78" s="11"/>
      <c r="F78" s="12"/>
      <c r="G78" s="25"/>
      <c r="H78" s="25"/>
      <c r="I78" s="27"/>
      <c r="J78" s="25"/>
      <c r="L78" s="25"/>
      <c r="M78" s="25"/>
      <c r="N78" s="27"/>
      <c r="O78" s="25"/>
    </row>
    <row r="79" spans="1:15" ht="18.75" customHeight="1">
      <c r="A79" s="36"/>
      <c r="B79" s="17" t="s">
        <v>43</v>
      </c>
      <c r="C79" s="17"/>
      <c r="D79" s="17"/>
      <c r="E79" s="17"/>
      <c r="F79" s="17"/>
      <c r="G79" s="18">
        <v>-27737.69999999999</v>
      </c>
      <c r="H79" s="18">
        <v>-29999.799999999996</v>
      </c>
      <c r="I79" s="19">
        <f t="shared" ref="I79" si="20">+G79/H79-1</f>
        <v>-7.5403836025573656E-2</v>
      </c>
      <c r="J79" s="18">
        <f t="shared" ref="J79" si="21">+G79-H79</f>
        <v>2262.1000000000058</v>
      </c>
      <c r="K79" s="8"/>
      <c r="L79" s="18">
        <v>-53627.100000000006</v>
      </c>
      <c r="M79" s="18">
        <v>-35555.699999999983</v>
      </c>
      <c r="N79" s="19">
        <f t="shared" ref="N79" si="22">+L79/M79-1</f>
        <v>0.50825606020975633</v>
      </c>
      <c r="O79" s="18">
        <f t="shared" ref="O79" si="23">+L79-M79</f>
        <v>-18071.400000000023</v>
      </c>
    </row>
    <row r="80" spans="1:15" ht="6.75" customHeight="1">
      <c r="G80" s="40"/>
      <c r="H80" s="40"/>
      <c r="I80" s="41"/>
      <c r="J80" s="40"/>
      <c r="K80" s="41"/>
      <c r="L80" s="40"/>
      <c r="M80" s="40"/>
      <c r="N80" s="41"/>
      <c r="O80" s="40"/>
    </row>
    <row r="81" spans="2:15" ht="15.75" customHeight="1">
      <c r="B81" s="44" t="s">
        <v>62</v>
      </c>
      <c r="G81" s="8"/>
      <c r="H81" s="8"/>
      <c r="I81" s="8"/>
      <c r="J81" s="43"/>
      <c r="L81" s="43"/>
      <c r="M81" s="43"/>
      <c r="O81" s="43"/>
    </row>
    <row r="82" spans="2:15" ht="15.75" customHeight="1">
      <c r="B82" s="42"/>
      <c r="C82" s="44" t="s">
        <v>67</v>
      </c>
      <c r="D82" s="49"/>
      <c r="E82" s="50"/>
      <c r="F82" s="47"/>
      <c r="G82" s="51"/>
      <c r="H82" s="51"/>
      <c r="I82" s="51"/>
      <c r="J82" s="47"/>
      <c r="K82" s="47"/>
      <c r="L82" s="47"/>
      <c r="M82" s="47"/>
      <c r="N82" s="47"/>
      <c r="O82" s="47"/>
    </row>
    <row r="83" spans="2:15" ht="15.75" customHeight="1">
      <c r="B83" s="42"/>
      <c r="C83" s="44" t="s">
        <v>68</v>
      </c>
      <c r="D83" s="49"/>
      <c r="E83" s="50"/>
      <c r="F83" s="47"/>
      <c r="G83" s="51"/>
      <c r="H83" s="51"/>
      <c r="I83" s="51"/>
      <c r="J83" s="47"/>
      <c r="K83" s="47"/>
      <c r="L83" s="47"/>
      <c r="M83" s="47"/>
      <c r="N83" s="47"/>
      <c r="O83" s="47"/>
    </row>
    <row r="84" spans="2:15" ht="2.25" customHeight="1">
      <c r="B84" s="42"/>
      <c r="C84" s="48"/>
      <c r="D84" s="49"/>
      <c r="E84" s="50"/>
      <c r="F84" s="47"/>
      <c r="G84" s="51"/>
      <c r="H84" s="51"/>
      <c r="I84" s="51"/>
      <c r="J84" s="47"/>
      <c r="K84" s="47"/>
      <c r="L84" s="47"/>
      <c r="M84" s="47"/>
      <c r="N84" s="47"/>
      <c r="O84" s="47"/>
    </row>
    <row r="85" spans="2:15" ht="15.75" customHeight="1">
      <c r="B85" s="42" t="s">
        <v>69</v>
      </c>
      <c r="C85" s="51"/>
      <c r="D85" s="49"/>
      <c r="E85" s="50"/>
      <c r="F85" s="47"/>
      <c r="G85" s="51"/>
      <c r="H85" s="51"/>
      <c r="I85" s="51"/>
      <c r="J85" s="47"/>
      <c r="K85" s="47"/>
      <c r="L85" s="47"/>
      <c r="M85" s="47"/>
      <c r="N85" s="47"/>
      <c r="O85" s="47"/>
    </row>
    <row r="86" spans="2:15" ht="8.25" customHeight="1">
      <c r="B86" s="52"/>
      <c r="C86" s="51"/>
      <c r="D86" s="49"/>
      <c r="E86" s="50"/>
      <c r="F86" s="47"/>
      <c r="G86" s="51"/>
      <c r="H86" s="51"/>
      <c r="I86" s="51"/>
      <c r="J86" s="47"/>
      <c r="K86" s="47"/>
      <c r="L86" s="47"/>
      <c r="M86" s="47"/>
      <c r="N86" s="47"/>
      <c r="O86" s="47"/>
    </row>
    <row r="87" spans="2:15">
      <c r="B87" s="12" t="s">
        <v>70</v>
      </c>
      <c r="C87" s="44"/>
      <c r="G87" s="45"/>
      <c r="H87" s="8"/>
      <c r="I87" s="8"/>
    </row>
    <row r="88" spans="2:15">
      <c r="B88" s="12" t="s">
        <v>71</v>
      </c>
      <c r="H88" s="12"/>
    </row>
    <row r="89" spans="2:15">
      <c r="G89" s="46">
        <f>+G30/G28</f>
        <v>0.59387453511634714</v>
      </c>
      <c r="H89" s="43"/>
      <c r="I89" s="46"/>
    </row>
    <row r="90" spans="2:15">
      <c r="H90" s="12"/>
    </row>
    <row r="91" spans="2:15">
      <c r="H91" s="12"/>
    </row>
    <row r="92" spans="2:15">
      <c r="G92" s="43">
        <f>+G36</f>
        <v>9948.8000000000011</v>
      </c>
      <c r="H92" s="43">
        <f>+H36</f>
        <v>14452.1</v>
      </c>
      <c r="L92" s="43">
        <f>+L36</f>
        <v>19098</v>
      </c>
      <c r="M92" s="43">
        <f>+M36</f>
        <v>23432.300000000003</v>
      </c>
    </row>
    <row r="93" spans="2:15">
      <c r="G93" s="43">
        <f>+G54</f>
        <v>13561.199999999999</v>
      </c>
      <c r="H93" s="43">
        <f>+H54</f>
        <v>15955.8</v>
      </c>
      <c r="L93" s="43">
        <f>+L54</f>
        <v>23710.1</v>
      </c>
      <c r="M93" s="43">
        <f>+M54</f>
        <v>32904.800000000003</v>
      </c>
    </row>
    <row r="94" spans="2:15">
      <c r="G94" s="43">
        <f>+G43</f>
        <v>5440.3</v>
      </c>
      <c r="H94" s="43">
        <f>+H43</f>
        <v>5695.2</v>
      </c>
      <c r="L94" s="43">
        <f>+L43</f>
        <v>12442.300000000001</v>
      </c>
      <c r="M94" s="43">
        <f>+M43</f>
        <v>10690</v>
      </c>
    </row>
    <row r="95" spans="2:15">
      <c r="H95" s="12"/>
    </row>
    <row r="96" spans="2:15">
      <c r="G96" s="43">
        <f>+G92+G93+G94</f>
        <v>28950.3</v>
      </c>
      <c r="H96" s="43">
        <f>+H92+H93+H94</f>
        <v>36103.1</v>
      </c>
      <c r="I96" s="63">
        <f>+G96/H96-1</f>
        <v>-0.19812149095230047</v>
      </c>
      <c r="L96" s="43">
        <f>+L92+L93+L94</f>
        <v>55250.400000000001</v>
      </c>
      <c r="M96" s="43">
        <f>+M92+M93+M94</f>
        <v>67027.100000000006</v>
      </c>
      <c r="N96" s="63">
        <f>+L96/M96-1</f>
        <v>-0.1757005748421161</v>
      </c>
    </row>
    <row r="97" spans="8:8">
      <c r="H97" s="12"/>
    </row>
  </sheetData>
  <mergeCells count="6">
    <mergeCell ref="B1:O1"/>
    <mergeCell ref="B2:O2"/>
    <mergeCell ref="G4:H4"/>
    <mergeCell ref="I4:J4"/>
    <mergeCell ref="L4:M4"/>
    <mergeCell ref="N4:O4"/>
  </mergeCells>
  <printOptions horizontalCentered="1"/>
  <pageMargins left="0.19685039370078741" right="0.19685039370078741" top="0.74803149606299213" bottom="0" header="0.31496062992125984" footer="0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mensualiz SPN</vt:lpstr>
      <vt:lpstr>VarMensual</vt:lpstr>
      <vt:lpstr>'mensualiz SPN'!Área_de_impresión</vt:lpstr>
      <vt:lpstr>VarMensual!Área_de_impresión</vt:lpstr>
    </vt:vector>
  </TitlesOfParts>
  <Company>Oficina Nacional de Presupuesto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Lifszyc</dc:creator>
  <cp:lastModifiedBy>Template</cp:lastModifiedBy>
  <cp:lastPrinted>2018-03-14T16:45:58Z</cp:lastPrinted>
  <dcterms:created xsi:type="dcterms:W3CDTF">2017-02-01T16:55:20Z</dcterms:created>
  <dcterms:modified xsi:type="dcterms:W3CDTF">2018-03-14T17:26:09Z</dcterms:modified>
</cp:coreProperties>
</file>