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lph\Google Drive\SGCM\RLPH\Estadistica\Pasajeros Metropolitanos\WEB CNRT\2018\"/>
    </mc:Choice>
  </mc:AlternateContent>
  <bookViews>
    <workbookView xWindow="480" yWindow="285" windowWidth="18555" windowHeight="11760" tabRatio="707"/>
  </bookViews>
  <sheets>
    <sheet name="Toda la Red" sheetId="8" r:id="rId1"/>
    <sheet name="Mitre" sheetId="2" r:id="rId2"/>
    <sheet name="Sarmiento" sheetId="3" r:id="rId3"/>
    <sheet name="Urquiza" sheetId="4" r:id="rId4"/>
    <sheet name="Roca" sheetId="5" r:id="rId5"/>
    <sheet name="San Martin" sheetId="6" r:id="rId6"/>
    <sheet name="Belgrano Norte" sheetId="7" r:id="rId7"/>
    <sheet name="Belgrano Sur" sheetId="1" r:id="rId8"/>
  </sheets>
  <calcPr calcId="152511"/>
</workbook>
</file>

<file path=xl/calcChain.xml><?xml version="1.0" encoding="utf-8"?>
<calcChain xmlns="http://schemas.openxmlformats.org/spreadsheetml/2006/main">
  <c r="I43" i="8" l="1"/>
  <c r="I44" i="8" s="1"/>
  <c r="I28" i="8" s="1"/>
  <c r="I29" i="8" s="1"/>
  <c r="I42" i="8"/>
  <c r="I40" i="8"/>
  <c r="I33" i="8"/>
  <c r="I34" i="8" s="1"/>
  <c r="I32" i="8"/>
  <c r="I31" i="8"/>
  <c r="I27" i="8"/>
  <c r="I26" i="8"/>
  <c r="I25" i="8"/>
  <c r="I24" i="8"/>
  <c r="I23" i="8"/>
  <c r="I20" i="8"/>
  <c r="I21" i="8" s="1"/>
  <c r="I18" i="8"/>
  <c r="I17" i="8"/>
  <c r="I16" i="8"/>
  <c r="I15" i="8"/>
  <c r="I14" i="8"/>
  <c r="I11" i="8"/>
  <c r="I10" i="8"/>
  <c r="I9" i="8"/>
  <c r="I12" i="8" s="1"/>
  <c r="H43" i="8"/>
  <c r="H44" i="8" s="1"/>
  <c r="H28" i="8" s="1"/>
  <c r="H29" i="8" s="1"/>
  <c r="H42" i="8"/>
  <c r="H40" i="8"/>
  <c r="H33" i="8"/>
  <c r="H34" i="8" s="1"/>
  <c r="H32" i="8"/>
  <c r="H31" i="8"/>
  <c r="H27" i="8"/>
  <c r="H26" i="8"/>
  <c r="H25" i="8"/>
  <c r="H24" i="8"/>
  <c r="H23" i="8"/>
  <c r="H20" i="8"/>
  <c r="H21" i="8" s="1"/>
  <c r="H18" i="8"/>
  <c r="H17" i="8"/>
  <c r="H16" i="8"/>
  <c r="H15" i="8"/>
  <c r="H14" i="8"/>
  <c r="H11" i="8"/>
  <c r="H10" i="8"/>
  <c r="H9" i="8"/>
  <c r="H12" i="8" s="1"/>
  <c r="G43" i="8" l="1"/>
  <c r="G42" i="8"/>
  <c r="G40" i="8"/>
  <c r="G33" i="8"/>
  <c r="G32" i="8"/>
  <c r="G31" i="8"/>
  <c r="G27" i="8"/>
  <c r="G26" i="8"/>
  <c r="G25" i="8"/>
  <c r="G24" i="8"/>
  <c r="G23" i="8"/>
  <c r="G20" i="8"/>
  <c r="G17" i="8"/>
  <c r="G16" i="8"/>
  <c r="G15" i="8"/>
  <c r="G14" i="8"/>
  <c r="G11" i="8"/>
  <c r="G10" i="8"/>
  <c r="G9" i="8"/>
  <c r="F43" i="8"/>
  <c r="F42" i="8"/>
  <c r="F40" i="8"/>
  <c r="F33" i="8"/>
  <c r="F32" i="8"/>
  <c r="F31" i="8"/>
  <c r="F27" i="8"/>
  <c r="F26" i="8"/>
  <c r="F25" i="8"/>
  <c r="F24" i="8"/>
  <c r="F23" i="8"/>
  <c r="F20" i="8"/>
  <c r="F21" i="8" s="1"/>
  <c r="F17" i="8"/>
  <c r="F16" i="8"/>
  <c r="F15" i="8"/>
  <c r="F14" i="8"/>
  <c r="F11" i="8"/>
  <c r="F10" i="8"/>
  <c r="F9" i="8"/>
  <c r="F34" i="8" l="1"/>
  <c r="F44" i="8"/>
  <c r="F28" i="8" s="1"/>
  <c r="F29" i="8" s="1"/>
  <c r="G12" i="8"/>
  <c r="F12" i="8"/>
  <c r="G18" i="8"/>
  <c r="G21" i="8"/>
  <c r="F18" i="8"/>
  <c r="G34" i="8"/>
  <c r="G44" i="8"/>
  <c r="G28" i="8" s="1"/>
  <c r="G29" i="8" s="1"/>
  <c r="E43" i="8"/>
  <c r="E42" i="8"/>
  <c r="E40" i="8"/>
  <c r="E33" i="8"/>
  <c r="E32" i="8"/>
  <c r="E31" i="8"/>
  <c r="E27" i="8"/>
  <c r="E26" i="8"/>
  <c r="E25" i="8"/>
  <c r="E24" i="8"/>
  <c r="E23" i="8"/>
  <c r="E20" i="8"/>
  <c r="E17" i="8"/>
  <c r="E16" i="8"/>
  <c r="E15" i="8"/>
  <c r="E14" i="8"/>
  <c r="E11" i="8"/>
  <c r="E10" i="8"/>
  <c r="E9" i="8"/>
  <c r="E34" i="8" l="1"/>
  <c r="E44" i="8"/>
  <c r="E18" i="8"/>
  <c r="E12" i="8"/>
  <c r="E21" i="8"/>
  <c r="E28" i="8"/>
  <c r="E29" i="8" s="1"/>
  <c r="D43" i="8" l="1"/>
  <c r="D42" i="8"/>
  <c r="D40" i="8"/>
  <c r="D33" i="8"/>
  <c r="D32" i="8"/>
  <c r="D31" i="8"/>
  <c r="D27" i="8"/>
  <c r="D26" i="8"/>
  <c r="D25" i="8"/>
  <c r="D24" i="8"/>
  <c r="D23" i="8"/>
  <c r="D20" i="8"/>
  <c r="D17" i="8"/>
  <c r="D16" i="8"/>
  <c r="D15" i="8"/>
  <c r="D14" i="8"/>
  <c r="D11" i="8"/>
  <c r="D10" i="8"/>
  <c r="D9" i="8"/>
  <c r="C43" i="8"/>
  <c r="C42" i="8"/>
  <c r="C40" i="8"/>
  <c r="C33" i="8"/>
  <c r="C32" i="8"/>
  <c r="C31" i="8"/>
  <c r="C27" i="8"/>
  <c r="C26" i="8"/>
  <c r="C25" i="8"/>
  <c r="C24" i="8"/>
  <c r="C23" i="8"/>
  <c r="C20" i="8"/>
  <c r="C17" i="8"/>
  <c r="C16" i="8"/>
  <c r="C15" i="8"/>
  <c r="C14" i="8"/>
  <c r="C11" i="8"/>
  <c r="C10" i="8"/>
  <c r="C9" i="8"/>
  <c r="D21" i="8" l="1"/>
  <c r="C21" i="8"/>
  <c r="D12" i="8"/>
  <c r="C12" i="8"/>
  <c r="C44" i="8"/>
  <c r="C28" i="8" s="1"/>
  <c r="C29" i="8" s="1"/>
  <c r="C34" i="8"/>
  <c r="D34" i="8"/>
  <c r="C18" i="8"/>
  <c r="D18" i="8"/>
  <c r="D44" i="8"/>
  <c r="D28" i="8" s="1"/>
  <c r="D29" i="8" s="1"/>
  <c r="B55" i="2"/>
  <c r="B27" i="8" l="1"/>
  <c r="N38" i="8"/>
  <c r="N37" i="8"/>
  <c r="N36" i="8"/>
  <c r="N27" i="8"/>
  <c r="B43" i="8"/>
  <c r="B42" i="8"/>
  <c r="B40" i="8"/>
  <c r="B33" i="8"/>
  <c r="N33" i="8" s="1"/>
  <c r="B32" i="8"/>
  <c r="B31" i="8"/>
  <c r="N31" i="8" s="1"/>
  <c r="B26" i="8"/>
  <c r="B25" i="8"/>
  <c r="N25" i="8" s="1"/>
  <c r="B24" i="8"/>
  <c r="B23" i="8"/>
  <c r="N23" i="8" s="1"/>
  <c r="B20" i="8"/>
  <c r="B17" i="8"/>
  <c r="N17" i="8" s="1"/>
  <c r="B16" i="8"/>
  <c r="B15" i="8"/>
  <c r="N15" i="8" s="1"/>
  <c r="B14" i="8"/>
  <c r="B11" i="8"/>
  <c r="N11" i="8" s="1"/>
  <c r="B10" i="8"/>
  <c r="B9" i="8"/>
  <c r="N9" i="8" s="1"/>
  <c r="N14" i="8" l="1"/>
  <c r="N20" i="8"/>
  <c r="N24" i="8"/>
  <c r="N26" i="8"/>
  <c r="N32" i="8"/>
  <c r="N43" i="8"/>
  <c r="B44" i="8"/>
  <c r="B28" i="8" s="1"/>
  <c r="B12" i="8"/>
  <c r="N12" i="8" s="1"/>
  <c r="B18" i="8"/>
  <c r="N18" i="8" s="1"/>
  <c r="B21" i="8"/>
  <c r="N21" i="8" s="1"/>
  <c r="N42" i="8"/>
  <c r="N10" i="8"/>
  <c r="B34" i="8"/>
  <c r="N34" i="8" s="1"/>
  <c r="N40" i="8"/>
  <c r="N16" i="8"/>
  <c r="N35" i="1"/>
  <c r="N34" i="1"/>
  <c r="N31" i="1"/>
  <c r="N28" i="1"/>
  <c r="N27" i="1"/>
  <c r="N25" i="1"/>
  <c r="N24" i="1"/>
  <c r="N22" i="1"/>
  <c r="N21" i="1"/>
  <c r="N19" i="1"/>
  <c r="N18" i="1"/>
  <c r="N15" i="1"/>
  <c r="N14" i="1"/>
  <c r="N13" i="1"/>
  <c r="N10" i="1"/>
  <c r="N9" i="1"/>
  <c r="N27" i="7"/>
  <c r="N26" i="7"/>
  <c r="N24" i="7"/>
  <c r="N22" i="7"/>
  <c r="N20" i="7"/>
  <c r="N19" i="7"/>
  <c r="N18" i="7"/>
  <c r="N17" i="7"/>
  <c r="N15" i="7"/>
  <c r="N14" i="7"/>
  <c r="N12" i="7"/>
  <c r="N11" i="7"/>
  <c r="N9" i="7"/>
  <c r="N27" i="6"/>
  <c r="N26" i="6"/>
  <c r="N24" i="6"/>
  <c r="N22" i="6"/>
  <c r="N20" i="6"/>
  <c r="N19" i="6"/>
  <c r="N18" i="6"/>
  <c r="N17" i="6"/>
  <c r="N14" i="6"/>
  <c r="N12" i="6"/>
  <c r="N11" i="6"/>
  <c r="N9" i="6"/>
  <c r="N39" i="5"/>
  <c r="N38" i="5"/>
  <c r="N37" i="5"/>
  <c r="N35" i="5"/>
  <c r="N33" i="5"/>
  <c r="N32" i="5"/>
  <c r="N30" i="5"/>
  <c r="N29" i="5"/>
  <c r="N28" i="5"/>
  <c r="N26" i="5"/>
  <c r="N25" i="5"/>
  <c r="N24" i="5"/>
  <c r="N23" i="5"/>
  <c r="N22" i="5"/>
  <c r="N21" i="5"/>
  <c r="N19" i="5"/>
  <c r="N18" i="5"/>
  <c r="N15" i="5"/>
  <c r="N14" i="5"/>
  <c r="N13" i="5"/>
  <c r="N11" i="5"/>
  <c r="N10" i="5"/>
  <c r="N9" i="5"/>
  <c r="N44" i="8" l="1"/>
  <c r="N16" i="1"/>
  <c r="N29" i="1"/>
  <c r="N16" i="5"/>
  <c r="B29" i="8"/>
  <c r="N29" i="8" s="1"/>
  <c r="N28" i="8"/>
  <c r="N11" i="1"/>
  <c r="N26" i="4"/>
  <c r="N25" i="4"/>
  <c r="N23" i="4"/>
  <c r="N21" i="4"/>
  <c r="N19" i="4"/>
  <c r="N18" i="4"/>
  <c r="N17" i="4"/>
  <c r="N16" i="4"/>
  <c r="N14" i="4"/>
  <c r="N13" i="4"/>
  <c r="N11" i="4"/>
  <c r="N9" i="4"/>
  <c r="N44" i="3"/>
  <c r="N43" i="3"/>
  <c r="N42" i="3"/>
  <c r="N40" i="3"/>
  <c r="N38" i="3"/>
  <c r="N37" i="3"/>
  <c r="N36" i="3"/>
  <c r="N33" i="3"/>
  <c r="N32" i="3"/>
  <c r="N31" i="3"/>
  <c r="N29" i="3"/>
  <c r="N28" i="3"/>
  <c r="N27" i="3"/>
  <c r="N26" i="3"/>
  <c r="N25" i="3"/>
  <c r="N24" i="3"/>
  <c r="N23" i="3"/>
  <c r="N21" i="3"/>
  <c r="N20" i="3"/>
  <c r="N18" i="3"/>
  <c r="N17" i="3"/>
  <c r="N16" i="3"/>
  <c r="N15" i="3"/>
  <c r="N14" i="3"/>
  <c r="N11" i="3"/>
  <c r="N10" i="3"/>
  <c r="N9" i="3"/>
  <c r="N39" i="2"/>
  <c r="N38" i="2"/>
  <c r="N37" i="2"/>
  <c r="N35" i="2"/>
  <c r="N33" i="2"/>
  <c r="N32" i="2"/>
  <c r="N30" i="2"/>
  <c r="N29" i="2"/>
  <c r="N28" i="2"/>
  <c r="N26" i="2"/>
  <c r="N25" i="2"/>
  <c r="N24" i="2"/>
  <c r="N23" i="2"/>
  <c r="N22" i="2"/>
  <c r="N21" i="2"/>
  <c r="N18" i="2"/>
  <c r="N16" i="2"/>
  <c r="N15" i="2"/>
  <c r="N14" i="2"/>
  <c r="N13" i="2"/>
  <c r="N11" i="2"/>
  <c r="N10" i="2"/>
  <c r="N9" i="2"/>
  <c r="N34" i="3" l="1"/>
  <c r="N12" i="3"/>
  <c r="N19" i="2"/>
  <c r="L85" i="8"/>
  <c r="K85" i="8"/>
  <c r="J85" i="8"/>
  <c r="I85" i="8"/>
  <c r="H85" i="8"/>
  <c r="G85" i="8"/>
  <c r="F85" i="8"/>
  <c r="E85" i="8"/>
  <c r="D85" i="8"/>
  <c r="C85" i="8"/>
  <c r="L84" i="8"/>
  <c r="K84" i="8"/>
  <c r="K86" i="8" s="1"/>
  <c r="J84" i="8"/>
  <c r="J86" i="8" s="1"/>
  <c r="I84" i="8"/>
  <c r="I86" i="8" s="1"/>
  <c r="H84" i="8"/>
  <c r="G84" i="8"/>
  <c r="G86" i="8" s="1"/>
  <c r="F84" i="8"/>
  <c r="F86" i="8" s="1"/>
  <c r="E84" i="8"/>
  <c r="E86" i="8" s="1"/>
  <c r="D84" i="8"/>
  <c r="C84" i="8"/>
  <c r="C86" i="8" s="1"/>
  <c r="B85" i="8"/>
  <c r="B84" i="8"/>
  <c r="D86" i="8" l="1"/>
  <c r="H86" i="8"/>
  <c r="L86" i="8"/>
  <c r="B86" i="8"/>
  <c r="K49" i="1"/>
  <c r="J49" i="1"/>
  <c r="I49" i="1"/>
  <c r="H49" i="1"/>
  <c r="G49" i="1"/>
  <c r="F49" i="1"/>
  <c r="E49" i="1"/>
  <c r="D49" i="1"/>
  <c r="C49" i="1"/>
  <c r="B49" i="1"/>
  <c r="K44" i="1"/>
  <c r="J44" i="1"/>
  <c r="I44" i="1"/>
  <c r="H44" i="1"/>
  <c r="G44" i="1"/>
  <c r="F44" i="1"/>
  <c r="E44" i="1"/>
  <c r="D44" i="1"/>
  <c r="C44" i="1"/>
  <c r="B44" i="1"/>
</calcChain>
</file>

<file path=xl/sharedStrings.xml><?xml version="1.0" encoding="utf-8"?>
<sst xmlns="http://schemas.openxmlformats.org/spreadsheetml/2006/main" count="630" uniqueCount="86">
  <si>
    <t>A.1- OFERTA</t>
  </si>
  <si>
    <t xml:space="preserve"> A.1.1 Recorrido de trenes (tren-km)</t>
  </si>
  <si>
    <t xml:space="preserve">  A.1.1.1.Servicio Electrico</t>
  </si>
  <si>
    <t xml:space="preserve">  A.1.1.2 Servicio diesel remolcado</t>
  </si>
  <si>
    <t xml:space="preserve">  A.1.1.3 Servicio diesel coche motor</t>
  </si>
  <si>
    <t>Total: (1)+(2)+(3) = (Tren-Km)</t>
  </si>
  <si>
    <t xml:space="preserve"> A.1.2 Recorrido de vehiculos</t>
  </si>
  <si>
    <t xml:space="preserve">  A.1.2.1. Recorrido de locomotoras</t>
  </si>
  <si>
    <t xml:space="preserve">  A.1.2.2. Recorrido de coches eléctricos</t>
  </si>
  <si>
    <t xml:space="preserve">  A.1.2.3. Recorrido de coches remolcados</t>
  </si>
  <si>
    <t>Total: (2)+(3)+(4) = (Coche-Km)</t>
  </si>
  <si>
    <t>B.1 - DEMANDA</t>
  </si>
  <si>
    <t xml:space="preserve"> B.1.1 Pasajeros Kilómetro</t>
  </si>
  <si>
    <t xml:space="preserve"> B.1.2.Recorrido medio de los pasajeros</t>
  </si>
  <si>
    <t xml:space="preserve"> B.1.3.Velocidad comercial (en Km/h)</t>
  </si>
  <si>
    <t xml:space="preserve">    Velocidad en trenes electricos</t>
  </si>
  <si>
    <t xml:space="preserve">    Velocidad en trenes diesel</t>
  </si>
  <si>
    <t xml:space="preserve"> B.1.4 Form. media  trenes eléctricos</t>
  </si>
  <si>
    <t xml:space="preserve"> B.1.5 Form. media trenes diesel remolcados</t>
  </si>
  <si>
    <t xml:space="preserve"> B.1.6 Form. media trenes diesel coche motor</t>
  </si>
  <si>
    <t xml:space="preserve"> B.1.7 Pasajeros promedio por tren.</t>
  </si>
  <si>
    <t xml:space="preserve"> B.1.8 Promedio de pasajeros por coche</t>
  </si>
  <si>
    <t xml:space="preserve"> B.1.9 Cantidad total de asientos</t>
  </si>
  <si>
    <t xml:space="preserve">   B.1.9.1 En coches eléctricos</t>
  </si>
  <si>
    <t xml:space="preserve">   B.1.9.2 En coches remolcados</t>
  </si>
  <si>
    <t>Total: (1)+(2)+(3) =</t>
  </si>
  <si>
    <t xml:space="preserve"> B.1.10 Cantidad de asientos prom. p/coche</t>
  </si>
  <si>
    <t xml:space="preserve">   B.1.10.1 En coches eléctricos</t>
  </si>
  <si>
    <t xml:space="preserve">   B.1.10.2 En coches remolcados</t>
  </si>
  <si>
    <t xml:space="preserve"> B.1.11 Cantidad de boletos vendidos por est.</t>
  </si>
  <si>
    <t xml:space="preserve"> y parada (todos llevados a boleto de ida)</t>
  </si>
  <si>
    <t>Total: (1)+(2) = (Tren-Km)</t>
  </si>
  <si>
    <t>Total: (2)+(3) = (Coche-Km)</t>
  </si>
  <si>
    <t>Total: (1)+(2) =</t>
  </si>
  <si>
    <t>RED FERROVIARIA DE PASAJEROS DEL AREA METROPOLITANA DE BUENOS AIRES</t>
  </si>
  <si>
    <t>LINEA MITRE</t>
  </si>
  <si>
    <t>LINEA SARMIENTO</t>
  </si>
  <si>
    <t>LINEA URQUIZA</t>
  </si>
  <si>
    <t>LINEA ROCA</t>
  </si>
  <si>
    <t>LINEA SAN MARTIN</t>
  </si>
  <si>
    <t>LINEA BELGRANO NORTE</t>
  </si>
  <si>
    <t>LINEA BELGRANO SUR</t>
  </si>
  <si>
    <t>TOTAL DE LA LÍNEA</t>
  </si>
  <si>
    <t xml:space="preserve">    B.13.1 Velocidad en trenes electricos</t>
  </si>
  <si>
    <t xml:space="preserve">    B.1.3.2 Velocidad en trenes diesel</t>
  </si>
  <si>
    <t xml:space="preserve"> B.1,12 Trenes Corridos</t>
  </si>
  <si>
    <t xml:space="preserve">   B.1.12.1 Trenes Eléctrico Corridos</t>
  </si>
  <si>
    <t xml:space="preserve">   B.1.12.2 Trenes Diesel Corridos</t>
  </si>
  <si>
    <t xml:space="preserve"> Total (1)+(2) = Trenes Corridos</t>
  </si>
  <si>
    <t xml:space="preserve">  A.1.2.4. Recorrido de coches motores</t>
  </si>
  <si>
    <t xml:space="preserve">   B.1.9.3 En coches motores</t>
  </si>
  <si>
    <t xml:space="preserve">   B.1.10.3 En coches motores</t>
  </si>
  <si>
    <t xml:space="preserve"> B.1.12 Trenes Corridos</t>
  </si>
  <si>
    <t>Ramal F. Lacroze-Gral. Lemos (eléctrico)</t>
  </si>
  <si>
    <t>Ramal Retiro / Cabred (diésel)</t>
  </si>
  <si>
    <t>Ramal Retiro / Villa Rosa (diésel)</t>
  </si>
  <si>
    <t>Total: (2)+(3) = (Tren-Km)</t>
  </si>
  <si>
    <t>Total: (3)+(4) = (Coche-Km)</t>
  </si>
  <si>
    <t xml:space="preserve"> B.1.6 Form. media Coches Motor</t>
  </si>
  <si>
    <t>Total: (2)+(3) =</t>
  </si>
  <si>
    <t xml:space="preserve">   B.1.10.2 En coches</t>
  </si>
  <si>
    <t xml:space="preserve"> Total (1)+(2) = Trenes Corridos #</t>
  </si>
  <si>
    <t># Se incluyen los servicios Diferenciales Castelar-Puerto Madero y Once-Mercedes en el período 2005/2013, por lo tanto la cantidad de Trenes Corridos será mayor a los informados en el archivo Cumplimiento de la Programación de Trenes 1993-2016.xlsx</t>
  </si>
  <si>
    <t># Se incluyen los servicios Diferenciales Castelar-Puerto Madero y Once-Mercedes de la línea Sarmiento en el período 2005/2013, por lo tanto la cantidad de Trenes Corridos será mayor a los informados en el archivo Cumplimiento de la Programación de Trenes 1993-2016.xlsx</t>
  </si>
  <si>
    <t xml:space="preserve">   B.1.12.2 Trenes Diesel Corridos #</t>
  </si>
  <si>
    <t>Para mas información:</t>
  </si>
  <si>
    <t xml:space="preserve">mralph@cnrt.gob.ar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</si>
  <si>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</si>
  <si>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</si>
  <si>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</si>
  <si>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</si>
  <si>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</si>
  <si>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</si>
  <si>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</si>
  <si>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</si>
  <si>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</si>
  <si>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</si>
  <si>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</si>
  <si>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</si>
  <si>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</si>
  <si>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LA RED</t>
  </si>
  <si>
    <t>año 2018</t>
  </si>
  <si>
    <t>Estadísticas Operativas  2005-2018</t>
  </si>
  <si>
    <t>Servicios del ramal Puente Alsina-Aldo Bonzi suspendidos desde agosto de 2017.</t>
  </si>
  <si>
    <t>Las obras por la elevación de andenes afectan el cumplimmiento de la programación de servicios.</t>
  </si>
  <si>
    <t>Por obra elevación andenes, en junio de 2018, sólo se corrieron trenes especiales sin cumplir con la programación.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</si>
</sst>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25"/>
      </patternFill>
    </fill>
    <fill>
      <patternFill patternType="solid">
        <fgColor indexed="65"/>
        <bgColor indexed="8"/>
      </patternFill>
    </fill>
    <fill>
      <patternFill patternType="solid">
        <fgColor theme="4" tint="0.59999389629810485"/>
        <bgColor indexed="25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79998168889431442"/>
        <bgColor indexed="25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0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3" borderId="0" xfId="1" applyFont="1" applyFill="1" applyBorder="1" applyAlignment="1">
      <alignment horizontal="left" vertical="center"/>
    </xf>
    <xf numFmtId="3" fontId="2" fillId="3" borderId="0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6" fillId="3" borderId="4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164" fontId="7" fillId="7" borderId="2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164" fontId="2" fillId="1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8" fillId="0" borderId="0" xfId="3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0" fontId="2" fillId="13" borderId="0" xfId="0" applyFont="1" applyFill="1" applyAlignment="1">
      <alignment vertical="top"/>
    </xf>
    <xf numFmtId="0" fontId="2" fillId="13" borderId="0" xfId="0" applyFont="1" applyFill="1" applyAlignment="1">
      <alignment vertical="center"/>
    </xf>
  </cellXfs>
  <cellStyles count="4">
    <cellStyle name="F3" xfId="1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mralph@cnrt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0"/>
  <sheetViews>
    <sheetView showGridLines="0" tabSelected="1" zoomScale="80" zoomScaleNormal="80" workbookViewId="0">
      <selection activeCell="A4" sqref="A4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5" width="11.42578125" style="1"/>
    <col min="16" max="16" width="12.7109375" style="1" bestFit="1" customWidth="1"/>
    <col min="17" max="16384" width="11.42578125" style="1"/>
  </cols>
  <sheetData>
    <row r="1" spans="1:14" ht="21.95" customHeight="1" x14ac:dyDescent="0.25">
      <c r="A1" s="2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72" customFormat="1" ht="18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4" ht="18" customHeight="1" x14ac:dyDescent="0.25"/>
    <row r="5" spans="1:14" ht="18" customHeight="1" x14ac:dyDescent="0.25">
      <c r="A5" s="76" t="s">
        <v>80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6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9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8" t="s">
        <v>2</v>
      </c>
      <c r="B9" s="11">
        <f>+Mitre!B9+Sarmiento!B9+Urquiza!B9+Roca!B9</f>
        <v>1088496.801</v>
      </c>
      <c r="C9" s="11">
        <f>+Mitre!C9+Sarmiento!C9+Urquiza!C9+Roca!C9</f>
        <v>937284.2790000001</v>
      </c>
      <c r="D9" s="11">
        <f>+Mitre!D9+Sarmiento!D9+Urquiza!D9+Roca!D9</f>
        <v>1109569.4240000001</v>
      </c>
      <c r="E9" s="11">
        <f>+Mitre!E9+Sarmiento!E9+Urquiza!E9+Roca!E9</f>
        <v>1048414.551</v>
      </c>
      <c r="F9" s="11">
        <f>+Mitre!F9+Sarmiento!F9+Urquiza!F9+Roca!F9</f>
        <v>1126290.2139999999</v>
      </c>
      <c r="G9" s="11">
        <f>+Mitre!G9+Sarmiento!G9+Urquiza!G9+Roca!G9</f>
        <v>1070083.429</v>
      </c>
      <c r="H9" s="11">
        <f>+Mitre!H9+Sarmiento!H9+Urquiza!H9+Roca!H9</f>
        <v>1149248.05</v>
      </c>
      <c r="I9" s="11">
        <f>+Mitre!I9+Sarmiento!I9+Urquiza!I9+Roca!I9</f>
        <v>1173799.675</v>
      </c>
      <c r="J9" s="11"/>
      <c r="K9" s="11"/>
      <c r="L9" s="11"/>
      <c r="M9" s="11"/>
      <c r="N9" s="11">
        <f>SUM(B9:M9)</f>
        <v>8703186.4230000004</v>
      </c>
    </row>
    <row r="10" spans="1:14" ht="18" customHeight="1" x14ac:dyDescent="0.25">
      <c r="A10" s="8" t="s">
        <v>3</v>
      </c>
      <c r="B10" s="11">
        <f>+Mitre!B10+Sarmiento!B10+Roca!B10+'San Martin'!B9+'Belgrano Norte'!B9+'Belgrano Sur'!B9</f>
        <v>739015.10600000003</v>
      </c>
      <c r="C10" s="11">
        <f>+Mitre!C10+Sarmiento!C10+Roca!C10+'San Martin'!C9+'Belgrano Norte'!C9+'Belgrano Sur'!C9</f>
        <v>667758.85199999996</v>
      </c>
      <c r="D10" s="11">
        <f>+Mitre!D10+Sarmiento!D10+Roca!D10+'San Martin'!D9+'Belgrano Norte'!D9+'Belgrano Sur'!D9</f>
        <v>720178.69</v>
      </c>
      <c r="E10" s="11">
        <f>+Mitre!E10+Sarmiento!E10+Roca!E10+'San Martin'!E9+'Belgrano Norte'!E9+'Belgrano Sur'!E9</f>
        <v>715289.06700000004</v>
      </c>
      <c r="F10" s="11">
        <f>+Mitre!F10+Sarmiento!F10+Roca!F10+'San Martin'!F9+'Belgrano Norte'!F9+'Belgrano Sur'!F9</f>
        <v>711831.66800000006</v>
      </c>
      <c r="G10" s="11">
        <f>+Mitre!G10+Sarmiento!G10+Roca!G10+'San Martin'!G9+'Belgrano Norte'!G9+'Belgrano Sur'!G9</f>
        <v>625829.88199999998</v>
      </c>
      <c r="H10" s="11">
        <f>+Mitre!H10+Sarmiento!H10+Roca!H10+'San Martin'!H9+'Belgrano Norte'!H9+'Belgrano Sur'!H9</f>
        <v>728268.81200000003</v>
      </c>
      <c r="I10" s="11">
        <f>+Mitre!I10+Sarmiento!I10+Roca!I10+'San Martin'!I9+'Belgrano Norte'!I9+'Belgrano Sur'!I9</f>
        <v>777517.54599999997</v>
      </c>
      <c r="J10" s="11"/>
      <c r="K10" s="11"/>
      <c r="L10" s="11"/>
      <c r="M10" s="11"/>
      <c r="N10" s="11">
        <f>SUM(B10:M10)</f>
        <v>5685689.6229999997</v>
      </c>
    </row>
    <row r="11" spans="1:14" ht="18" customHeight="1" x14ac:dyDescent="0.25">
      <c r="A11" s="8" t="s">
        <v>4</v>
      </c>
      <c r="B11" s="11">
        <f>+Sarmiento!B11+'Belgrano Sur'!B10</f>
        <v>100467.648</v>
      </c>
      <c r="C11" s="11">
        <f>+Sarmiento!C11+'Belgrano Sur'!C10</f>
        <v>88805.95199999999</v>
      </c>
      <c r="D11" s="11">
        <f>+Sarmiento!D11+'Belgrano Sur'!D10</f>
        <v>97964.351999999999</v>
      </c>
      <c r="E11" s="11">
        <f>+Sarmiento!E11+'Belgrano Sur'!E10</f>
        <v>94728.383999999991</v>
      </c>
      <c r="F11" s="11">
        <f>+Sarmiento!F11+'Belgrano Sur'!F10</f>
        <v>105474.23999999999</v>
      </c>
      <c r="G11" s="11">
        <f>+Sarmiento!G11+'Belgrano Sur'!G10</f>
        <v>101902.46399999999</v>
      </c>
      <c r="H11" s="11">
        <f>+Sarmiento!H11+'Belgrano Sur'!H10</f>
        <v>108679.67999999999</v>
      </c>
      <c r="I11" s="11">
        <f>+Sarmiento!I11+'Belgrano Sur'!I10</f>
        <v>104680.512</v>
      </c>
      <c r="J11" s="11"/>
      <c r="K11" s="11"/>
      <c r="L11" s="11"/>
      <c r="M11" s="11"/>
      <c r="N11" s="11">
        <f>SUM(B11:M11)</f>
        <v>802703.23199999996</v>
      </c>
    </row>
    <row r="12" spans="1:14" ht="18" customHeight="1" x14ac:dyDescent="0.25">
      <c r="A12" s="12" t="s">
        <v>5</v>
      </c>
      <c r="B12" s="13">
        <f t="shared" ref="B12:C12" si="0">SUM(B9:B11)</f>
        <v>1927979.5550000002</v>
      </c>
      <c r="C12" s="13">
        <f t="shared" si="0"/>
        <v>1693849.0830000001</v>
      </c>
      <c r="D12" s="13">
        <f t="shared" ref="D12:E12" si="1">SUM(D9:D11)</f>
        <v>1927712.466</v>
      </c>
      <c r="E12" s="13">
        <f t="shared" si="1"/>
        <v>1858432.0020000001</v>
      </c>
      <c r="F12" s="13">
        <f t="shared" ref="F12:G12" si="2">SUM(F9:F11)</f>
        <v>1943596.122</v>
      </c>
      <c r="G12" s="13">
        <f t="shared" si="2"/>
        <v>1797815.7749999999</v>
      </c>
      <c r="H12" s="13">
        <f t="shared" ref="H12:I12" si="3">SUM(H9:H11)</f>
        <v>1986196.5420000001</v>
      </c>
      <c r="I12" s="13">
        <f t="shared" si="3"/>
        <v>2055997.733</v>
      </c>
      <c r="J12" s="13"/>
      <c r="K12" s="13"/>
      <c r="L12" s="13"/>
      <c r="M12" s="13"/>
      <c r="N12" s="13">
        <f>SUM(B12:M12)</f>
        <v>15191579.278000001</v>
      </c>
    </row>
    <row r="13" spans="1:14" ht="18" customHeight="1" x14ac:dyDescent="0.25">
      <c r="A13" s="9" t="s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8" customHeight="1" x14ac:dyDescent="0.25">
      <c r="A14" s="8" t="s">
        <v>7</v>
      </c>
      <c r="B14" s="11">
        <f>+Mitre!B13+Sarmiento!B14+Roca!B13+'San Martin'!B11+'Belgrano Norte'!B11+'Belgrano Sur'!B13</f>
        <v>781608.68376000004</v>
      </c>
      <c r="C14" s="11">
        <f>+Mitre!C13+Sarmiento!C14+Roca!C13+'San Martin'!C11+'Belgrano Norte'!C11+'Belgrano Sur'!C13</f>
        <v>706195.80391999998</v>
      </c>
      <c r="D14" s="11">
        <f>+Mitre!D13+Sarmiento!D14+Roca!D13+'San Martin'!D11+'Belgrano Norte'!D11+'Belgrano Sur'!D13</f>
        <v>762880.97340000002</v>
      </c>
      <c r="E14" s="11">
        <f>+Mitre!E13+Sarmiento!E14+Roca!E13+'San Martin'!E11+'Belgrano Norte'!E11+'Belgrano Sur'!E13</f>
        <v>757658.29246999999</v>
      </c>
      <c r="F14" s="11">
        <f>+Mitre!F13+Sarmiento!F14+Roca!F13+'San Martin'!F11+'Belgrano Norte'!F11+'Belgrano Sur'!F13</f>
        <v>753890.53737999999</v>
      </c>
      <c r="G14" s="11">
        <f>+Mitre!G13+Sarmiento!G14+Roca!G13+'San Martin'!G11+'Belgrano Norte'!G11+'Belgrano Sur'!G13</f>
        <v>656416.90651999996</v>
      </c>
      <c r="H14" s="11">
        <f>+Mitre!H13+Sarmiento!H14+Roca!H13+'San Martin'!H11+'Belgrano Norte'!H11+'Belgrano Sur'!H13</f>
        <v>767432.42532000004</v>
      </c>
      <c r="I14" s="11">
        <f>+Mitre!I13+Sarmiento!I14+Roca!I13+'San Martin'!I11+'Belgrano Norte'!I11+'Belgrano Sur'!I13</f>
        <v>821802.50446000008</v>
      </c>
      <c r="J14" s="11"/>
      <c r="K14" s="11"/>
      <c r="L14" s="11"/>
      <c r="M14" s="11"/>
      <c r="N14" s="11">
        <f>SUM(B14:M14)</f>
        <v>6007886.1272300007</v>
      </c>
    </row>
    <row r="15" spans="1:14" ht="18" customHeight="1" x14ac:dyDescent="0.25">
      <c r="A15" s="8" t="s">
        <v>8</v>
      </c>
      <c r="B15" s="11">
        <f>+Mitre!B14+Sarmiento!B15+Urquiza!B11+Roca!B14</f>
        <v>7744774.0069999993</v>
      </c>
      <c r="C15" s="11">
        <f>+Mitre!C14+Sarmiento!C15+Urquiza!C11+Roca!C14</f>
        <v>6678300.0530000003</v>
      </c>
      <c r="D15" s="11">
        <f>+Mitre!D14+Sarmiento!D15+Urquiza!D11+Roca!D14</f>
        <v>7864923.6679999996</v>
      </c>
      <c r="E15" s="11">
        <f>+Mitre!E14+Sarmiento!E15+Urquiza!E11+Roca!E14</f>
        <v>7421348.1569999997</v>
      </c>
      <c r="F15" s="11">
        <f>+Mitre!F14+Sarmiento!F15+Urquiza!F11+Roca!F14</f>
        <v>7969376.2980000004</v>
      </c>
      <c r="G15" s="11">
        <f>+Mitre!G14+Sarmiento!G15+Urquiza!G11+Roca!G14</f>
        <v>7567238.6030000001</v>
      </c>
      <c r="H15" s="11">
        <f>+Mitre!H14+Sarmiento!H15+Urquiza!H11+Roca!H14</f>
        <v>8146321.1500000004</v>
      </c>
      <c r="I15" s="11">
        <f>+Mitre!I14+Sarmiento!I15+Urquiza!I11+Roca!I14</f>
        <v>8314588.625</v>
      </c>
      <c r="J15" s="11"/>
      <c r="K15" s="11"/>
      <c r="L15" s="11"/>
      <c r="M15" s="11"/>
      <c r="N15" s="11">
        <f>SUM(B15:M15)</f>
        <v>61706870.560999997</v>
      </c>
    </row>
    <row r="16" spans="1:14" ht="18" customHeight="1" x14ac:dyDescent="0.25">
      <c r="A16" s="8" t="s">
        <v>9</v>
      </c>
      <c r="B16" s="11">
        <f>+Mitre!B15+Sarmiento!B16+Roca!B15+'San Martin'!B12+'Belgrano Norte'!B12+'Belgrano Sur'!B14</f>
        <v>3995656.7780000004</v>
      </c>
      <c r="C16" s="11">
        <f>+Mitre!C15+Sarmiento!C16+Roca!C15+'San Martin'!C12+'Belgrano Norte'!C12+'Belgrano Sur'!C14</f>
        <v>3562135.4959999998</v>
      </c>
      <c r="D16" s="11">
        <f>+Mitre!D15+Sarmiento!D16+Roca!D15+'San Martin'!D12+'Belgrano Norte'!D12+'Belgrano Sur'!D14</f>
        <v>3516210.5700000003</v>
      </c>
      <c r="E16" s="11">
        <f>+Mitre!E15+Sarmiento!E16+Roca!E15+'San Martin'!E12+'Belgrano Norte'!E12+'Belgrano Sur'!E14</f>
        <v>3746144.2810000004</v>
      </c>
      <c r="F16" s="11">
        <f>+Mitre!F15+Sarmiento!F16+Roca!F15+'San Martin'!F12+'Belgrano Norte'!F12+'Belgrano Sur'!F14</f>
        <v>3692157.284</v>
      </c>
      <c r="G16" s="11">
        <f>+Mitre!G15+Sarmiento!G16+Roca!G15+'San Martin'!G12+'Belgrano Norte'!G12+'Belgrano Sur'!G14</f>
        <v>2997530.926</v>
      </c>
      <c r="H16" s="11">
        <f>+Mitre!H15+Sarmiento!H16+Roca!H15+'San Martin'!H12+'Belgrano Norte'!H12+'Belgrano Sur'!H14</f>
        <v>3554796.7960000001</v>
      </c>
      <c r="I16" s="11">
        <f>+Mitre!I15+Sarmiento!I16+Roca!I15+'San Martin'!I12+'Belgrano Norte'!I12+'Belgrano Sur'!I14</f>
        <v>3837745.9580000001</v>
      </c>
      <c r="J16" s="11"/>
      <c r="K16" s="11"/>
      <c r="L16" s="11"/>
      <c r="M16" s="11"/>
      <c r="N16" s="11">
        <f>SUM(B16:M16)</f>
        <v>28902378.089000002</v>
      </c>
    </row>
    <row r="17" spans="1:14" ht="18" customHeight="1" x14ac:dyDescent="0.25">
      <c r="A17" s="8" t="s">
        <v>49</v>
      </c>
      <c r="B17" s="11">
        <f>+Sarmiento!B17+'Belgrano Sur'!B15</f>
        <v>602805.88800000004</v>
      </c>
      <c r="C17" s="11">
        <f>+Sarmiento!C17+'Belgrano Sur'!C15</f>
        <v>532835.71199999994</v>
      </c>
      <c r="D17" s="11">
        <f>+Sarmiento!D17+'Belgrano Sur'!D15</f>
        <v>587786.11199999996</v>
      </c>
      <c r="E17" s="11">
        <f>+Sarmiento!E17+'Belgrano Sur'!E15</f>
        <v>568370.304</v>
      </c>
      <c r="F17" s="11">
        <f>+Sarmiento!F17+'Belgrano Sur'!F15</f>
        <v>632845.43999999994</v>
      </c>
      <c r="G17" s="11">
        <f>+Sarmiento!G17+'Belgrano Sur'!G15</f>
        <v>611414.78399999999</v>
      </c>
      <c r="H17" s="11">
        <f>+Sarmiento!H17+'Belgrano Sur'!H15</f>
        <v>652078.07999999996</v>
      </c>
      <c r="I17" s="11">
        <f>+Sarmiento!I17+'Belgrano Sur'!I15</f>
        <v>628083.07200000004</v>
      </c>
      <c r="J17" s="11"/>
      <c r="K17" s="11"/>
      <c r="L17" s="11"/>
      <c r="M17" s="11"/>
      <c r="N17" s="11">
        <f>SUM(B17:M17)</f>
        <v>4816219.392</v>
      </c>
    </row>
    <row r="18" spans="1:14" ht="18" customHeight="1" x14ac:dyDescent="0.25">
      <c r="A18" s="12" t="s">
        <v>10</v>
      </c>
      <c r="B18" s="15">
        <f t="shared" ref="B18:C18" si="4">SUM(B15:B17)</f>
        <v>12343236.673</v>
      </c>
      <c r="C18" s="15">
        <f t="shared" si="4"/>
        <v>10773271.261</v>
      </c>
      <c r="D18" s="15">
        <f t="shared" ref="D18:E18" si="5">SUM(D15:D17)</f>
        <v>11968920.35</v>
      </c>
      <c r="E18" s="15">
        <f t="shared" si="5"/>
        <v>11735862.742000001</v>
      </c>
      <c r="F18" s="15">
        <f t="shared" ref="F18:G18" si="6">SUM(F15:F17)</f>
        <v>12294379.022</v>
      </c>
      <c r="G18" s="15">
        <f t="shared" si="6"/>
        <v>11176184.312999999</v>
      </c>
      <c r="H18" s="15">
        <f t="shared" ref="H18:I18" si="7">SUM(H15:H17)</f>
        <v>12353196.026000001</v>
      </c>
      <c r="I18" s="15">
        <f t="shared" si="7"/>
        <v>12780417.655000001</v>
      </c>
      <c r="J18" s="15"/>
      <c r="K18" s="15"/>
      <c r="L18" s="15"/>
      <c r="M18" s="15"/>
      <c r="N18" s="15">
        <f>SUM(B18:M18)</f>
        <v>95425468.041999996</v>
      </c>
    </row>
    <row r="19" spans="1:14" ht="18" customHeight="1" x14ac:dyDescent="0.25">
      <c r="A19" s="16" t="s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" customHeight="1" x14ac:dyDescent="0.25">
      <c r="A20" s="18" t="s">
        <v>12</v>
      </c>
      <c r="B20" s="50">
        <f>+Mitre!B18+Sarmiento!B20+Urquiza!B13+Roca!B18+'San Martin'!B14+'Belgrano Norte'!B14+'Belgrano Sur'!B18</f>
        <v>634727228.35781133</v>
      </c>
      <c r="C20" s="50">
        <f>+Mitre!C18+Sarmiento!C20+Urquiza!C13+Roca!C18+'San Martin'!C14+'Belgrano Norte'!C14+'Belgrano Sur'!C18</f>
        <v>598761106.0538857</v>
      </c>
      <c r="D20" s="50">
        <f>+Mitre!D18+Sarmiento!D20+Urquiza!D13+Roca!D18+'San Martin'!D14+'Belgrano Norte'!D14+'Belgrano Sur'!D18</f>
        <v>770377775.61625051</v>
      </c>
      <c r="E20" s="50">
        <f>+Mitre!E18+Sarmiento!E20+Urquiza!E13+Roca!E18+'San Martin'!E14+'Belgrano Norte'!E14+'Belgrano Sur'!E18</f>
        <v>741193559.72803807</v>
      </c>
      <c r="F20" s="50">
        <f>+Mitre!F18+Sarmiento!F20+Urquiza!F13+Roca!F18+'San Martin'!F14+'Belgrano Norte'!F14+'Belgrano Sur'!F18</f>
        <v>776726641.89307594</v>
      </c>
      <c r="G20" s="50">
        <f>+Mitre!G18+Sarmiento!G20+Urquiza!G13+Roca!G18+'San Martin'!G14+'Belgrano Norte'!G14+'Belgrano Sur'!G18</f>
        <v>683045809.05576956</v>
      </c>
      <c r="H20" s="50">
        <f>+Mitre!H18+Sarmiento!H20+Urquiza!H13+Roca!H18+'San Martin'!H14+'Belgrano Norte'!H14+'Belgrano Sur'!H18</f>
        <v>694467924.00562751</v>
      </c>
      <c r="I20" s="50">
        <f>+Mitre!I18+Sarmiento!I20+Urquiza!I13+Roca!I18+'San Martin'!I14+'Belgrano Norte'!I14+'Belgrano Sur'!I18</f>
        <v>800849255.14398801</v>
      </c>
      <c r="J20" s="50"/>
      <c r="K20" s="50"/>
      <c r="L20" s="50"/>
      <c r="M20" s="50"/>
      <c r="N20" s="50">
        <f>SUM(B20:M20)</f>
        <v>5700149299.8544455</v>
      </c>
    </row>
    <row r="21" spans="1:14" ht="18" customHeight="1" x14ac:dyDescent="0.25">
      <c r="A21" s="18" t="s">
        <v>13</v>
      </c>
      <c r="B21" s="52">
        <f t="shared" ref="B21:C21" si="8">+B20/B40</f>
        <v>20.685146223984137</v>
      </c>
      <c r="C21" s="52">
        <f t="shared" si="8"/>
        <v>20.622649033336145</v>
      </c>
      <c r="D21" s="52">
        <f t="shared" ref="D21:E21" si="9">+D20/D40</f>
        <v>20.562351032525925</v>
      </c>
      <c r="E21" s="52">
        <f t="shared" si="9"/>
        <v>20.573515308417164</v>
      </c>
      <c r="F21" s="52">
        <f t="shared" ref="F21:G21" si="10">+F20/F40</f>
        <v>20.886498931982128</v>
      </c>
      <c r="G21" s="52">
        <f t="shared" si="10"/>
        <v>20.464868583181524</v>
      </c>
      <c r="H21" s="52">
        <f t="shared" ref="H21:I21" si="11">+H20/H40</f>
        <v>20.485155850288791</v>
      </c>
      <c r="I21" s="52">
        <f t="shared" si="11"/>
        <v>20.53462629788941</v>
      </c>
      <c r="J21" s="52"/>
      <c r="K21" s="52"/>
      <c r="L21" s="52"/>
      <c r="M21" s="52"/>
      <c r="N21" s="52">
        <f>+AVERAGE(B21:M21)</f>
        <v>20.601851407700654</v>
      </c>
    </row>
    <row r="22" spans="1:14" ht="18" customHeight="1" x14ac:dyDescent="0.25">
      <c r="A22" s="9" t="s">
        <v>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8" customHeight="1" x14ac:dyDescent="0.25">
      <c r="A23" s="8" t="s">
        <v>15</v>
      </c>
      <c r="B23" s="37">
        <f>+(+Mitre!B21*Mitre!B37+Sarmiento!B23*Sarmiento!B42+Urquiza!B16*Urquiza!B26+Roca!B21*Roca!B37)/(Mitre!B37+Sarmiento!B42+Urquiza!B26+Roca!B37)</f>
        <v>35.929164778415981</v>
      </c>
      <c r="C23" s="37">
        <f>+(+Mitre!C21*Mitre!C37+Sarmiento!C23*Sarmiento!C42+Urquiza!C16*Urquiza!C26+Roca!C21*Roca!C37)/(Mitre!C37+Sarmiento!C42+Urquiza!C26+Roca!C37)</f>
        <v>36.016688262078652</v>
      </c>
      <c r="D23" s="37">
        <f>+(+Mitre!D21*Mitre!D37+Sarmiento!D23*Sarmiento!D42+Urquiza!D16*Urquiza!D26+Roca!D21*Roca!D37)/(Mitre!D37+Sarmiento!D42+Urquiza!D26+Roca!D37)</f>
        <v>35.586865744050662</v>
      </c>
      <c r="E23" s="37">
        <f>+(+Mitre!E21*Mitre!E37+Sarmiento!E23*Sarmiento!E42+Urquiza!E16*Urquiza!E26+Roca!E21*Roca!E37)/(Mitre!E37+Sarmiento!E42+Urquiza!E26+Roca!E37)</f>
        <v>35.515919403630072</v>
      </c>
      <c r="F23" s="37">
        <f>+(+Mitre!F21*Mitre!F37+Sarmiento!F23*Sarmiento!F42+Urquiza!F16*Urquiza!F26+Roca!F21*Roca!F37)/(Mitre!F37+Sarmiento!F42+Urquiza!F26+Roca!F37)</f>
        <v>35.507400131140933</v>
      </c>
      <c r="G23" s="37">
        <f>+(+Mitre!G21*Mitre!G37+Sarmiento!G23*Sarmiento!G42+Urquiza!G16*Urquiza!G26+Roca!G21*Roca!G37)/(Mitre!G37+Sarmiento!G42+Urquiza!G26+Roca!G37)</f>
        <v>35.534637033490277</v>
      </c>
      <c r="H23" s="37">
        <f>+(+Mitre!H21*Mitre!H37+Sarmiento!H23*Sarmiento!H42+Urquiza!H16*Urquiza!H26+Roca!H21*Roca!H37)/(Mitre!H37+Sarmiento!H42+Urquiza!H26+Roca!H37)</f>
        <v>35.756187261083255</v>
      </c>
      <c r="I23" s="37">
        <f>+(+Mitre!I21*Mitre!I37+Sarmiento!I23*Sarmiento!I42+Urquiza!I16*Urquiza!I26+Roca!I21*Roca!I37)/(Mitre!I37+Sarmiento!I42+Urquiza!I26+Roca!I37)</f>
        <v>35.79574970828471</v>
      </c>
      <c r="J23" s="37"/>
      <c r="K23" s="37"/>
      <c r="L23" s="37"/>
      <c r="M23" s="37"/>
      <c r="N23" s="37">
        <f t="shared" ref="N23:N29" si="12">+AVERAGE(B23:M23)</f>
        <v>35.70532654027182</v>
      </c>
    </row>
    <row r="24" spans="1:14" ht="18" customHeight="1" x14ac:dyDescent="0.25">
      <c r="A24" s="20" t="s">
        <v>16</v>
      </c>
      <c r="B24" s="40">
        <f>+(+Mitre!B22*Mitre!B38+Sarmiento!B24*Sarmiento!B43+Roca!B22*Roca!B38+'San Martin'!B17*'San Martin'!B27+'Belgrano Norte'!B17*'Belgrano Norte'!B27+'Belgrano Sur'!B21*'Belgrano Sur'!B35)/(Mitre!B38+Sarmiento!B43+Roca!B38+'San Martin'!B27+'Belgrano Norte'!B27+'Belgrano Sur'!B35)</f>
        <v>35.25261847916282</v>
      </c>
      <c r="C24" s="40">
        <f>+(+Mitre!C22*Mitre!C38+Sarmiento!C24*Sarmiento!C43+Roca!C22*Roca!C38+'San Martin'!C17*'San Martin'!C27+'Belgrano Norte'!C17*'Belgrano Norte'!C27+'Belgrano Sur'!C21*'Belgrano Sur'!C35)/(Mitre!C38+Sarmiento!C43+Roca!C38+'San Martin'!C27+'Belgrano Norte'!C27+'Belgrano Sur'!C35)</f>
        <v>35.23194667529242</v>
      </c>
      <c r="D24" s="40">
        <f>+(+Mitre!D22*Mitre!D38+Sarmiento!D24*Sarmiento!D43+Roca!D22*Roca!D38+'San Martin'!D17*'San Martin'!D27+'Belgrano Norte'!D17*'Belgrano Norte'!D27+'Belgrano Sur'!D21*'Belgrano Sur'!D35)/(Mitre!D38+Sarmiento!D43+Roca!D38+'San Martin'!D27+'Belgrano Norte'!D27+'Belgrano Sur'!D35)</f>
        <v>35.055700441712752</v>
      </c>
      <c r="E24" s="40">
        <f>+(+Mitre!E22*Mitre!E38+Sarmiento!E24*Sarmiento!E43+Roca!E22*Roca!E38+'San Martin'!E17*'San Martin'!E27+'Belgrano Norte'!E17*'Belgrano Norte'!E27+'Belgrano Sur'!E21*'Belgrano Sur'!E35)/(Mitre!E38+Sarmiento!E43+Roca!E38+'San Martin'!E27+'Belgrano Norte'!E27+'Belgrano Sur'!E35)</f>
        <v>35.054617369938597</v>
      </c>
      <c r="F24" s="40">
        <f>+(+Mitre!F22*Mitre!F38+Sarmiento!F24*Sarmiento!F43+Roca!F22*Roca!F38+'San Martin'!F17*'San Martin'!F27+'Belgrano Norte'!F17*'Belgrano Norte'!F27+'Belgrano Sur'!F21*'Belgrano Sur'!F35)/(Mitre!F38+Sarmiento!F43+Roca!F38+'San Martin'!F27+'Belgrano Norte'!F27+'Belgrano Sur'!F35)</f>
        <v>34.771573709392257</v>
      </c>
      <c r="G24" s="40">
        <f>+(+Mitre!G22*Mitre!G38+Sarmiento!G24*Sarmiento!G43+Roca!G22*Roca!G38+'San Martin'!G17*'San Martin'!G27+'Belgrano Norte'!G17*'Belgrano Norte'!G27+'Belgrano Sur'!G21*'Belgrano Sur'!G35)/(Mitre!G38+Sarmiento!G43+Roca!G38+'San Martin'!G27+'Belgrano Norte'!G27+'Belgrano Sur'!G35)</f>
        <v>34.761047914334334</v>
      </c>
      <c r="H24" s="40">
        <f>+(+Mitre!H22*Mitre!H38+Sarmiento!H24*Sarmiento!H43+Roca!H22*Roca!H38+'San Martin'!H17*'San Martin'!H27+'Belgrano Norte'!H17*'Belgrano Norte'!H27+'Belgrano Sur'!H21*'Belgrano Sur'!H35)/(Mitre!H38+Sarmiento!H43+Roca!H38+'San Martin'!H27+'Belgrano Norte'!H27+'Belgrano Sur'!H35)</f>
        <v>34.971496639093957</v>
      </c>
      <c r="I24" s="40">
        <f>+(+Mitre!I22*Mitre!I38+Sarmiento!I24*Sarmiento!I43+Roca!I22*Roca!I38+'San Martin'!I17*'San Martin'!I27+'Belgrano Norte'!I17*'Belgrano Norte'!I27+'Belgrano Sur'!I21*'Belgrano Sur'!I35)/(Mitre!I38+Sarmiento!I43+Roca!I38+'San Martin'!I27+'Belgrano Norte'!I27+'Belgrano Sur'!I35)</f>
        <v>35.208358476103086</v>
      </c>
      <c r="J24" s="40"/>
      <c r="K24" s="40"/>
      <c r="L24" s="40"/>
      <c r="M24" s="40"/>
      <c r="N24" s="40">
        <f t="shared" si="12"/>
        <v>35.038419963128774</v>
      </c>
    </row>
    <row r="25" spans="1:14" ht="18" customHeight="1" x14ac:dyDescent="0.25">
      <c r="A25" s="9" t="s">
        <v>17</v>
      </c>
      <c r="B25" s="10">
        <f>+(+Mitre!B23*Mitre!B37+Sarmiento!B25*Sarmiento!B42+Urquiza!B17*Urquiza!B26+Roca!B23*Roca!B37)/(+Mitre!B37+Sarmiento!B42+Urquiza!B26+Roca!B37)</f>
        <v>6.984085998840702</v>
      </c>
      <c r="C25" s="10">
        <f>+(+Mitre!C23*Mitre!C37+Sarmiento!C25*Sarmiento!C42+Urquiza!C17*Urquiza!C26+Roca!C23*Roca!C37)/(+Mitre!C37+Sarmiento!C42+Urquiza!C26+Roca!C37)</f>
        <v>6.991993399138221</v>
      </c>
      <c r="D25" s="10">
        <f>+(+Mitre!D23*Mitre!D37+Sarmiento!D25*Sarmiento!D42+Urquiza!D17*Urquiza!D26+Roca!D23*Roca!D37)/(+Mitre!D37+Sarmiento!D42+Urquiza!D26+Roca!D37)</f>
        <v>6.9501583086508019</v>
      </c>
      <c r="E25" s="10">
        <f>+(+Mitre!E23*Mitre!E37+Sarmiento!E25*Sarmiento!E42+Urquiza!E17*Urquiza!E26+Roca!E23*Roca!E37)/(+Mitre!E37+Sarmiento!E42+Urquiza!E26+Roca!E37)</f>
        <v>6.9404440363007778</v>
      </c>
      <c r="F25" s="10">
        <f>+(+Mitre!F23*Mitre!F37+Sarmiento!F25*Sarmiento!F42+Urquiza!F17*Urquiza!F26+Roca!F23*Roca!F37)/(+Mitre!F37+Sarmiento!F42+Urquiza!F26+Roca!F37)</f>
        <v>6.9383385453444975</v>
      </c>
      <c r="G25" s="10">
        <f>+(+Mitre!G23*Mitre!G37+Sarmiento!G25*Sarmiento!G42+Urquiza!G17*Urquiza!G26+Roca!G23*Roca!G37)/(+Mitre!G37+Sarmiento!G42+Urquiza!G26+Roca!G37)</f>
        <v>6.93794057404304</v>
      </c>
      <c r="H25" s="10">
        <f>+(+Mitre!H23*Mitre!H37+Sarmiento!H25*Sarmiento!H42+Urquiza!H17*Urquiza!H26+Roca!H23*Roca!H37)/(+Mitre!H37+Sarmiento!H42+Urquiza!H26+Roca!H37)</f>
        <v>6.9548726604775855</v>
      </c>
      <c r="I25" s="10">
        <f>+(+Mitre!I23*Mitre!I37+Sarmiento!I25*Sarmiento!I42+Urquiza!I17*Urquiza!I26+Roca!I23*Roca!I37)/(+Mitre!I37+Sarmiento!I42+Urquiza!I26+Roca!I37)</f>
        <v>6.9508702839362115</v>
      </c>
      <c r="J25" s="10"/>
      <c r="K25" s="10"/>
      <c r="L25" s="10"/>
      <c r="M25" s="10"/>
      <c r="N25" s="10">
        <f t="shared" si="12"/>
        <v>6.9560879758414798</v>
      </c>
    </row>
    <row r="26" spans="1:14" ht="18" customHeight="1" x14ac:dyDescent="0.25">
      <c r="A26" s="21" t="s">
        <v>18</v>
      </c>
      <c r="B26" s="37">
        <f>+(+Mitre!B24*Mitre!B38+Sarmiento!B26*Sarmiento!B43+Roca!B24*Roca!B38+'San Martin'!B18*'San Martin'!B27+'Belgrano Norte'!B18*'Belgrano Norte'!B27+'Belgrano Sur'!B22*'Belgrano Sur'!B35)/(Mitre!B38+Sarmiento!B43+Roca!B38+'San Martin'!B27+'Belgrano Norte'!B27+'Belgrano Sur'!B35)</f>
        <v>5.019250749250749</v>
      </c>
      <c r="C26" s="37">
        <f>+(+Mitre!C24*Mitre!C38+Sarmiento!C26*Sarmiento!C43+Roca!C24*Roca!C38+'San Martin'!C18*'San Martin'!C27+'Belgrano Norte'!C18*'Belgrano Norte'!C27+'Belgrano Sur'!C22*'Belgrano Sur'!C35)/(Mitre!C38+Sarmiento!C43+Roca!C38+'San Martin'!C27+'Belgrano Norte'!C27+'Belgrano Sur'!C35)</f>
        <v>4.9892978262078165</v>
      </c>
      <c r="D26" s="37">
        <f>+(+Mitre!D24*Mitre!D38+Sarmiento!D26*Sarmiento!D43+Roca!D24*Roca!D38+'San Martin'!D18*'San Martin'!D27+'Belgrano Norte'!D18*'Belgrano Norte'!D27+'Belgrano Sur'!D22*'Belgrano Sur'!D35)/(Mitre!D38+Sarmiento!D43+Roca!D38+'San Martin'!D27+'Belgrano Norte'!D27+'Belgrano Sur'!D35)</f>
        <v>4.8710608946311833</v>
      </c>
      <c r="E26" s="37">
        <f>+(+Mitre!E24*Mitre!E38+Sarmiento!E26*Sarmiento!E43+Roca!E24*Roca!E38+'San Martin'!E18*'San Martin'!E27+'Belgrano Norte'!E18*'Belgrano Norte'!E27+'Belgrano Sur'!E22*'Belgrano Sur'!E35)/(Mitre!E38+Sarmiento!E43+Roca!E38+'San Martin'!E27+'Belgrano Norte'!E27+'Belgrano Sur'!E35)</f>
        <v>4.8984025223331589</v>
      </c>
      <c r="F26" s="37">
        <f>+(+Mitre!F24*Mitre!F38+Sarmiento!F26*Sarmiento!F43+Roca!F24*Roca!F38+'San Martin'!F18*'San Martin'!F27+'Belgrano Norte'!F18*'Belgrano Norte'!F27+'Belgrano Sur'!F22*'Belgrano Sur'!F35)/(Mitre!F38+Sarmiento!F43+Roca!F38+'San Martin'!F27+'Belgrano Norte'!F27+'Belgrano Sur'!F35)</f>
        <v>4.8038720173535792</v>
      </c>
      <c r="G26" s="37">
        <f>+(+Mitre!G24*Mitre!G38+Sarmiento!G26*Sarmiento!G43+Roca!G24*Roca!G38+'San Martin'!G18*'San Martin'!G27+'Belgrano Norte'!G18*'Belgrano Norte'!G27+'Belgrano Sur'!G22*'Belgrano Sur'!G35)/(Mitre!G38+Sarmiento!G43+Roca!G38+'San Martin'!G27+'Belgrano Norte'!G27+'Belgrano Sur'!G35)</f>
        <v>4.7997121805203777</v>
      </c>
      <c r="H26" s="37">
        <f>+(+Mitre!H24*Mitre!H38+Sarmiento!H26*Sarmiento!H43+Roca!H24*Roca!H38+'San Martin'!H18*'San Martin'!H27+'Belgrano Norte'!H18*'Belgrano Norte'!H27+'Belgrano Sur'!H22*'Belgrano Sur'!H35)/(Mitre!H38+Sarmiento!H43+Roca!H38+'San Martin'!H27+'Belgrano Norte'!H27+'Belgrano Sur'!H35)</f>
        <v>4.8641106600511206</v>
      </c>
      <c r="I26" s="37">
        <f>+(+Mitre!I24*Mitre!I38+Sarmiento!I26*Sarmiento!I43+Roca!I24*Roca!I38+'San Martin'!I18*'San Martin'!I27+'Belgrano Norte'!I18*'Belgrano Norte'!I27+'Belgrano Sur'!I22*'Belgrano Sur'!I35)/(Mitre!I38+Sarmiento!I43+Roca!I38+'San Martin'!I27+'Belgrano Norte'!I27+'Belgrano Sur'!I35)</f>
        <v>4.9092293692226638</v>
      </c>
      <c r="J26" s="37"/>
      <c r="K26" s="37"/>
      <c r="L26" s="37"/>
      <c r="M26" s="37"/>
      <c r="N26" s="37">
        <f t="shared" si="12"/>
        <v>4.8943670274463313</v>
      </c>
    </row>
    <row r="27" spans="1:14" ht="18" customHeight="1" x14ac:dyDescent="0.25">
      <c r="A27" s="22" t="s">
        <v>19</v>
      </c>
      <c r="B27" s="40">
        <f>+'Belgrano Sur'!B23</f>
        <v>6</v>
      </c>
      <c r="C27" s="40">
        <f>+'Belgrano Sur'!C23</f>
        <v>6</v>
      </c>
      <c r="D27" s="40">
        <f>+'Belgrano Sur'!D23</f>
        <v>6</v>
      </c>
      <c r="E27" s="40">
        <f>+'Belgrano Sur'!E23</f>
        <v>6</v>
      </c>
      <c r="F27" s="40">
        <f>+'Belgrano Sur'!F23</f>
        <v>6</v>
      </c>
      <c r="G27" s="40">
        <f>+'Belgrano Sur'!G23</f>
        <v>6</v>
      </c>
      <c r="H27" s="40">
        <f>+'Belgrano Sur'!H23</f>
        <v>6</v>
      </c>
      <c r="I27" s="40">
        <f>+'Belgrano Sur'!I23</f>
        <v>6</v>
      </c>
      <c r="J27" s="40"/>
      <c r="K27" s="40"/>
      <c r="L27" s="40"/>
      <c r="M27" s="40"/>
      <c r="N27" s="40">
        <f t="shared" si="12"/>
        <v>6</v>
      </c>
    </row>
    <row r="28" spans="1:14" ht="18" customHeight="1" x14ac:dyDescent="0.25">
      <c r="A28" s="9" t="s">
        <v>20</v>
      </c>
      <c r="B28" s="14">
        <f t="shared" ref="B28:C28" si="13">+B40/B44</f>
        <v>529.29192396591577</v>
      </c>
      <c r="C28" s="14">
        <f t="shared" si="13"/>
        <v>572.55277065667519</v>
      </c>
      <c r="D28" s="14">
        <f t="shared" ref="D28:E28" si="14">+D40/D44</f>
        <v>639.44039186905843</v>
      </c>
      <c r="E28" s="14">
        <f t="shared" si="14"/>
        <v>642.71217040710746</v>
      </c>
      <c r="F28" s="14">
        <f t="shared" ref="F28:G28" si="15">+F40/F44</f>
        <v>640.15659643324386</v>
      </c>
      <c r="G28" s="14">
        <f t="shared" si="15"/>
        <v>607.23198398981174</v>
      </c>
      <c r="H28" s="14">
        <f t="shared" ref="H28:I28" si="16">+H40/H44</f>
        <v>562.77547768057241</v>
      </c>
      <c r="I28" s="14">
        <f t="shared" si="16"/>
        <v>628.879190518423</v>
      </c>
      <c r="J28" s="14"/>
      <c r="K28" s="14"/>
      <c r="L28" s="14"/>
      <c r="M28" s="14"/>
      <c r="N28" s="14">
        <f t="shared" si="12"/>
        <v>602.88006319010105</v>
      </c>
    </row>
    <row r="29" spans="1:14" ht="18" customHeight="1" x14ac:dyDescent="0.25">
      <c r="A29" s="22" t="s">
        <v>21</v>
      </c>
      <c r="B29" s="42">
        <f t="shared" ref="B29:C29" si="17">+B28/(+AVERAGE(B25:B26))</f>
        <v>88.190798121209752</v>
      </c>
      <c r="C29" s="42">
        <f t="shared" si="17"/>
        <v>95.574468542331758</v>
      </c>
      <c r="D29" s="42">
        <f t="shared" ref="D29:E29" si="18">+D28/(+AVERAGE(D25:D26))</f>
        <v>108.18518477206267</v>
      </c>
      <c r="E29" s="42">
        <f t="shared" si="18"/>
        <v>108.57682245039062</v>
      </c>
      <c r="F29" s="42">
        <f t="shared" ref="F29:G29" si="19">+F28/(+AVERAGE(F25:F26))</f>
        <v>109.03510765968608</v>
      </c>
      <c r="G29" s="42">
        <f t="shared" si="19"/>
        <v>103.46736211867051</v>
      </c>
      <c r="H29" s="42">
        <f t="shared" ref="H29:I29" si="20">+H28/(+AVERAGE(H25:H26))</f>
        <v>95.232468380435535</v>
      </c>
      <c r="I29" s="42">
        <f t="shared" si="20"/>
        <v>106.04956263599763</v>
      </c>
      <c r="J29" s="42"/>
      <c r="K29" s="42"/>
      <c r="L29" s="42"/>
      <c r="M29" s="42"/>
      <c r="N29" s="42">
        <f t="shared" si="12"/>
        <v>101.78897183509807</v>
      </c>
    </row>
    <row r="30" spans="1:14" ht="18" customHeight="1" x14ac:dyDescent="0.25">
      <c r="A30" s="9" t="s">
        <v>22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8" customHeight="1" x14ac:dyDescent="0.25">
      <c r="A31" s="8" t="s">
        <v>23</v>
      </c>
      <c r="B31" s="24">
        <f>+Mitre!B28+Sarmiento!B31+Urquiza!B21+Roca!B28</f>
        <v>16753790.6</v>
      </c>
      <c r="C31" s="24">
        <f>+Mitre!C28+Sarmiento!C31+Urquiza!C21+Roca!C28</f>
        <v>14439932.199999999</v>
      </c>
      <c r="D31" s="24">
        <f>+Mitre!D28+Sarmiento!D31+Urquiza!D21+Roca!D28</f>
        <v>17207379.799999997</v>
      </c>
      <c r="E31" s="24">
        <f>+Mitre!E28+Sarmiento!E31+Urquiza!E21+Roca!E28</f>
        <v>16255688</v>
      </c>
      <c r="F31" s="24">
        <f>+Mitre!F28+Sarmiento!F31+Urquiza!F21+Roca!F28</f>
        <v>17449149.199999999</v>
      </c>
      <c r="G31" s="24">
        <f>+Mitre!G28+Sarmiento!G31+Urquiza!G21+Roca!G28</f>
        <v>16534583.800000001</v>
      </c>
      <c r="H31" s="24">
        <f>+Mitre!H28+Sarmiento!H31+Urquiza!H21+Roca!H28</f>
        <v>17746032.199999999</v>
      </c>
      <c r="I31" s="24">
        <f>+Mitre!I28+Sarmiento!I31+Urquiza!I21+Roca!I28</f>
        <v>18099487.600000001</v>
      </c>
      <c r="J31" s="24"/>
      <c r="K31" s="24"/>
      <c r="L31" s="24"/>
      <c r="M31" s="24"/>
      <c r="N31" s="24">
        <f>SUM(B31:M31)</f>
        <v>134486043.40000001</v>
      </c>
    </row>
    <row r="32" spans="1:14" ht="18" customHeight="1" x14ac:dyDescent="0.25">
      <c r="A32" s="8" t="s">
        <v>24</v>
      </c>
      <c r="B32" s="24">
        <f>+Mitre!B29+Sarmiento!B32+Roca!B29+'San Martin'!B22+'Belgrano Norte'!B22+'Belgrano Sur'!B27</f>
        <v>6239296.2999999998</v>
      </c>
      <c r="C32" s="24">
        <f>+Mitre!C29+Sarmiento!C32+Roca!C29+'San Martin'!C22+'Belgrano Norte'!C22+'Belgrano Sur'!C27</f>
        <v>5588883.5</v>
      </c>
      <c r="D32" s="24">
        <f>+Mitre!D29+Sarmiento!D32+Roca!D29+'San Martin'!D22+'Belgrano Norte'!D22+'Belgrano Sur'!D27</f>
        <v>5889560.2000000002</v>
      </c>
      <c r="E32" s="24">
        <f>+Mitre!E29+Sarmiento!E32+Roca!E29+'San Martin'!E22+'Belgrano Norte'!E22+'Belgrano Sur'!E27</f>
        <v>5796649.2000000002</v>
      </c>
      <c r="F32" s="24">
        <f>+Mitre!F29+Sarmiento!F32+Roca!F29+'San Martin'!F22+'Belgrano Norte'!F22+'Belgrano Sur'!F27</f>
        <v>5732549.2999999998</v>
      </c>
      <c r="G32" s="24">
        <f>+Mitre!G29+Sarmiento!G32+Roca!G29+'San Martin'!G22+'Belgrano Norte'!G22+'Belgrano Sur'!G27</f>
        <v>4972098.7</v>
      </c>
      <c r="H32" s="24">
        <f>+Mitre!H29+Sarmiento!H32+Roca!H29+'San Martin'!H22+'Belgrano Norte'!H22+'Belgrano Sur'!H27</f>
        <v>5910774.7000000002</v>
      </c>
      <c r="I32" s="24">
        <f>+Mitre!I29+Sarmiento!I32+Roca!I29+'San Martin'!I22+'Belgrano Norte'!I22+'Belgrano Sur'!I27</f>
        <v>6368469.0999999996</v>
      </c>
      <c r="J32" s="24"/>
      <c r="K32" s="24"/>
      <c r="L32" s="24"/>
      <c r="M32" s="24"/>
      <c r="N32" s="24">
        <f>SUM(B32:M32)</f>
        <v>46498281.000000007</v>
      </c>
    </row>
    <row r="33" spans="1:14" ht="18" customHeight="1" x14ac:dyDescent="0.25">
      <c r="A33" s="8" t="s">
        <v>50</v>
      </c>
      <c r="B33" s="24">
        <f>+'Belgrano Sur'!B28</f>
        <v>671364</v>
      </c>
      <c r="C33" s="24">
        <f>+'Belgrano Sur'!C28</f>
        <v>593436</v>
      </c>
      <c r="D33" s="24">
        <f>+'Belgrano Sur'!D28</f>
        <v>654636</v>
      </c>
      <c r="E33" s="24">
        <f>+'Belgrano Sur'!E28</f>
        <v>633012</v>
      </c>
      <c r="F33" s="24">
        <f>+'Belgrano Sur'!F28</f>
        <v>704820</v>
      </c>
      <c r="G33" s="24">
        <f>+'Belgrano Sur'!G28</f>
        <v>680952</v>
      </c>
      <c r="H33" s="24">
        <f>+'Belgrano Sur'!H28</f>
        <v>726240</v>
      </c>
      <c r="I33" s="24">
        <f>+'Belgrano Sur'!I28</f>
        <v>699516</v>
      </c>
      <c r="J33" s="24"/>
      <c r="K33" s="24"/>
      <c r="L33" s="24"/>
      <c r="M33" s="24"/>
      <c r="N33" s="24">
        <f>SUM(B33:M33)</f>
        <v>5363976</v>
      </c>
    </row>
    <row r="34" spans="1:14" ht="18" customHeight="1" x14ac:dyDescent="0.25">
      <c r="A34" s="12" t="s">
        <v>25</v>
      </c>
      <c r="B34" s="15">
        <f t="shared" ref="B34:C34" si="21">SUM(B31:B33)</f>
        <v>23664450.899999999</v>
      </c>
      <c r="C34" s="15">
        <f t="shared" si="21"/>
        <v>20622251.699999999</v>
      </c>
      <c r="D34" s="15">
        <f t="shared" ref="D34:E34" si="22">SUM(D31:D33)</f>
        <v>23751575.999999996</v>
      </c>
      <c r="E34" s="15">
        <f t="shared" si="22"/>
        <v>22685349.199999999</v>
      </c>
      <c r="F34" s="15">
        <f t="shared" ref="F34:G34" si="23">SUM(F31:F33)</f>
        <v>23886518.5</v>
      </c>
      <c r="G34" s="15">
        <f t="shared" si="23"/>
        <v>22187634.5</v>
      </c>
      <c r="H34" s="15">
        <f t="shared" ref="H34:I34" si="24">SUM(H31:H33)</f>
        <v>24383046.899999999</v>
      </c>
      <c r="I34" s="15">
        <f t="shared" si="24"/>
        <v>25167472.700000003</v>
      </c>
      <c r="J34" s="15"/>
      <c r="K34" s="15"/>
      <c r="L34" s="15"/>
      <c r="M34" s="15"/>
      <c r="N34" s="15">
        <f>SUM(B34:M34)</f>
        <v>186348300.40000004</v>
      </c>
    </row>
    <row r="35" spans="1:14" ht="18" customHeight="1" x14ac:dyDescent="0.25">
      <c r="A35" s="9" t="s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8" customHeight="1" x14ac:dyDescent="0.25">
      <c r="A36" s="8" t="s">
        <v>27</v>
      </c>
      <c r="B36" s="24">
        <v>66</v>
      </c>
      <c r="C36" s="24">
        <v>66</v>
      </c>
      <c r="D36" s="24">
        <v>66</v>
      </c>
      <c r="E36" s="24">
        <v>66</v>
      </c>
      <c r="F36" s="24">
        <v>66</v>
      </c>
      <c r="G36" s="24">
        <v>66</v>
      </c>
      <c r="H36" s="24">
        <v>66</v>
      </c>
      <c r="I36" s="24">
        <v>66</v>
      </c>
      <c r="J36" s="24"/>
      <c r="K36" s="24"/>
      <c r="L36" s="24"/>
      <c r="M36" s="24"/>
      <c r="N36" s="24">
        <f>+AVERAGE(B36:M36)</f>
        <v>66</v>
      </c>
    </row>
    <row r="37" spans="1:14" ht="18" customHeight="1" x14ac:dyDescent="0.25">
      <c r="A37" s="8" t="s">
        <v>28</v>
      </c>
      <c r="B37" s="24">
        <v>76</v>
      </c>
      <c r="C37" s="24">
        <v>76</v>
      </c>
      <c r="D37" s="24">
        <v>76</v>
      </c>
      <c r="E37" s="24">
        <v>76</v>
      </c>
      <c r="F37" s="24">
        <v>76</v>
      </c>
      <c r="G37" s="24">
        <v>76</v>
      </c>
      <c r="H37" s="24">
        <v>76</v>
      </c>
      <c r="I37" s="24">
        <v>76</v>
      </c>
      <c r="J37" s="24"/>
      <c r="K37" s="24"/>
      <c r="L37" s="24"/>
      <c r="M37" s="24"/>
      <c r="N37" s="24">
        <f>+AVERAGE(B37:M37)</f>
        <v>76</v>
      </c>
    </row>
    <row r="38" spans="1:14" ht="18" customHeight="1" x14ac:dyDescent="0.25">
      <c r="A38" s="20" t="s">
        <v>51</v>
      </c>
      <c r="B38" s="42">
        <v>34</v>
      </c>
      <c r="C38" s="42">
        <v>34</v>
      </c>
      <c r="D38" s="42">
        <v>34</v>
      </c>
      <c r="E38" s="42">
        <v>34</v>
      </c>
      <c r="F38" s="42">
        <v>34</v>
      </c>
      <c r="G38" s="42">
        <v>34</v>
      </c>
      <c r="H38" s="42">
        <v>34</v>
      </c>
      <c r="I38" s="42">
        <v>34</v>
      </c>
      <c r="J38" s="42"/>
      <c r="K38" s="42"/>
      <c r="L38" s="42"/>
      <c r="M38" s="42"/>
      <c r="N38" s="42">
        <f>+AVERAGE(B38:M38)</f>
        <v>34</v>
      </c>
    </row>
    <row r="39" spans="1:14" ht="18" customHeight="1" x14ac:dyDescent="0.25">
      <c r="A39" s="9" t="s">
        <v>29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18" customHeight="1" x14ac:dyDescent="0.25">
      <c r="A40" s="25" t="s">
        <v>30</v>
      </c>
      <c r="B40" s="54">
        <f>+Mitre!B35+Sarmiento!B40+Urquiza!B25+Roca!B35+'San Martin'!B26+'Belgrano Norte'!B26+'Belgrano Sur'!B34</f>
        <v>30685170</v>
      </c>
      <c r="C40" s="54">
        <f>+Mitre!C35+Sarmiento!C40+Urquiza!C25+Roca!C35+'San Martin'!C26+'Belgrano Norte'!C26+'Belgrano Sur'!C34</f>
        <v>29034151</v>
      </c>
      <c r="D40" s="54">
        <f>+Mitre!D35+Sarmiento!D40+Urquiza!D25+Roca!D35+'San Martin'!D26+'Belgrano Norte'!D26+'Belgrano Sur'!D34</f>
        <v>37465452</v>
      </c>
      <c r="E40" s="54">
        <f>+Mitre!E35+Sarmiento!E40+Urquiza!E25+Roca!E35+'San Martin'!E26+'Belgrano Norte'!E26+'Belgrano Sur'!E34</f>
        <v>36026588</v>
      </c>
      <c r="F40" s="54">
        <f>+Mitre!F35+Sarmiento!F40+Urquiza!F25+Roca!F35+'San Martin'!F26+'Belgrano Norte'!F26+'Belgrano Sur'!F34</f>
        <v>37187977</v>
      </c>
      <c r="G40" s="54">
        <f>+Mitre!G35+Sarmiento!G40+Urquiza!G25+Roca!G35+'San Martin'!G26+'Belgrano Norte'!G26+'Belgrano Sur'!G34</f>
        <v>33376506</v>
      </c>
      <c r="H40" s="54">
        <f>+Mitre!H35+Sarmiento!H40+Urquiza!H25+Roca!H35+'San Martin'!H26+'Belgrano Norte'!H26+'Belgrano Sur'!H34</f>
        <v>33901032</v>
      </c>
      <c r="I40" s="54">
        <f>+Mitre!I35+Sarmiento!I40+Urquiza!I25+Roca!I35+'San Martin'!I26+'Belgrano Norte'!I26+'Belgrano Sur'!I34</f>
        <v>38999943</v>
      </c>
      <c r="J40" s="54"/>
      <c r="K40" s="54"/>
      <c r="L40" s="54"/>
      <c r="M40" s="54"/>
      <c r="N40" s="54">
        <f>SUM(B40:M40)</f>
        <v>276676819</v>
      </c>
    </row>
    <row r="41" spans="1:14" ht="18" customHeight="1" x14ac:dyDescent="0.25">
      <c r="A41" s="26" t="s">
        <v>45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customHeight="1" x14ac:dyDescent="0.25">
      <c r="A42" s="8" t="s">
        <v>46</v>
      </c>
      <c r="B42" s="11">
        <f>+Mitre!B37+Sarmiento!B42+Urquiza!B26+Roca!B37</f>
        <v>37954</v>
      </c>
      <c r="C42" s="11">
        <f>+Mitre!C37+Sarmiento!C42+Urquiza!C26+Roca!C37</f>
        <v>32723</v>
      </c>
      <c r="D42" s="11">
        <f>+Mitre!D37+Sarmiento!D42+Urquiza!D26+Roca!D37</f>
        <v>39164</v>
      </c>
      <c r="E42" s="11">
        <f>+Mitre!E37+Sarmiento!E42+Urquiza!E26+Roca!E37</f>
        <v>37024</v>
      </c>
      <c r="F42" s="11">
        <f>+Mitre!F37+Sarmiento!F42+Urquiza!F26+Roca!F37</f>
        <v>39652</v>
      </c>
      <c r="G42" s="11">
        <f>+Mitre!G37+Sarmiento!G42+Urquiza!G26+Roca!G37</f>
        <v>37593</v>
      </c>
      <c r="H42" s="11">
        <f>+Mitre!H37+Sarmiento!H42+Urquiza!H26+Roca!H37</f>
        <v>40286</v>
      </c>
      <c r="I42" s="11">
        <f>+Mitre!I37+Sarmiento!I42+Urquiza!I26+Roca!I37</f>
        <v>41136</v>
      </c>
      <c r="J42" s="11"/>
      <c r="K42" s="11"/>
      <c r="L42" s="11"/>
      <c r="M42" s="11"/>
      <c r="N42" s="11">
        <f>SUM(B42:M42)</f>
        <v>305532</v>
      </c>
    </row>
    <row r="43" spans="1:14" ht="18" customHeight="1" x14ac:dyDescent="0.25">
      <c r="A43" s="8" t="s">
        <v>47</v>
      </c>
      <c r="B43" s="11">
        <f>+Mitre!B38+Sarmiento!B43+Roca!B38+'San Martin'!B27+'Belgrano Norte'!B27+'Belgrano Sur'!B35</f>
        <v>20020</v>
      </c>
      <c r="C43" s="11">
        <f>+Mitre!C38+Sarmiento!C43+Roca!C38+'San Martin'!C27+'Belgrano Norte'!C27+'Belgrano Sur'!C35</f>
        <v>17987</v>
      </c>
      <c r="D43" s="11">
        <f>+Mitre!D38+Sarmiento!D43+Roca!D38+'San Martin'!D27+'Belgrano Norte'!D27+'Belgrano Sur'!D35</f>
        <v>19427</v>
      </c>
      <c r="E43" s="11">
        <f>+Mitre!E38+Sarmiento!E43+Roca!E38+'San Martin'!E27+'Belgrano Norte'!E27+'Belgrano Sur'!E35</f>
        <v>19030</v>
      </c>
      <c r="F43" s="11">
        <f>+Mitre!F38+Sarmiento!F43+Roca!F38+'San Martin'!F27+'Belgrano Norte'!F27+'Belgrano Sur'!F35</f>
        <v>18440</v>
      </c>
      <c r="G43" s="11">
        <f>+Mitre!G38+Sarmiento!G43+Roca!G38+'San Martin'!G27+'Belgrano Norte'!G27+'Belgrano Sur'!G35</f>
        <v>17372</v>
      </c>
      <c r="H43" s="11">
        <f>+Mitre!H38+Sarmiento!H43+Roca!H38+'San Martin'!H27+'Belgrano Norte'!H27+'Belgrano Sur'!H35</f>
        <v>19953</v>
      </c>
      <c r="I43" s="11">
        <f>+Mitre!I38+Sarmiento!I43+Roca!I38+'San Martin'!I27+'Belgrano Norte'!I27+'Belgrano Sur'!I35</f>
        <v>20879</v>
      </c>
      <c r="J43" s="11"/>
      <c r="K43" s="11"/>
      <c r="L43" s="11"/>
      <c r="M43" s="11"/>
      <c r="N43" s="11">
        <f>SUM(B43:M43)</f>
        <v>153108</v>
      </c>
    </row>
    <row r="44" spans="1:14" ht="18" customHeight="1" x14ac:dyDescent="0.25">
      <c r="A44" s="12" t="s">
        <v>48</v>
      </c>
      <c r="B44" s="15">
        <f t="shared" ref="B44:C44" si="25">SUM(B42:B43)</f>
        <v>57974</v>
      </c>
      <c r="C44" s="15">
        <f t="shared" si="25"/>
        <v>50710</v>
      </c>
      <c r="D44" s="15">
        <f t="shared" ref="D44:E44" si="26">SUM(D42:D43)</f>
        <v>58591</v>
      </c>
      <c r="E44" s="15">
        <f t="shared" si="26"/>
        <v>56054</v>
      </c>
      <c r="F44" s="15">
        <f t="shared" ref="F44:G44" si="27">SUM(F42:F43)</f>
        <v>58092</v>
      </c>
      <c r="G44" s="15">
        <f t="shared" si="27"/>
        <v>54965</v>
      </c>
      <c r="H44" s="15">
        <f t="shared" ref="H44:I44" si="28">SUM(H42:H43)</f>
        <v>60239</v>
      </c>
      <c r="I44" s="15">
        <f t="shared" si="28"/>
        <v>62015</v>
      </c>
      <c r="J44" s="15"/>
      <c r="K44" s="15"/>
      <c r="L44" s="15"/>
      <c r="M44" s="15"/>
      <c r="N44" s="15">
        <f>SUM(B44:M44)</f>
        <v>458640</v>
      </c>
    </row>
    <row r="45" spans="1:14" ht="18" customHeight="1" x14ac:dyDescent="0.2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4" ht="18" customHeight="1" x14ac:dyDescent="0.25"/>
    <row r="47" spans="1:14" ht="18" customHeight="1" x14ac:dyDescent="0.25">
      <c r="A47" s="76" t="s">
        <v>80</v>
      </c>
      <c r="B47" s="75">
        <v>2005</v>
      </c>
      <c r="C47" s="75">
        <v>2006</v>
      </c>
      <c r="D47" s="75">
        <v>2007</v>
      </c>
      <c r="E47" s="75">
        <v>2008</v>
      </c>
      <c r="F47" s="75">
        <v>2009</v>
      </c>
      <c r="G47" s="75">
        <v>2010</v>
      </c>
      <c r="H47" s="75">
        <v>2011</v>
      </c>
      <c r="I47" s="75">
        <v>2012</v>
      </c>
      <c r="J47" s="75">
        <v>2013</v>
      </c>
      <c r="K47" s="75">
        <v>2014</v>
      </c>
      <c r="L47" s="73">
        <v>2015</v>
      </c>
      <c r="M47" s="73">
        <v>2016</v>
      </c>
      <c r="N47" s="73">
        <v>2017</v>
      </c>
    </row>
    <row r="48" spans="1:14" ht="18" customHeight="1" x14ac:dyDescent="0.25">
      <c r="A48" s="76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4"/>
      <c r="M48" s="74"/>
      <c r="N48" s="74"/>
    </row>
    <row r="49" spans="1:16" ht="18" customHeight="1" x14ac:dyDescent="0.25">
      <c r="A49" s="7" t="s">
        <v>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6" ht="18" customHeight="1" x14ac:dyDescent="0.25">
      <c r="A50" s="9" t="s">
        <v>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6" ht="18" customHeight="1" x14ac:dyDescent="0.25">
      <c r="A51" s="8" t="s">
        <v>2</v>
      </c>
      <c r="B51" s="11">
        <v>12055930.986540001</v>
      </c>
      <c r="C51" s="11">
        <v>11980533.33402</v>
      </c>
      <c r="D51" s="11">
        <v>12041205.248360001</v>
      </c>
      <c r="E51" s="11">
        <v>12074504.16969</v>
      </c>
      <c r="F51" s="11">
        <v>12380470.53424</v>
      </c>
      <c r="G51" s="11">
        <v>12364362.939240001</v>
      </c>
      <c r="H51" s="11">
        <v>12119292.91901</v>
      </c>
      <c r="I51" s="11">
        <v>11209982.058629999</v>
      </c>
      <c r="J51" s="11">
        <v>9307584.0033099987</v>
      </c>
      <c r="K51" s="11">
        <v>9289351.4892699998</v>
      </c>
      <c r="L51" s="11">
        <v>9986509.7329999991</v>
      </c>
      <c r="M51" s="11">
        <v>11362103.018000001</v>
      </c>
      <c r="N51" s="11">
        <v>12044082</v>
      </c>
      <c r="O51" s="65"/>
    </row>
    <row r="52" spans="1:16" ht="18" customHeight="1" x14ac:dyDescent="0.25">
      <c r="A52" s="8" t="s">
        <v>3</v>
      </c>
      <c r="B52" s="11">
        <v>11713411.208000001</v>
      </c>
      <c r="C52" s="11">
        <v>12827257.901000001</v>
      </c>
      <c r="D52" s="11">
        <v>12660830.289999999</v>
      </c>
      <c r="E52" s="11">
        <v>13346863.879000001</v>
      </c>
      <c r="F52" s="11">
        <v>14102299.530000001</v>
      </c>
      <c r="G52" s="11">
        <v>14121385.214</v>
      </c>
      <c r="H52" s="11">
        <v>13867374.618999999</v>
      </c>
      <c r="I52" s="11">
        <v>13470312.234999999</v>
      </c>
      <c r="J52" s="11">
        <v>12508622.197999999</v>
      </c>
      <c r="K52" s="11">
        <v>12367862.252</v>
      </c>
      <c r="L52" s="11">
        <v>10776649.354</v>
      </c>
      <c r="M52" s="11">
        <v>8953874.3430000003</v>
      </c>
      <c r="N52" s="11">
        <v>8707489.2940000016</v>
      </c>
      <c r="O52" s="65"/>
      <c r="P52" s="65"/>
    </row>
    <row r="53" spans="1:16" ht="18" customHeight="1" x14ac:dyDescent="0.25">
      <c r="A53" s="8" t="s">
        <v>4</v>
      </c>
      <c r="B53" s="11">
        <v>626086</v>
      </c>
      <c r="C53" s="11">
        <v>617818</v>
      </c>
      <c r="D53" s="11">
        <v>307659</v>
      </c>
      <c r="E53" s="11">
        <v>106257</v>
      </c>
      <c r="F53" s="11">
        <v>89158</v>
      </c>
      <c r="G53" s="11">
        <v>95239.854545454553</v>
      </c>
      <c r="H53" s="11">
        <v>79940.599999999991</v>
      </c>
      <c r="I53" s="11">
        <v>23585.600000000002</v>
      </c>
      <c r="J53" s="11">
        <v>6801.5999999999995</v>
      </c>
      <c r="K53" s="11">
        <v>0</v>
      </c>
      <c r="L53" s="11">
        <v>334402</v>
      </c>
      <c r="M53" s="11">
        <v>1064236.608</v>
      </c>
      <c r="N53" s="11">
        <v>1139182.848</v>
      </c>
    </row>
    <row r="54" spans="1:16" ht="18" customHeight="1" x14ac:dyDescent="0.25">
      <c r="A54" s="12" t="s">
        <v>5</v>
      </c>
      <c r="B54" s="13">
        <v>24395428.194540001</v>
      </c>
      <c r="C54" s="13">
        <v>25425609.23502</v>
      </c>
      <c r="D54" s="13">
        <v>25009694.53836</v>
      </c>
      <c r="E54" s="13">
        <v>25527625.048689999</v>
      </c>
      <c r="F54" s="13">
        <v>26571928.064240001</v>
      </c>
      <c r="G54" s="13">
        <v>26580988.007785458</v>
      </c>
      <c r="H54" s="13">
        <v>26066608.138010003</v>
      </c>
      <c r="I54" s="13">
        <v>24703879.893629998</v>
      </c>
      <c r="J54" s="13">
        <v>21823007.801309999</v>
      </c>
      <c r="K54" s="13">
        <v>21657213.741269998</v>
      </c>
      <c r="L54" s="13">
        <v>21097561.086999997</v>
      </c>
      <c r="M54" s="13">
        <v>21380213.969000001</v>
      </c>
      <c r="N54" s="13">
        <v>21890754</v>
      </c>
      <c r="O54" s="65"/>
    </row>
    <row r="55" spans="1:16" ht="18" customHeight="1" x14ac:dyDescent="0.25">
      <c r="A55" s="9" t="s">
        <v>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6" ht="18" customHeight="1" x14ac:dyDescent="0.25">
      <c r="A56" s="8" t="s">
        <v>7</v>
      </c>
      <c r="B56" s="11">
        <v>12154861.96332</v>
      </c>
      <c r="C56" s="11">
        <v>13311962.963610001</v>
      </c>
      <c r="D56" s="11">
        <v>13177750.90411</v>
      </c>
      <c r="E56" s="11">
        <v>13105983.617550001</v>
      </c>
      <c r="F56" s="11">
        <v>14382839.022299999</v>
      </c>
      <c r="G56" s="11">
        <v>14775280.45214</v>
      </c>
      <c r="H56" s="11">
        <v>14555562.777190002</v>
      </c>
      <c r="I56" s="11">
        <v>14240120.56315</v>
      </c>
      <c r="J56" s="11">
        <v>13197695.6538</v>
      </c>
      <c r="K56" s="11">
        <v>13002953.79748</v>
      </c>
      <c r="L56" s="11">
        <v>11322568.307440002</v>
      </c>
      <c r="M56" s="11">
        <v>9477646.1015300006</v>
      </c>
      <c r="N56" s="11">
        <v>9223040.2398400009</v>
      </c>
    </row>
    <row r="57" spans="1:16" ht="18" customHeight="1" x14ac:dyDescent="0.25">
      <c r="A57" s="8" t="s">
        <v>8</v>
      </c>
      <c r="B57" s="11">
        <v>74339583.558569998</v>
      </c>
      <c r="C57" s="11">
        <v>74842895.735310003</v>
      </c>
      <c r="D57" s="11">
        <v>77327230.215179995</v>
      </c>
      <c r="E57" s="11">
        <v>78333954.425094992</v>
      </c>
      <c r="F57" s="11">
        <v>79226856.304320008</v>
      </c>
      <c r="G57" s="11">
        <v>78372765.852219999</v>
      </c>
      <c r="H57" s="11">
        <v>77474849.045154989</v>
      </c>
      <c r="I57" s="11">
        <v>70062520.034465</v>
      </c>
      <c r="J57" s="11">
        <v>57652283.845404997</v>
      </c>
      <c r="K57" s="11">
        <v>59324066.142305002</v>
      </c>
      <c r="L57" s="11">
        <v>68790994.382550001</v>
      </c>
      <c r="M57" s="11">
        <v>79745950.126000002</v>
      </c>
      <c r="N57" s="11">
        <v>84978536</v>
      </c>
    </row>
    <row r="58" spans="1:16" ht="18" customHeight="1" x14ac:dyDescent="0.25">
      <c r="A58" s="8" t="s">
        <v>9</v>
      </c>
      <c r="B58" s="11">
        <v>60471907.198100001</v>
      </c>
      <c r="C58" s="11">
        <v>65814169.67097</v>
      </c>
      <c r="D58" s="11">
        <v>64847902.110029995</v>
      </c>
      <c r="E58" s="11">
        <v>67346563.260879993</v>
      </c>
      <c r="F58" s="11">
        <v>72447839.937899992</v>
      </c>
      <c r="G58" s="11">
        <v>72831077.361800015</v>
      </c>
      <c r="H58" s="11">
        <v>72442765.042359993</v>
      </c>
      <c r="I58" s="11">
        <v>70691281.998199999</v>
      </c>
      <c r="J58" s="11">
        <v>67045954.613579996</v>
      </c>
      <c r="K58" s="11">
        <v>66294915.409869999</v>
      </c>
      <c r="L58" s="11">
        <v>59422786.202430002</v>
      </c>
      <c r="M58" s="11">
        <v>49946007.885970004</v>
      </c>
      <c r="N58" s="11">
        <v>48531886.294720009</v>
      </c>
    </row>
    <row r="59" spans="1:16" ht="18" customHeight="1" x14ac:dyDescent="0.25">
      <c r="A59" s="8" t="s">
        <v>49</v>
      </c>
      <c r="B59" s="11">
        <v>1603752</v>
      </c>
      <c r="C59" s="11">
        <v>1591413.6400000001</v>
      </c>
      <c r="D59" s="11">
        <v>772394</v>
      </c>
      <c r="E59" s="11">
        <v>318766</v>
      </c>
      <c r="F59" s="11">
        <v>233815</v>
      </c>
      <c r="G59" s="11">
        <v>255632.56363636363</v>
      </c>
      <c r="H59" s="11">
        <v>239821.8</v>
      </c>
      <c r="I59" s="11">
        <v>70756.800000000003</v>
      </c>
      <c r="J59" s="11">
        <v>20404.8</v>
      </c>
      <c r="K59" s="11">
        <v>0</v>
      </c>
      <c r="L59" s="11">
        <v>2006412</v>
      </c>
      <c r="M59" s="11">
        <v>6385419.6479999991</v>
      </c>
      <c r="N59" s="11">
        <v>6835097.0879999986</v>
      </c>
    </row>
    <row r="60" spans="1:16" ht="18" customHeight="1" x14ac:dyDescent="0.25">
      <c r="A60" s="12" t="s">
        <v>10</v>
      </c>
      <c r="B60" s="15">
        <v>136415242.75667</v>
      </c>
      <c r="C60" s="15">
        <v>142248479.04628</v>
      </c>
      <c r="D60" s="15">
        <v>142947526.32520998</v>
      </c>
      <c r="E60" s="15">
        <v>145999283.68597499</v>
      </c>
      <c r="F60" s="15">
        <v>151908511.24221998</v>
      </c>
      <c r="G60" s="15">
        <v>151459475.77765638</v>
      </c>
      <c r="H60" s="15">
        <v>150157435.88751501</v>
      </c>
      <c r="I60" s="15">
        <v>140824558.83266503</v>
      </c>
      <c r="J60" s="15">
        <v>124718643.258985</v>
      </c>
      <c r="K60" s="15">
        <v>125618981.552175</v>
      </c>
      <c r="L60" s="15">
        <v>130220192.58498001</v>
      </c>
      <c r="M60" s="15">
        <v>136077377.65996999</v>
      </c>
      <c r="N60" s="13">
        <v>140345519</v>
      </c>
    </row>
    <row r="61" spans="1:16" ht="18" customHeight="1" x14ac:dyDescent="0.25">
      <c r="A61" s="16" t="s">
        <v>11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6" ht="18" customHeight="1" x14ac:dyDescent="0.25">
      <c r="A62" s="18" t="s">
        <v>12</v>
      </c>
      <c r="B62" s="50">
        <v>8274057672.8190603</v>
      </c>
      <c r="C62" s="50">
        <v>8682034417.0765533</v>
      </c>
      <c r="D62" s="50">
        <v>8418019880.6597643</v>
      </c>
      <c r="E62" s="50">
        <v>9021386660.6024036</v>
      </c>
      <c r="F62" s="50">
        <v>8935676668.6621456</v>
      </c>
      <c r="G62" s="50">
        <v>8630291882.2245216</v>
      </c>
      <c r="H62" s="50">
        <v>7108869368.7753811</v>
      </c>
      <c r="I62" s="50">
        <v>5835013602.2606754</v>
      </c>
      <c r="J62" s="50">
        <v>4873979717.4830408</v>
      </c>
      <c r="K62" s="50">
        <v>5576637967.3211946</v>
      </c>
      <c r="L62" s="50">
        <v>6692539157.8883696</v>
      </c>
      <c r="M62" s="50">
        <v>7631861299.4361944</v>
      </c>
      <c r="N62" s="50">
        <v>7916603447.1408939</v>
      </c>
    </row>
    <row r="63" spans="1:16" ht="18" customHeight="1" x14ac:dyDescent="0.25">
      <c r="A63" s="18" t="s">
        <v>13</v>
      </c>
      <c r="B63" s="52">
        <v>20.031144394129907</v>
      </c>
      <c r="C63" s="52">
        <v>20.041382213325683</v>
      </c>
      <c r="D63" s="52">
        <v>20.01245807210525</v>
      </c>
      <c r="E63" s="52">
        <v>20.135438330477253</v>
      </c>
      <c r="F63" s="52">
        <v>20.731102808229849</v>
      </c>
      <c r="G63" s="52">
        <v>20.58683706070298</v>
      </c>
      <c r="H63" s="52">
        <v>20.664939475746174</v>
      </c>
      <c r="I63" s="52">
        <v>20.657783655850039</v>
      </c>
      <c r="J63" s="52">
        <v>20.64918816254028</v>
      </c>
      <c r="K63" s="52">
        <v>20.988239130329447</v>
      </c>
      <c r="L63" s="52">
        <v>20.300800507670012</v>
      </c>
      <c r="M63" s="52">
        <v>21.320400667835486</v>
      </c>
      <c r="N63" s="52">
        <v>20.423491586246751</v>
      </c>
    </row>
    <row r="64" spans="1:16" ht="18" customHeight="1" x14ac:dyDescent="0.25">
      <c r="A64" s="9" t="s">
        <v>14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P64" s="65"/>
    </row>
    <row r="65" spans="1:14" ht="18" customHeight="1" x14ac:dyDescent="0.25">
      <c r="A65" s="8" t="s">
        <v>15</v>
      </c>
      <c r="B65" s="37">
        <v>37.051615638348736</v>
      </c>
      <c r="C65" s="37">
        <v>37.37448334692936</v>
      </c>
      <c r="D65" s="37">
        <v>37.39839758996353</v>
      </c>
      <c r="E65" s="37">
        <v>37.251075078604664</v>
      </c>
      <c r="F65" s="37">
        <v>37.746947237978802</v>
      </c>
      <c r="G65" s="37">
        <v>37.553087792805776</v>
      </c>
      <c r="H65" s="37">
        <v>37.621095307703413</v>
      </c>
      <c r="I65" s="37">
        <v>37.871322226609664</v>
      </c>
      <c r="J65" s="37">
        <v>35.866730528847988</v>
      </c>
      <c r="K65" s="37">
        <v>35.67558023002497</v>
      </c>
      <c r="L65" s="37">
        <v>35.299999999999997</v>
      </c>
      <c r="M65" s="37">
        <v>35.300000000000004</v>
      </c>
      <c r="N65" s="37">
        <v>36.145135479202651</v>
      </c>
    </row>
    <row r="66" spans="1:14" ht="18" customHeight="1" x14ac:dyDescent="0.25">
      <c r="A66" s="20" t="s">
        <v>16</v>
      </c>
      <c r="B66" s="40">
        <v>35.087527915164848</v>
      </c>
      <c r="C66" s="40">
        <v>35.656835903167888</v>
      </c>
      <c r="D66" s="40">
        <v>35.555497674031912</v>
      </c>
      <c r="E66" s="40">
        <v>35.698554229372732</v>
      </c>
      <c r="F66" s="40">
        <v>35.374539144608406</v>
      </c>
      <c r="G66" s="40">
        <v>35.17927580047602</v>
      </c>
      <c r="H66" s="40">
        <v>35.022806795643667</v>
      </c>
      <c r="I66" s="40">
        <v>34.85614437849717</v>
      </c>
      <c r="J66" s="40">
        <v>35.08691635430619</v>
      </c>
      <c r="K66" s="40">
        <v>35.345540558082696</v>
      </c>
      <c r="L66" s="40">
        <v>34.9</v>
      </c>
      <c r="M66" s="40">
        <v>34.899999999999991</v>
      </c>
      <c r="N66" s="40">
        <v>35.319843471210653</v>
      </c>
    </row>
    <row r="67" spans="1:14" ht="18" customHeight="1" x14ac:dyDescent="0.25">
      <c r="A67" s="9" t="s">
        <v>17</v>
      </c>
      <c r="B67" s="10">
        <v>6.2578996578406665</v>
      </c>
      <c r="C67" s="10">
        <v>6.3387478247947637</v>
      </c>
      <c r="D67" s="10">
        <v>6.5043330389159104</v>
      </c>
      <c r="E67" s="10">
        <v>6.5305702085171013</v>
      </c>
      <c r="F67" s="10">
        <v>6.3538493628648718</v>
      </c>
      <c r="G67" s="10">
        <v>6.3002344404027033</v>
      </c>
      <c r="H67" s="10">
        <v>6.3641063087220884</v>
      </c>
      <c r="I67" s="10">
        <v>6.2538806785207495</v>
      </c>
      <c r="J67" s="10">
        <v>6.2952205541108714</v>
      </c>
      <c r="K67" s="10">
        <v>6.436942857323924</v>
      </c>
      <c r="L67" s="10">
        <v>6.7740206653666135</v>
      </c>
      <c r="M67" s="10">
        <v>6.7740206653666135</v>
      </c>
      <c r="N67" s="10">
        <v>6.934281608515569</v>
      </c>
    </row>
    <row r="68" spans="1:14" ht="18" customHeight="1" x14ac:dyDescent="0.25">
      <c r="A68" s="21" t="s">
        <v>18</v>
      </c>
      <c r="B68" s="37">
        <v>4.5664052070611767</v>
      </c>
      <c r="C68" s="37">
        <v>4.6231023614204743</v>
      </c>
      <c r="D68" s="37">
        <v>4.6305770088733897</v>
      </c>
      <c r="E68" s="37">
        <v>4.617563295279659</v>
      </c>
      <c r="F68" s="37">
        <v>4.9826948361928443</v>
      </c>
      <c r="G68" s="37">
        <v>5.0042385309397099</v>
      </c>
      <c r="H68" s="37">
        <v>5.0766330831808721</v>
      </c>
      <c r="I68" s="37">
        <v>5.0954173045226741</v>
      </c>
      <c r="J68" s="37">
        <v>5.2106847170801514</v>
      </c>
      <c r="K68" s="37">
        <v>5.2519524244223579</v>
      </c>
      <c r="L68" s="37">
        <v>5.6482894005129607</v>
      </c>
      <c r="M68" s="37">
        <v>5.6482894005129589</v>
      </c>
      <c r="N68" s="37">
        <v>5.2620844372564504</v>
      </c>
    </row>
    <row r="69" spans="1:14" ht="18" customHeight="1" x14ac:dyDescent="0.25">
      <c r="A69" s="22" t="s">
        <v>19</v>
      </c>
      <c r="B69" s="40">
        <v>3</v>
      </c>
      <c r="C69" s="40">
        <v>3</v>
      </c>
      <c r="D69" s="40">
        <v>3</v>
      </c>
      <c r="E69" s="40">
        <v>3</v>
      </c>
      <c r="F69" s="40">
        <v>3</v>
      </c>
      <c r="G69" s="40">
        <v>3</v>
      </c>
      <c r="H69" s="40">
        <v>3</v>
      </c>
      <c r="I69" s="40">
        <v>3</v>
      </c>
      <c r="J69" s="40">
        <v>3</v>
      </c>
      <c r="K69" s="40">
        <v>3</v>
      </c>
      <c r="L69" s="40">
        <v>6</v>
      </c>
      <c r="M69" s="40">
        <v>6</v>
      </c>
      <c r="N69" s="40">
        <v>6</v>
      </c>
    </row>
    <row r="70" spans="1:14" ht="18" customHeight="1" x14ac:dyDescent="0.25">
      <c r="A70" s="9" t="s">
        <v>20</v>
      </c>
      <c r="B70" s="14">
        <v>578.51413060397056</v>
      </c>
      <c r="C70" s="14">
        <v>599.61680479123777</v>
      </c>
      <c r="D70" s="14">
        <v>584.73162873957062</v>
      </c>
      <c r="E70" s="14">
        <v>608.00071508173937</v>
      </c>
      <c r="F70" s="14">
        <v>556.56244649723806</v>
      </c>
      <c r="G70" s="14">
        <v>541.79173476047163</v>
      </c>
      <c r="H70" s="14">
        <v>452.85080155756759</v>
      </c>
      <c r="I70" s="14">
        <v>394.45697171223435</v>
      </c>
      <c r="J70" s="14">
        <v>378.4289175024042</v>
      </c>
      <c r="K70" s="14">
        <v>428.95241797608423</v>
      </c>
      <c r="L70" s="14">
        <v>535.41988533749111</v>
      </c>
      <c r="M70" s="14">
        <v>543.81142897909342</v>
      </c>
      <c r="N70" s="14">
        <v>576.79204139029218</v>
      </c>
    </row>
    <row r="71" spans="1:14" ht="18" customHeight="1" x14ac:dyDescent="0.25">
      <c r="A71" s="22" t="s">
        <v>21</v>
      </c>
      <c r="B71" s="42">
        <v>104.1573604763947</v>
      </c>
      <c r="C71" s="42">
        <v>106.97691818726912</v>
      </c>
      <c r="D71" s="42">
        <v>102.37907129407374</v>
      </c>
      <c r="E71" s="42">
        <v>106.56665028119416</v>
      </c>
      <c r="F71" s="42">
        <v>96.910889271452902</v>
      </c>
      <c r="G71" s="42">
        <v>94.635830743335276</v>
      </c>
      <c r="H71" s="42">
        <v>78.196731124959285</v>
      </c>
      <c r="I71" s="42">
        <v>68.824614062635632</v>
      </c>
      <c r="J71" s="42">
        <v>65.589210616107081</v>
      </c>
      <c r="K71" s="42">
        <v>73.176088910804069</v>
      </c>
      <c r="L71" s="42">
        <v>85.227469576119319</v>
      </c>
      <c r="M71" s="42">
        <v>85.704312116398384</v>
      </c>
      <c r="N71" s="42">
        <v>90</v>
      </c>
    </row>
    <row r="72" spans="1:14" ht="18" customHeight="1" x14ac:dyDescent="0.25">
      <c r="A72" s="9" t="s">
        <v>22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8" customHeight="1" x14ac:dyDescent="0.25">
      <c r="A73" s="8" t="s">
        <v>23</v>
      </c>
      <c r="B73" s="24">
        <v>138999216.39999998</v>
      </c>
      <c r="C73" s="24">
        <v>141219933.91999999</v>
      </c>
      <c r="D73" s="24">
        <v>146201398.59999996</v>
      </c>
      <c r="E73" s="24">
        <v>148827701.13999999</v>
      </c>
      <c r="F73" s="24">
        <v>150558914.58700001</v>
      </c>
      <c r="G73" s="24">
        <v>149561097.31999999</v>
      </c>
      <c r="H73" s="24">
        <v>149829917.72</v>
      </c>
      <c r="I73" s="24">
        <v>137981977.62</v>
      </c>
      <c r="J73" s="24">
        <v>114538713.44</v>
      </c>
      <c r="K73" s="24">
        <v>118560399.382</v>
      </c>
      <c r="L73" s="24">
        <v>140525494.33999997</v>
      </c>
      <c r="M73" s="24">
        <v>169384430.59999996</v>
      </c>
      <c r="N73" s="24">
        <v>189693761</v>
      </c>
    </row>
    <row r="74" spans="1:14" ht="18" customHeight="1" x14ac:dyDescent="0.25">
      <c r="A74" s="8" t="s">
        <v>24</v>
      </c>
      <c r="B74" s="24">
        <v>123067663.47</v>
      </c>
      <c r="C74" s="24">
        <v>128679986.80500001</v>
      </c>
      <c r="D74" s="24">
        <v>128243278.19500001</v>
      </c>
      <c r="E74" s="24">
        <v>132136841.22</v>
      </c>
      <c r="F74" s="24">
        <v>147968825.755</v>
      </c>
      <c r="G74" s="24">
        <v>148374062.27500001</v>
      </c>
      <c r="H74" s="24">
        <v>147095956.23999998</v>
      </c>
      <c r="I74" s="24">
        <v>141027873.47</v>
      </c>
      <c r="J74" s="24">
        <v>134645826.66999999</v>
      </c>
      <c r="K74" s="24">
        <v>120279479.08</v>
      </c>
      <c r="L74" s="24">
        <v>105702947.33000001</v>
      </c>
      <c r="M74" s="24">
        <v>88072013.220000014</v>
      </c>
      <c r="N74" s="24">
        <v>80872022.060000002</v>
      </c>
    </row>
    <row r="75" spans="1:14" ht="18" customHeight="1" x14ac:dyDescent="0.25">
      <c r="A75" s="8" t="s">
        <v>50</v>
      </c>
      <c r="B75" s="24">
        <v>341170.22727272724</v>
      </c>
      <c r="C75" s="24">
        <v>2207970.9054545453</v>
      </c>
      <c r="D75" s="24">
        <v>1387188.4127272731</v>
      </c>
      <c r="E75" s="24">
        <v>463466.52272727276</v>
      </c>
      <c r="F75" s="24">
        <v>906340</v>
      </c>
      <c r="G75" s="24">
        <v>676165.06140239409</v>
      </c>
      <c r="H75" s="24">
        <v>454380</v>
      </c>
      <c r="I75" s="24">
        <v>197856</v>
      </c>
      <c r="J75" s="24">
        <v>71136</v>
      </c>
      <c r="K75" s="24">
        <v>0</v>
      </c>
      <c r="L75" s="24">
        <v>2236656</v>
      </c>
      <c r="M75" s="24">
        <v>7111644</v>
      </c>
      <c r="N75" s="24">
        <v>7612464</v>
      </c>
    </row>
    <row r="76" spans="1:14" ht="18" customHeight="1" x14ac:dyDescent="0.25">
      <c r="A76" s="12" t="s">
        <v>25</v>
      </c>
      <c r="B76" s="15">
        <v>262408050.09727269</v>
      </c>
      <c r="C76" s="15">
        <v>272107891.63045454</v>
      </c>
      <c r="D76" s="15">
        <v>275831865.20772725</v>
      </c>
      <c r="E76" s="15">
        <v>281428008.88272727</v>
      </c>
      <c r="F76" s="15">
        <v>299434080.34200001</v>
      </c>
      <c r="G76" s="15">
        <v>298611324.65640241</v>
      </c>
      <c r="H76" s="15">
        <v>297380253.95999998</v>
      </c>
      <c r="I76" s="15">
        <v>279207707.09000003</v>
      </c>
      <c r="J76" s="15">
        <v>249255676.10999998</v>
      </c>
      <c r="K76" s="15">
        <v>238839878.46200001</v>
      </c>
      <c r="L76" s="15">
        <v>248465097.66999999</v>
      </c>
      <c r="M76" s="15">
        <v>264568087.81999999</v>
      </c>
      <c r="N76" s="13">
        <v>278178247</v>
      </c>
    </row>
    <row r="77" spans="1:14" ht="18" customHeight="1" x14ac:dyDescent="0.25">
      <c r="A77" s="9" t="s">
        <v>26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8" customHeight="1" x14ac:dyDescent="0.25">
      <c r="A78" s="8" t="s">
        <v>27</v>
      </c>
      <c r="B78" s="24">
        <v>55.430594565191655</v>
      </c>
      <c r="C78" s="24">
        <v>56.204684268831663</v>
      </c>
      <c r="D78" s="24">
        <v>56.745506157488705</v>
      </c>
      <c r="E78" s="24">
        <v>56.696653242443197</v>
      </c>
      <c r="F78" s="24">
        <v>56.332983873606054</v>
      </c>
      <c r="G78" s="24">
        <v>56.307212310529913</v>
      </c>
      <c r="H78" s="24">
        <v>56.858999983397666</v>
      </c>
      <c r="I78" s="24">
        <v>57.299766403979589</v>
      </c>
      <c r="J78" s="24">
        <v>58.089736526102378</v>
      </c>
      <c r="K78" s="24">
        <v>58.981419220673409</v>
      </c>
      <c r="L78" s="24">
        <v>66</v>
      </c>
      <c r="M78" s="24">
        <v>66</v>
      </c>
      <c r="N78" s="24">
        <v>66</v>
      </c>
    </row>
    <row r="79" spans="1:14" ht="18" customHeight="1" x14ac:dyDescent="0.25">
      <c r="A79" s="8" t="s">
        <v>28</v>
      </c>
      <c r="B79" s="24">
        <v>83.80488832617651</v>
      </c>
      <c r="C79" s="24">
        <v>87.971256537161381</v>
      </c>
      <c r="D79" s="24">
        <v>88.601306056893179</v>
      </c>
      <c r="E79" s="24">
        <v>89.75874532897582</v>
      </c>
      <c r="F79" s="24">
        <v>85.148120559334004</v>
      </c>
      <c r="G79" s="24">
        <v>85.056560791534764</v>
      </c>
      <c r="H79" s="24">
        <v>84.992363914650994</v>
      </c>
      <c r="I79" s="24">
        <v>84.53428738126226</v>
      </c>
      <c r="J79" s="24">
        <v>84.212455143981941</v>
      </c>
      <c r="K79" s="24">
        <v>77.989115975754572</v>
      </c>
      <c r="L79" s="24">
        <v>76</v>
      </c>
      <c r="M79" s="24">
        <v>76</v>
      </c>
      <c r="N79" s="24">
        <v>76</v>
      </c>
    </row>
    <row r="80" spans="1:14" ht="18" customHeight="1" x14ac:dyDescent="0.25">
      <c r="A80" s="20" t="s">
        <v>51</v>
      </c>
      <c r="B80" s="42">
        <v>39</v>
      </c>
      <c r="C80" s="42">
        <v>39</v>
      </c>
      <c r="D80" s="42">
        <v>39</v>
      </c>
      <c r="E80" s="42">
        <v>39</v>
      </c>
      <c r="F80" s="42">
        <v>76</v>
      </c>
      <c r="G80" s="42">
        <v>73.692061521512429</v>
      </c>
      <c r="H80" s="42">
        <v>72.217430433995844</v>
      </c>
      <c r="I80" s="42">
        <v>48.581971216300396</v>
      </c>
      <c r="J80" s="42">
        <v>76</v>
      </c>
      <c r="K80" s="42">
        <v>76</v>
      </c>
      <c r="L80" s="42">
        <v>34</v>
      </c>
      <c r="M80" s="42">
        <v>34</v>
      </c>
      <c r="N80" s="42">
        <v>34</v>
      </c>
    </row>
    <row r="81" spans="1:15" ht="18" customHeight="1" x14ac:dyDescent="0.25">
      <c r="A81" s="9" t="s">
        <v>29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5" ht="18" customHeight="1" x14ac:dyDescent="0.25">
      <c r="A82" s="25" t="s">
        <v>30</v>
      </c>
      <c r="B82" s="54">
        <v>413059659</v>
      </c>
      <c r="C82" s="54">
        <v>433205371</v>
      </c>
      <c r="D82" s="54">
        <v>420638976.49801368</v>
      </c>
      <c r="E82" s="54">
        <v>448035275.54438782</v>
      </c>
      <c r="F82" s="54">
        <v>431027560.44</v>
      </c>
      <c r="G82" s="54">
        <v>419214076.29433209</v>
      </c>
      <c r="H82" s="54">
        <v>344006300</v>
      </c>
      <c r="I82" s="54">
        <v>282460776.01883823</v>
      </c>
      <c r="J82" s="54">
        <v>236024602.1305795</v>
      </c>
      <c r="K82" s="54">
        <v>265702993.60000002</v>
      </c>
      <c r="L82" s="54">
        <v>329668731.80000001</v>
      </c>
      <c r="M82" s="54">
        <v>357960500.75877887</v>
      </c>
      <c r="N82" s="54">
        <v>387381494</v>
      </c>
    </row>
    <row r="83" spans="1:15" ht="18" customHeight="1" x14ac:dyDescent="0.25">
      <c r="A83" s="26" t="s">
        <v>45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5" ht="18" customHeight="1" x14ac:dyDescent="0.25">
      <c r="A84" s="8" t="s">
        <v>46</v>
      </c>
      <c r="B84" s="11">
        <f>+Mitre!B74+Sarmiento!B84+Urquiza!B50+Roca!B74</f>
        <v>416974</v>
      </c>
      <c r="C84" s="11">
        <f>+Mitre!C74+Sarmiento!C84+Urquiza!C50+Roca!C74</f>
        <v>413528</v>
      </c>
      <c r="D84" s="11">
        <f>+Mitre!D74+Sarmiento!D84+Urquiza!D50+Roca!D74</f>
        <v>414963</v>
      </c>
      <c r="E84" s="11">
        <f>+Mitre!E74+Sarmiento!E84+Urquiza!E50+Roca!E74</f>
        <v>419023</v>
      </c>
      <c r="F84" s="11">
        <f>+Mitre!F74+Sarmiento!F84+Urquiza!F50+Roca!F74</f>
        <v>429449</v>
      </c>
      <c r="G84" s="11">
        <f>+Mitre!G74+Sarmiento!G84+Urquiza!G50+Roca!G74</f>
        <v>430330</v>
      </c>
      <c r="H84" s="11">
        <f>+Mitre!H74+Sarmiento!H84+Urquiza!H50+Roca!H74</f>
        <v>421599</v>
      </c>
      <c r="I84" s="11">
        <f>+Mitre!I74+Sarmiento!I84+Urquiza!I50+Roca!I74</f>
        <v>393077</v>
      </c>
      <c r="J84" s="11">
        <f>+Mitre!J74+Sarmiento!J84+Urquiza!J50+Roca!J74</f>
        <v>321469</v>
      </c>
      <c r="K84" s="11">
        <f>+Mitre!K74+Sarmiento!K84+Urquiza!K50+Roca!K74</f>
        <v>318845</v>
      </c>
      <c r="L84" s="11">
        <f>+Mitre!L74+Sarmiento!L84+Urquiza!L50+Roca!L74</f>
        <v>346743</v>
      </c>
      <c r="M84" s="11">
        <v>406933</v>
      </c>
      <c r="N84" s="11">
        <v>433051</v>
      </c>
      <c r="O84" s="65"/>
    </row>
    <row r="85" spans="1:15" ht="18" customHeight="1" x14ac:dyDescent="0.25">
      <c r="A85" s="8" t="s">
        <v>64</v>
      </c>
      <c r="B85" s="11">
        <f>+Mitre!B75+Sarmiento!B85+Roca!B75+'San Martin'!B52+'Belgrano Norte'!B52+'Belgrano Sur'!B68</f>
        <v>297026.98484848486</v>
      </c>
      <c r="C85" s="11">
        <f>+Mitre!C75+Sarmiento!C85+Roca!C75+'San Martin'!C52+'Belgrano Norte'!C52+'Belgrano Sur'!C68</f>
        <v>308942.36363636365</v>
      </c>
      <c r="D85" s="11">
        <f>+Mitre!D75+Sarmiento!D85+Roca!D75+'San Martin'!D52+'Belgrano Norte'!D52+'Belgrano Sur'!D68</f>
        <v>304408</v>
      </c>
      <c r="E85" s="11">
        <f>+Mitre!E75+Sarmiento!E85+Roca!E75+'San Martin'!E52+'Belgrano Norte'!E52+'Belgrano Sur'!E68</f>
        <v>317876.25756773836</v>
      </c>
      <c r="F85" s="11">
        <f>+Mitre!F75+Sarmiento!F85+Roca!F75+'San Martin'!F52+'Belgrano Norte'!F52+'Belgrano Sur'!F68</f>
        <v>344997</v>
      </c>
      <c r="G85" s="11">
        <f>+Mitre!G75+Sarmiento!G85+Roca!G75+'San Martin'!G52+'Belgrano Norte'!G52+'Belgrano Sur'!G68</f>
        <v>343425.02319109463</v>
      </c>
      <c r="H85" s="11">
        <f>+Mitre!H75+Sarmiento!H85+Roca!H75+'San Martin'!H52+'Belgrano Norte'!H52+'Belgrano Sur'!H68</f>
        <v>338047</v>
      </c>
      <c r="I85" s="11">
        <f>+Mitre!I75+Sarmiento!I85+Roca!I75+'San Martin'!I52+'Belgrano Norte'!I52+'Belgrano Sur'!I68</f>
        <v>322998</v>
      </c>
      <c r="J85" s="11">
        <f>+Mitre!J75+Sarmiento!J85+Roca!J75+'San Martin'!J52+'Belgrano Norte'!J52+'Belgrano Sur'!J68</f>
        <v>302227</v>
      </c>
      <c r="K85" s="11">
        <f>+Mitre!K75+Sarmiento!K85+Roca!K75+'San Martin'!K52+'Belgrano Norte'!K52+'Belgrano Sur'!K68</f>
        <v>300578</v>
      </c>
      <c r="L85" s="11">
        <f>+Mitre!L75+Sarmiento!L85+Roca!L75+'San Martin'!L52+'Belgrano Norte'!L52+'Belgrano Sur'!L68</f>
        <v>268977</v>
      </c>
      <c r="M85" s="11">
        <v>250244</v>
      </c>
      <c r="N85" s="11">
        <v>237549</v>
      </c>
      <c r="O85" s="65"/>
    </row>
    <row r="86" spans="1:15" ht="18" customHeight="1" x14ac:dyDescent="0.25">
      <c r="A86" s="12" t="s">
        <v>48</v>
      </c>
      <c r="B86" s="15">
        <f t="shared" ref="B86:L86" si="29">SUM(B84:B85)</f>
        <v>714000.98484848486</v>
      </c>
      <c r="C86" s="15">
        <f t="shared" si="29"/>
        <v>722470.36363636365</v>
      </c>
      <c r="D86" s="15">
        <f t="shared" si="29"/>
        <v>719371</v>
      </c>
      <c r="E86" s="15">
        <f t="shared" si="29"/>
        <v>736899.25756773842</v>
      </c>
      <c r="F86" s="15">
        <f t="shared" si="29"/>
        <v>774446</v>
      </c>
      <c r="G86" s="15">
        <f t="shared" si="29"/>
        <v>773755.02319109463</v>
      </c>
      <c r="H86" s="15">
        <f t="shared" si="29"/>
        <v>759646</v>
      </c>
      <c r="I86" s="15">
        <f t="shared" si="29"/>
        <v>716075</v>
      </c>
      <c r="J86" s="15">
        <f t="shared" si="29"/>
        <v>623696</v>
      </c>
      <c r="K86" s="15">
        <f t="shared" si="29"/>
        <v>619423</v>
      </c>
      <c r="L86" s="15">
        <f t="shared" si="29"/>
        <v>615720</v>
      </c>
      <c r="M86" s="15">
        <v>657177</v>
      </c>
      <c r="N86" s="15">
        <v>670600</v>
      </c>
      <c r="O86" s="65"/>
    </row>
    <row r="87" spans="1:15" ht="18" customHeight="1" x14ac:dyDescent="0.2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5" ht="30" customHeight="1" x14ac:dyDescent="0.25">
      <c r="A88" s="77" t="s">
        <v>63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5" ht="18" customHeight="1" x14ac:dyDescent="0.25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</row>
    <row r="90" spans="1:15" ht="18" customHeight="1" x14ac:dyDescent="0.25">
      <c r="A90" s="67" t="s">
        <v>65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5" ht="18" customHeight="1" x14ac:dyDescent="0.25">
      <c r="A91" s="66" t="s">
        <v>66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</row>
    <row r="92" spans="1:15" ht="18" customHeight="1" x14ac:dyDescent="0.25"/>
    <row r="93" spans="1:15" ht="18" customHeight="1" x14ac:dyDescent="0.25"/>
    <row r="94" spans="1:15" ht="18" customHeight="1" x14ac:dyDescent="0.25"/>
    <row r="95" spans="1:15" ht="18" customHeight="1" x14ac:dyDescent="0.25"/>
    <row r="96" spans="1:15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spans="2:13" ht="18" customHeight="1" x14ac:dyDescent="0.25"/>
    <row r="130" spans="2:13" ht="18" customHeight="1" x14ac:dyDescent="0.25"/>
    <row r="131" spans="2:13" ht="18" customHeight="1" x14ac:dyDescent="0.25"/>
    <row r="132" spans="2:13" ht="18" customHeight="1" x14ac:dyDescent="0.25"/>
    <row r="133" spans="2:13" ht="18" customHeight="1" x14ac:dyDescent="0.25"/>
    <row r="134" spans="2:13" ht="18" customHeight="1" x14ac:dyDescent="0.25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2:13" ht="18" customHeight="1" x14ac:dyDescent="0.25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</row>
    <row r="136" spans="2:13" ht="18" customHeight="1" x14ac:dyDescent="0.25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2:13" ht="18" customHeight="1" x14ac:dyDescent="0.25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2:13" ht="18" customHeight="1" x14ac:dyDescent="0.25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2:13" ht="18" customHeight="1" x14ac:dyDescent="0.25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</row>
    <row r="140" spans="2:13" ht="18" customHeight="1" x14ac:dyDescent="0.25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</row>
    <row r="141" spans="2:13" ht="18" customHeight="1" x14ac:dyDescent="0.25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</row>
    <row r="142" spans="2:13" ht="18" customHeight="1" x14ac:dyDescent="0.25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</row>
    <row r="143" spans="2:13" ht="18" customHeight="1" x14ac:dyDescent="0.25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</row>
    <row r="144" spans="2:13" ht="18" customHeight="1" x14ac:dyDescent="0.25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</row>
    <row r="145" spans="2:13" ht="18" customHeight="1" x14ac:dyDescent="0.25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2:13" ht="18" customHeight="1" x14ac:dyDescent="0.25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</row>
    <row r="147" spans="2:13" ht="18" customHeight="1" x14ac:dyDescent="0.25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2:13" ht="18" customHeight="1" x14ac:dyDescent="0.25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</row>
    <row r="149" spans="2:13" ht="18" customHeight="1" x14ac:dyDescent="0.25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</row>
    <row r="150" spans="2:13" ht="18" customHeight="1" x14ac:dyDescent="0.25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</row>
    <row r="151" spans="2:13" ht="18" customHeight="1" x14ac:dyDescent="0.25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2:13" ht="18" customHeight="1" x14ac:dyDescent="0.25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</row>
    <row r="153" spans="2:13" ht="18" customHeight="1" x14ac:dyDescent="0.2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</row>
    <row r="154" spans="2:13" ht="18" customHeight="1" x14ac:dyDescent="0.2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  <row r="155" spans="2:13" ht="18" customHeight="1" x14ac:dyDescent="0.2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2:13" ht="18" customHeight="1" x14ac:dyDescent="0.2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2:13" ht="18" customHeight="1" x14ac:dyDescent="0.2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2:13" ht="18" customHeight="1" x14ac:dyDescent="0.2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</row>
    <row r="159" spans="2:13" ht="18" customHeight="1" x14ac:dyDescent="0.25"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</row>
    <row r="160" spans="2:13" ht="18" customHeight="1" x14ac:dyDescent="0.25"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</row>
    <row r="161" spans="2:13" ht="18" customHeight="1" x14ac:dyDescent="0.25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</row>
    <row r="162" spans="2:13" ht="18" customHeight="1" x14ac:dyDescent="0.25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</row>
    <row r="163" spans="2:13" ht="18" customHeight="1" x14ac:dyDescent="0.25"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</row>
    <row r="164" spans="2:13" ht="18" customHeight="1" x14ac:dyDescent="0.25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2:13" ht="18" customHeight="1" x14ac:dyDescent="0.25"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2:13" ht="18" customHeight="1" x14ac:dyDescent="0.25"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2:13" ht="18" customHeight="1" x14ac:dyDescent="0.25"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</row>
    <row r="168" spans="2:13" ht="18" customHeight="1" x14ac:dyDescent="0.25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2:13" ht="18" customHeight="1" x14ac:dyDescent="0.25"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</row>
    <row r="170" spans="2:13" ht="18" customHeight="1" x14ac:dyDescent="0.25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</row>
    <row r="171" spans="2:13" ht="18" customHeight="1" x14ac:dyDescent="0.25"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</row>
    <row r="172" spans="2:13" ht="18" customHeight="1" x14ac:dyDescent="0.25"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2:13" ht="18" customHeight="1" x14ac:dyDescent="0.25"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  <row r="174" spans="2:13" ht="18" customHeight="1" x14ac:dyDescent="0.25"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</row>
    <row r="175" spans="2:13" ht="18" customHeight="1" x14ac:dyDescent="0.25"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2:13" ht="18" customHeight="1" x14ac:dyDescent="0.25"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</row>
    <row r="177" spans="2:13" ht="18" customHeight="1" x14ac:dyDescent="0.25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</row>
    <row r="178" spans="2:13" ht="18" customHeight="1" x14ac:dyDescent="0.25"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</row>
    <row r="179" spans="2:13" ht="18" customHeight="1" x14ac:dyDescent="0.25"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</row>
    <row r="180" spans="2:13" ht="18" customHeight="1" x14ac:dyDescent="0.25"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</row>
    <row r="181" spans="2:13" ht="18" customHeight="1" x14ac:dyDescent="0.25"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</row>
    <row r="182" spans="2:13" ht="18" customHeight="1" x14ac:dyDescent="0.25"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</row>
    <row r="183" spans="2:13" ht="18" customHeight="1" x14ac:dyDescent="0.25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</row>
    <row r="184" spans="2:13" ht="18" customHeight="1" x14ac:dyDescent="0.25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</row>
    <row r="185" spans="2:13" ht="18" customHeight="1" x14ac:dyDescent="0.25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</row>
    <row r="186" spans="2:13" ht="18" customHeight="1" x14ac:dyDescent="0.25"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</row>
    <row r="187" spans="2:13" ht="18" customHeight="1" x14ac:dyDescent="0.25"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</row>
    <row r="188" spans="2:13" ht="18" customHeight="1" x14ac:dyDescent="0.25"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</row>
    <row r="189" spans="2:13" ht="18" customHeight="1" x14ac:dyDescent="0.25"/>
    <row r="190" spans="2:13" ht="18" customHeight="1" x14ac:dyDescent="0.25"/>
    <row r="191" spans="2:13" ht="18" customHeight="1" x14ac:dyDescent="0.25"/>
    <row r="192" spans="2:13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</sheetData>
  <mergeCells count="18">
    <mergeCell ref="A88:L88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F47:F48"/>
    <mergeCell ref="N47:N48"/>
    <mergeCell ref="M47:M48"/>
    <mergeCell ref="N5:N6"/>
    <mergeCell ref="B5:M5"/>
    <mergeCell ref="A5:A6"/>
  </mergeCells>
  <hyperlinks>
    <hyperlink ref="A9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zoomScale="80" zoomScaleNormal="80" workbookViewId="0">
      <selection activeCell="A4" sqref="A4"/>
    </sheetView>
  </sheetViews>
  <sheetFormatPr baseColWidth="10" defaultRowHeight="17.100000000000001" customHeight="1" x14ac:dyDescent="0.25"/>
  <cols>
    <col min="1" max="1" width="48.7109375" style="1" customWidth="1"/>
    <col min="2" max="15" width="13.7109375" style="1" customWidth="1"/>
    <col min="16" max="16384" width="11.42578125" style="1"/>
  </cols>
  <sheetData>
    <row r="1" spans="1:14" ht="21.95" customHeight="1" x14ac:dyDescent="0.25">
      <c r="A1" s="2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72" customFormat="1" ht="21.95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4" ht="18" customHeight="1" x14ac:dyDescent="0.25"/>
    <row r="5" spans="1:14" ht="18" customHeight="1" x14ac:dyDescent="0.25">
      <c r="A5" s="78" t="s">
        <v>42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2" t="s">
        <v>2</v>
      </c>
      <c r="B9" s="11">
        <v>220043.59999999998</v>
      </c>
      <c r="C9" s="11">
        <v>177821.09999999998</v>
      </c>
      <c r="D9" s="11">
        <v>240201.5</v>
      </c>
      <c r="E9" s="11">
        <v>233424.09999999998</v>
      </c>
      <c r="F9" s="11">
        <v>263637.59999999998</v>
      </c>
      <c r="G9" s="11">
        <v>246587.4</v>
      </c>
      <c r="H9" s="11">
        <v>244838.39999999999</v>
      </c>
      <c r="I9" s="11">
        <v>249803.1</v>
      </c>
      <c r="J9" s="11"/>
      <c r="K9" s="11"/>
      <c r="L9" s="11"/>
      <c r="M9" s="11"/>
      <c r="N9" s="11">
        <f>SUM(B9:M9)</f>
        <v>1876356.7999999998</v>
      </c>
    </row>
    <row r="10" spans="1:14" ht="18" customHeight="1" x14ac:dyDescent="0.25">
      <c r="A10" s="32" t="s">
        <v>3</v>
      </c>
      <c r="B10" s="11">
        <v>48286.320000000007</v>
      </c>
      <c r="C10" s="11">
        <v>53503.56</v>
      </c>
      <c r="D10" s="11">
        <v>67151.399999999994</v>
      </c>
      <c r="E10" s="11">
        <v>68204.52</v>
      </c>
      <c r="F10" s="11">
        <v>69805.52</v>
      </c>
      <c r="G10" s="11">
        <v>66920.12</v>
      </c>
      <c r="H10" s="11">
        <v>73189.040000000008</v>
      </c>
      <c r="I10" s="11">
        <v>73473.88</v>
      </c>
      <c r="J10" s="11"/>
      <c r="K10" s="11"/>
      <c r="L10" s="11"/>
      <c r="M10" s="11"/>
      <c r="N10" s="11">
        <f>SUM(B10:M10)</f>
        <v>520534.36</v>
      </c>
    </row>
    <row r="11" spans="1:14" ht="18" customHeight="1" x14ac:dyDescent="0.25">
      <c r="A11" s="33" t="s">
        <v>31</v>
      </c>
      <c r="B11" s="15">
        <v>268329.92</v>
      </c>
      <c r="C11" s="15">
        <v>231324.65999999997</v>
      </c>
      <c r="D11" s="15">
        <v>307352.90000000002</v>
      </c>
      <c r="E11" s="15">
        <v>301628.62</v>
      </c>
      <c r="F11" s="15">
        <v>333443.12</v>
      </c>
      <c r="G11" s="15">
        <v>313507.52</v>
      </c>
      <c r="H11" s="15">
        <v>318027.44</v>
      </c>
      <c r="I11" s="15">
        <v>323276.98</v>
      </c>
      <c r="J11" s="15"/>
      <c r="K11" s="13"/>
      <c r="L11" s="13"/>
      <c r="M11" s="13"/>
      <c r="N11" s="15">
        <f>SUM(B11:M11)</f>
        <v>2396891.16</v>
      </c>
    </row>
    <row r="12" spans="1:14" ht="18" customHeight="1" x14ac:dyDescent="0.25">
      <c r="A12" s="31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8" customHeight="1" x14ac:dyDescent="0.25">
      <c r="A13" s="32" t="s">
        <v>7</v>
      </c>
      <c r="B13" s="24">
        <v>50700.636000000006</v>
      </c>
      <c r="C13" s="24">
        <v>56178.737999999998</v>
      </c>
      <c r="D13" s="24">
        <v>70508.97</v>
      </c>
      <c r="E13" s="24">
        <v>71614.745999999999</v>
      </c>
      <c r="F13" s="24">
        <v>73295.796000000002</v>
      </c>
      <c r="G13" s="24">
        <v>70266.126000000004</v>
      </c>
      <c r="H13" s="24">
        <v>76848.491999999998</v>
      </c>
      <c r="I13" s="24">
        <v>77147.574000000008</v>
      </c>
      <c r="J13" s="24"/>
      <c r="K13" s="11"/>
      <c r="L13" s="11"/>
      <c r="M13" s="11"/>
      <c r="N13" s="24">
        <f>SUM(B13:M13)</f>
        <v>546561.0780000001</v>
      </c>
    </row>
    <row r="14" spans="1:14" ht="18" customHeight="1" x14ac:dyDescent="0.25">
      <c r="A14" s="32" t="s">
        <v>8</v>
      </c>
      <c r="B14" s="24">
        <v>1320261.5999999999</v>
      </c>
      <c r="C14" s="24">
        <v>1066926.6000000001</v>
      </c>
      <c r="D14" s="24">
        <v>1441209</v>
      </c>
      <c r="E14" s="24">
        <v>1400544.5999999999</v>
      </c>
      <c r="F14" s="24">
        <v>1581825.6</v>
      </c>
      <c r="G14" s="24">
        <v>1479524.4</v>
      </c>
      <c r="H14" s="24">
        <v>1469030.3999999999</v>
      </c>
      <c r="I14" s="24">
        <v>1498818.6</v>
      </c>
      <c r="J14" s="24"/>
      <c r="K14" s="11"/>
      <c r="L14" s="11"/>
      <c r="M14" s="11"/>
      <c r="N14" s="24">
        <f>SUM(B14:M14)</f>
        <v>11258140.800000001</v>
      </c>
    </row>
    <row r="15" spans="1:14" ht="18" customHeight="1" x14ac:dyDescent="0.25">
      <c r="A15" s="32" t="s">
        <v>9</v>
      </c>
      <c r="B15" s="24">
        <v>96572.640000000014</v>
      </c>
      <c r="C15" s="24">
        <v>107007.12</v>
      </c>
      <c r="D15" s="24">
        <v>134302.79999999999</v>
      </c>
      <c r="E15" s="24">
        <v>136409.04</v>
      </c>
      <c r="F15" s="24">
        <v>139611.04</v>
      </c>
      <c r="G15" s="24">
        <v>133840.24</v>
      </c>
      <c r="H15" s="24">
        <v>146378.08000000002</v>
      </c>
      <c r="I15" s="24">
        <v>146947.76</v>
      </c>
      <c r="J15" s="24"/>
      <c r="K15" s="11"/>
      <c r="L15" s="11"/>
      <c r="M15" s="11"/>
      <c r="N15" s="24">
        <f>SUM(B15:M15)</f>
        <v>1041068.72</v>
      </c>
    </row>
    <row r="16" spans="1:14" ht="18" customHeight="1" x14ac:dyDescent="0.25">
      <c r="A16" s="33" t="s">
        <v>32</v>
      </c>
      <c r="B16" s="34">
        <v>1416834.2399999998</v>
      </c>
      <c r="C16" s="34">
        <v>1173933.7200000002</v>
      </c>
      <c r="D16" s="34">
        <v>1575511.8</v>
      </c>
      <c r="E16" s="34">
        <v>1536953.64</v>
      </c>
      <c r="F16" s="34">
        <v>1721436.6400000001</v>
      </c>
      <c r="G16" s="34">
        <v>1613364.64</v>
      </c>
      <c r="H16" s="34">
        <v>1615408.48</v>
      </c>
      <c r="I16" s="34">
        <v>1645766.36</v>
      </c>
      <c r="J16" s="34"/>
      <c r="K16" s="15"/>
      <c r="L16" s="15"/>
      <c r="M16" s="15"/>
      <c r="N16" s="34">
        <f>SUM(B16:M16)</f>
        <v>12299209.52</v>
      </c>
    </row>
    <row r="17" spans="1:14" ht="18" customHeight="1" x14ac:dyDescent="0.25">
      <c r="A17" s="30" t="s">
        <v>11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8" customHeight="1" x14ac:dyDescent="0.25">
      <c r="A18" s="35" t="s">
        <v>12</v>
      </c>
      <c r="B18" s="49">
        <v>79909489</v>
      </c>
      <c r="C18" s="49">
        <v>78518516</v>
      </c>
      <c r="D18" s="49">
        <v>94635806</v>
      </c>
      <c r="E18" s="49">
        <v>87872718</v>
      </c>
      <c r="F18" s="49">
        <v>95635437</v>
      </c>
      <c r="G18" s="49">
        <v>88005904</v>
      </c>
      <c r="H18" s="49">
        <v>86851374</v>
      </c>
      <c r="I18" s="49">
        <v>98802448</v>
      </c>
      <c r="J18" s="49"/>
      <c r="K18" s="50"/>
      <c r="L18" s="50"/>
      <c r="M18" s="50"/>
      <c r="N18" s="49">
        <f>SUM(B18:M18)</f>
        <v>710231692</v>
      </c>
    </row>
    <row r="19" spans="1:14" ht="18" customHeight="1" x14ac:dyDescent="0.25">
      <c r="A19" s="35" t="s">
        <v>13</v>
      </c>
      <c r="B19" s="51">
        <v>17.050911517984655</v>
      </c>
      <c r="C19" s="51">
        <v>17.057328435594876</v>
      </c>
      <c r="D19" s="51">
        <v>17.060893901379554</v>
      </c>
      <c r="E19" s="51">
        <v>17.004419425501776</v>
      </c>
      <c r="F19" s="51">
        <v>16.999582811329045</v>
      </c>
      <c r="G19" s="51">
        <v>17.011921850927571</v>
      </c>
      <c r="H19" s="51">
        <v>16.981473769170577</v>
      </c>
      <c r="I19" s="51">
        <v>16.972131351422291</v>
      </c>
      <c r="J19" s="51"/>
      <c r="K19" s="52"/>
      <c r="L19" s="52"/>
      <c r="M19" s="52"/>
      <c r="N19" s="51">
        <f>+N18/N35</f>
        <v>17.015942929991144</v>
      </c>
    </row>
    <row r="20" spans="1:14" ht="18" customHeight="1" x14ac:dyDescent="0.25">
      <c r="A20" s="31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customHeight="1" x14ac:dyDescent="0.25">
      <c r="A21" s="32" t="s">
        <v>43</v>
      </c>
      <c r="B21" s="36">
        <v>29.020119098256064</v>
      </c>
      <c r="C21" s="36">
        <v>28.813872757775197</v>
      </c>
      <c r="D21" s="36">
        <v>28.791066831919153</v>
      </c>
      <c r="E21" s="36">
        <v>28.815798799094399</v>
      </c>
      <c r="F21" s="36">
        <v>28.972889438361005</v>
      </c>
      <c r="G21" s="36">
        <v>28.979482791405211</v>
      </c>
      <c r="H21" s="36">
        <v>28.866166194523135</v>
      </c>
      <c r="I21" s="36">
        <v>28.879899916597164</v>
      </c>
      <c r="J21" s="36"/>
      <c r="K21" s="37"/>
      <c r="L21" s="37"/>
      <c r="M21" s="37"/>
      <c r="N21" s="36">
        <f t="shared" ref="N21:N26" si="0">AVERAGE(B21:M21)</f>
        <v>28.892411978491417</v>
      </c>
    </row>
    <row r="22" spans="1:14" ht="18" customHeight="1" x14ac:dyDescent="0.25">
      <c r="A22" s="38" t="s">
        <v>44</v>
      </c>
      <c r="B22" s="39">
        <v>33.393001345895023</v>
      </c>
      <c r="C22" s="39">
        <v>32.809069212410499</v>
      </c>
      <c r="D22" s="39">
        <v>32.252336448598129</v>
      </c>
      <c r="E22" s="39">
        <v>32.098901098901102</v>
      </c>
      <c r="F22" s="39">
        <v>32.059874888293116</v>
      </c>
      <c r="G22" s="39">
        <v>32.082089552238806</v>
      </c>
      <c r="H22" s="39">
        <v>32.039182282793867</v>
      </c>
      <c r="I22" s="39">
        <v>32.108843537414963</v>
      </c>
      <c r="J22" s="39"/>
      <c r="K22" s="40"/>
      <c r="L22" s="40"/>
      <c r="M22" s="40"/>
      <c r="N22" s="39">
        <f t="shared" si="0"/>
        <v>32.355412295818184</v>
      </c>
    </row>
    <row r="23" spans="1:14" ht="18" customHeight="1" x14ac:dyDescent="0.25">
      <c r="A23" s="31" t="s">
        <v>17</v>
      </c>
      <c r="B23" s="53">
        <v>6</v>
      </c>
      <c r="C23" s="53">
        <v>6</v>
      </c>
      <c r="D23" s="53">
        <v>6</v>
      </c>
      <c r="E23" s="53">
        <v>6</v>
      </c>
      <c r="F23" s="53">
        <v>6</v>
      </c>
      <c r="G23" s="53">
        <v>6</v>
      </c>
      <c r="H23" s="53">
        <v>6</v>
      </c>
      <c r="I23" s="53">
        <v>6</v>
      </c>
      <c r="J23" s="53"/>
      <c r="K23" s="10"/>
      <c r="L23" s="10"/>
      <c r="M23" s="10"/>
      <c r="N23" s="53">
        <f t="shared" si="0"/>
        <v>6</v>
      </c>
    </row>
    <row r="24" spans="1:14" ht="18" customHeight="1" x14ac:dyDescent="0.25">
      <c r="A24" s="41" t="s">
        <v>18</v>
      </c>
      <c r="B24" s="40">
        <v>2</v>
      </c>
      <c r="C24" s="40">
        <v>2</v>
      </c>
      <c r="D24" s="40">
        <v>2</v>
      </c>
      <c r="E24" s="40">
        <v>2</v>
      </c>
      <c r="F24" s="40">
        <v>2</v>
      </c>
      <c r="G24" s="40">
        <v>2</v>
      </c>
      <c r="H24" s="40">
        <v>2</v>
      </c>
      <c r="I24" s="40">
        <v>2</v>
      </c>
      <c r="J24" s="40"/>
      <c r="K24" s="40"/>
      <c r="L24" s="40"/>
      <c r="M24" s="40"/>
      <c r="N24" s="40">
        <f t="shared" si="0"/>
        <v>2</v>
      </c>
    </row>
    <row r="25" spans="1:14" ht="18" customHeight="1" x14ac:dyDescent="0.25">
      <c r="A25" s="31" t="s">
        <v>20</v>
      </c>
      <c r="B25" s="14">
        <v>461.86291514733421</v>
      </c>
      <c r="C25" s="14">
        <v>536.06766041690923</v>
      </c>
      <c r="D25" s="14">
        <v>479.88087204775502</v>
      </c>
      <c r="E25" s="14">
        <v>459.30495067105147</v>
      </c>
      <c r="F25" s="14">
        <v>452.12183557020012</v>
      </c>
      <c r="G25" s="14">
        <v>446.34943917169971</v>
      </c>
      <c r="H25" s="14">
        <v>434.75671540292416</v>
      </c>
      <c r="I25" s="19">
        <v>486.45876159438455</v>
      </c>
      <c r="J25" s="14"/>
      <c r="K25" s="14"/>
      <c r="L25" s="14"/>
      <c r="M25" s="14"/>
      <c r="N25" s="14">
        <f t="shared" si="0"/>
        <v>469.6003937527824</v>
      </c>
    </row>
    <row r="26" spans="1:14" ht="18" customHeight="1" x14ac:dyDescent="0.25">
      <c r="A26" s="41" t="s">
        <v>21</v>
      </c>
      <c r="B26" s="42">
        <v>80.927698152305297</v>
      </c>
      <c r="C26" s="42">
        <v>95.561822711231059</v>
      </c>
      <c r="D26" s="42">
        <v>85.240541537326735</v>
      </c>
      <c r="E26" s="42">
        <v>81.846748392410277</v>
      </c>
      <c r="F26" s="42">
        <v>80.159471089453135</v>
      </c>
      <c r="G26" s="42">
        <v>79.280175320296692</v>
      </c>
      <c r="H26" s="42">
        <v>77.623816172899467</v>
      </c>
      <c r="I26" s="42">
        <v>86.76043995350085</v>
      </c>
      <c r="J26" s="42"/>
      <c r="K26" s="42"/>
      <c r="L26" s="42"/>
      <c r="M26" s="42"/>
      <c r="N26" s="42">
        <f t="shared" si="0"/>
        <v>83.425089166177941</v>
      </c>
    </row>
    <row r="27" spans="1:14" ht="18" customHeight="1" x14ac:dyDescent="0.25">
      <c r="A27" s="31" t="s">
        <v>22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8" customHeight="1" x14ac:dyDescent="0.25">
      <c r="A28" s="32" t="s">
        <v>23</v>
      </c>
      <c r="B28" s="24">
        <v>3836832</v>
      </c>
      <c r="C28" s="24">
        <v>3161592</v>
      </c>
      <c r="D28" s="24">
        <v>4279512</v>
      </c>
      <c r="E28" s="24">
        <v>4144872</v>
      </c>
      <c r="F28" s="24">
        <v>4620192</v>
      </c>
      <c r="G28" s="24">
        <v>4291344</v>
      </c>
      <c r="H28" s="24">
        <v>4320720</v>
      </c>
      <c r="I28" s="24">
        <v>4402728</v>
      </c>
      <c r="J28" s="24"/>
      <c r="K28" s="24"/>
      <c r="L28" s="24"/>
      <c r="M28" s="24"/>
      <c r="N28" s="24">
        <f>SUM(B28:M28)</f>
        <v>33057792</v>
      </c>
    </row>
    <row r="29" spans="1:14" ht="18" customHeight="1" x14ac:dyDescent="0.25">
      <c r="A29" s="32" t="s">
        <v>24</v>
      </c>
      <c r="B29" s="24">
        <v>120598</v>
      </c>
      <c r="C29" s="24">
        <v>136874</v>
      </c>
      <c r="D29" s="24">
        <v>175810</v>
      </c>
      <c r="E29" s="24">
        <v>179718</v>
      </c>
      <c r="F29" s="24">
        <v>184238</v>
      </c>
      <c r="G29" s="24">
        <v>176458</v>
      </c>
      <c r="H29" s="24">
        <v>193336</v>
      </c>
      <c r="I29" s="24">
        <v>193522</v>
      </c>
      <c r="J29" s="24"/>
      <c r="K29" s="24"/>
      <c r="L29" s="24"/>
      <c r="M29" s="24"/>
      <c r="N29" s="24">
        <f>SUM(B29:M29)</f>
        <v>1360554</v>
      </c>
    </row>
    <row r="30" spans="1:14" ht="18" customHeight="1" x14ac:dyDescent="0.25">
      <c r="A30" s="33" t="s">
        <v>33</v>
      </c>
      <c r="B30" s="15">
        <v>3957430</v>
      </c>
      <c r="C30" s="15">
        <v>3298466</v>
      </c>
      <c r="D30" s="15">
        <v>4455322</v>
      </c>
      <c r="E30" s="15">
        <v>4324590</v>
      </c>
      <c r="F30" s="15">
        <v>4804430</v>
      </c>
      <c r="G30" s="15">
        <v>4467802</v>
      </c>
      <c r="H30" s="15">
        <v>4514056</v>
      </c>
      <c r="I30" s="15">
        <v>4596250</v>
      </c>
      <c r="J30" s="15"/>
      <c r="K30" s="15"/>
      <c r="L30" s="15"/>
      <c r="M30" s="15"/>
      <c r="N30" s="15">
        <f>SUM(B30:M30)</f>
        <v>34418346</v>
      </c>
    </row>
    <row r="31" spans="1:14" ht="18" customHeight="1" x14ac:dyDescent="0.25">
      <c r="A31" s="31" t="s">
        <v>26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8" customHeight="1" x14ac:dyDescent="0.25">
      <c r="A32" s="32" t="s">
        <v>27</v>
      </c>
      <c r="B32" s="24">
        <v>68</v>
      </c>
      <c r="C32" s="24">
        <v>68</v>
      </c>
      <c r="D32" s="24">
        <v>68</v>
      </c>
      <c r="E32" s="24">
        <v>68</v>
      </c>
      <c r="F32" s="24">
        <v>68</v>
      </c>
      <c r="G32" s="24">
        <v>68</v>
      </c>
      <c r="H32" s="24">
        <v>68</v>
      </c>
      <c r="I32" s="24">
        <v>68</v>
      </c>
      <c r="J32" s="24"/>
      <c r="K32" s="24"/>
      <c r="L32" s="24"/>
      <c r="M32" s="24"/>
      <c r="N32" s="24">
        <f>AVERAGE(B32:M32)</f>
        <v>68</v>
      </c>
    </row>
    <row r="33" spans="1:14" ht="18" customHeight="1" x14ac:dyDescent="0.25">
      <c r="A33" s="38" t="s">
        <v>28</v>
      </c>
      <c r="B33" s="42">
        <v>81.156123822341854</v>
      </c>
      <c r="C33" s="42">
        <v>81.667064439140816</v>
      </c>
      <c r="D33" s="42">
        <v>82.154205607476641</v>
      </c>
      <c r="E33" s="42">
        <v>82.288461538461533</v>
      </c>
      <c r="F33" s="42">
        <v>82.322609472743522</v>
      </c>
      <c r="G33" s="42">
        <v>82.303171641791039</v>
      </c>
      <c r="H33" s="42">
        <v>82.340715502555369</v>
      </c>
      <c r="I33" s="42">
        <v>82.279761904761898</v>
      </c>
      <c r="J33" s="42"/>
      <c r="K33" s="42"/>
      <c r="L33" s="42"/>
      <c r="M33" s="42"/>
      <c r="N33" s="42">
        <f>AVERAGE(B33:M33)</f>
        <v>82.064014241159086</v>
      </c>
    </row>
    <row r="34" spans="1:14" ht="18" customHeight="1" x14ac:dyDescent="0.25">
      <c r="A34" s="31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8" customHeight="1" x14ac:dyDescent="0.25">
      <c r="A35" s="43" t="s">
        <v>30</v>
      </c>
      <c r="B35" s="54">
        <v>4686523</v>
      </c>
      <c r="C35" s="54">
        <v>4603213</v>
      </c>
      <c r="D35" s="54">
        <v>5546943</v>
      </c>
      <c r="E35" s="54">
        <v>5167640</v>
      </c>
      <c r="F35" s="54">
        <v>5625752</v>
      </c>
      <c r="G35" s="54">
        <v>5173190</v>
      </c>
      <c r="H35" s="54">
        <v>5114478</v>
      </c>
      <c r="I35" s="54">
        <v>5821452</v>
      </c>
      <c r="J35" s="54"/>
      <c r="K35" s="54"/>
      <c r="L35" s="54"/>
      <c r="M35" s="54"/>
      <c r="N35" s="54">
        <f>SUM(B35:M35)</f>
        <v>41739191</v>
      </c>
    </row>
    <row r="36" spans="1:14" ht="18" customHeight="1" x14ac:dyDescent="0.25">
      <c r="A36" s="44" t="s">
        <v>45</v>
      </c>
      <c r="B36" s="45"/>
      <c r="C36" s="45"/>
      <c r="D36" s="45"/>
      <c r="E36" s="45"/>
      <c r="F36" s="45"/>
      <c r="G36" s="45"/>
      <c r="H36" s="45"/>
      <c r="I36" s="45"/>
      <c r="J36" s="45"/>
      <c r="K36" s="19"/>
      <c r="L36" s="19"/>
      <c r="M36" s="19"/>
      <c r="N36" s="45"/>
    </row>
    <row r="37" spans="1:14" ht="18" customHeight="1" x14ac:dyDescent="0.25">
      <c r="A37" s="32" t="s">
        <v>46</v>
      </c>
      <c r="B37" s="46">
        <v>9404</v>
      </c>
      <c r="C37" s="46">
        <v>7749</v>
      </c>
      <c r="D37" s="46">
        <v>10489</v>
      </c>
      <c r="E37" s="46">
        <v>10159</v>
      </c>
      <c r="F37" s="46">
        <v>11324</v>
      </c>
      <c r="G37" s="46">
        <v>10518</v>
      </c>
      <c r="H37" s="46">
        <v>10590</v>
      </c>
      <c r="I37" s="46">
        <v>10791</v>
      </c>
      <c r="J37" s="46"/>
      <c r="K37" s="11"/>
      <c r="L37" s="11"/>
      <c r="M37" s="11"/>
      <c r="N37" s="46">
        <f>SUM(B37:M37)</f>
        <v>81024</v>
      </c>
    </row>
    <row r="38" spans="1:14" ht="18" customHeight="1" x14ac:dyDescent="0.25">
      <c r="A38" s="32" t="s">
        <v>47</v>
      </c>
      <c r="B38" s="46">
        <v>743</v>
      </c>
      <c r="C38" s="46">
        <v>838</v>
      </c>
      <c r="D38" s="46">
        <v>1070</v>
      </c>
      <c r="E38" s="46">
        <v>1092</v>
      </c>
      <c r="F38" s="46">
        <v>1119</v>
      </c>
      <c r="G38" s="46">
        <v>1072</v>
      </c>
      <c r="H38" s="46">
        <v>1174</v>
      </c>
      <c r="I38" s="46">
        <v>1176</v>
      </c>
      <c r="J38" s="46"/>
      <c r="K38" s="11"/>
      <c r="L38" s="11"/>
      <c r="M38" s="11"/>
      <c r="N38" s="46">
        <f>SUM(B38:M38)</f>
        <v>8284</v>
      </c>
    </row>
    <row r="39" spans="1:14" ht="18" customHeight="1" x14ac:dyDescent="0.25">
      <c r="A39" s="33" t="s">
        <v>48</v>
      </c>
      <c r="B39" s="47">
        <v>10147</v>
      </c>
      <c r="C39" s="47">
        <v>8587</v>
      </c>
      <c r="D39" s="47">
        <v>11559</v>
      </c>
      <c r="E39" s="47">
        <v>11251</v>
      </c>
      <c r="F39" s="47">
        <v>12443</v>
      </c>
      <c r="G39" s="47">
        <v>11590</v>
      </c>
      <c r="H39" s="47">
        <v>11764</v>
      </c>
      <c r="I39" s="47">
        <v>11967</v>
      </c>
      <c r="J39" s="47"/>
      <c r="K39" s="15"/>
      <c r="L39" s="15"/>
      <c r="M39" s="15"/>
      <c r="N39" s="47">
        <f>SUM(B39:M39)</f>
        <v>89308</v>
      </c>
    </row>
    <row r="40" spans="1:14" ht="18" customHeight="1" x14ac:dyDescent="0.25"/>
    <row r="41" spans="1:14" ht="18" customHeight="1" x14ac:dyDescent="0.25"/>
    <row r="42" spans="1:14" ht="18" customHeight="1" x14ac:dyDescent="0.25">
      <c r="A42" s="78" t="s">
        <v>42</v>
      </c>
      <c r="B42" s="75">
        <v>2005</v>
      </c>
      <c r="C42" s="75">
        <v>2006</v>
      </c>
      <c r="D42" s="75">
        <v>2007</v>
      </c>
      <c r="E42" s="75">
        <v>2008</v>
      </c>
      <c r="F42" s="75">
        <v>2009</v>
      </c>
      <c r="G42" s="75">
        <v>2010</v>
      </c>
      <c r="H42" s="75">
        <v>2011</v>
      </c>
      <c r="I42" s="75">
        <v>2012</v>
      </c>
      <c r="J42" s="75">
        <v>2013</v>
      </c>
      <c r="K42" s="75">
        <v>2014</v>
      </c>
      <c r="L42" s="75">
        <v>2015</v>
      </c>
      <c r="M42" s="75">
        <v>2016</v>
      </c>
      <c r="N42" s="75">
        <v>2017</v>
      </c>
    </row>
    <row r="43" spans="1:14" ht="18" customHeight="1" x14ac:dyDescent="0.25">
      <c r="A43" s="78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 ht="18" customHeight="1" x14ac:dyDescent="0.25">
      <c r="A44" s="29" t="s">
        <v>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8" customHeight="1" x14ac:dyDescent="0.25">
      <c r="A45" s="31" t="s">
        <v>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18" customHeight="1" x14ac:dyDescent="0.25">
      <c r="A46" s="32" t="s">
        <v>2</v>
      </c>
      <c r="B46" s="11">
        <v>3648525</v>
      </c>
      <c r="C46" s="11">
        <v>3659854.3</v>
      </c>
      <c r="D46" s="11">
        <v>3649900</v>
      </c>
      <c r="E46" s="11">
        <v>3573216</v>
      </c>
      <c r="F46" s="11">
        <v>3548700</v>
      </c>
      <c r="G46" s="11">
        <v>3511272</v>
      </c>
      <c r="H46" s="11">
        <v>3447648.48</v>
      </c>
      <c r="I46" s="11">
        <v>3155147.6999999997</v>
      </c>
      <c r="J46" s="11">
        <v>2133602</v>
      </c>
      <c r="K46" s="11">
        <v>2190903.5999999996</v>
      </c>
      <c r="L46" s="11">
        <v>2784090</v>
      </c>
      <c r="M46" s="11">
        <v>3025193.2000000007</v>
      </c>
      <c r="N46" s="11">
        <v>3015177.5</v>
      </c>
    </row>
    <row r="47" spans="1:14" ht="18" customHeight="1" x14ac:dyDescent="0.25">
      <c r="A47" s="32" t="s">
        <v>3</v>
      </c>
      <c r="B47" s="11">
        <v>1221304</v>
      </c>
      <c r="C47" s="11">
        <v>1182082.04</v>
      </c>
      <c r="D47" s="11">
        <v>1200863</v>
      </c>
      <c r="E47" s="11">
        <v>1258337</v>
      </c>
      <c r="F47" s="11">
        <v>1246036</v>
      </c>
      <c r="G47" s="11">
        <v>1247912</v>
      </c>
      <c r="H47" s="11">
        <v>1176239.6000000001</v>
      </c>
      <c r="I47" s="11">
        <v>1035971.8</v>
      </c>
      <c r="J47" s="11">
        <v>645578</v>
      </c>
      <c r="K47" s="11">
        <v>269647.44</v>
      </c>
      <c r="L47" s="11">
        <v>441864</v>
      </c>
      <c r="M47" s="11">
        <v>538097.48</v>
      </c>
      <c r="N47" s="11">
        <v>653505.68000000017</v>
      </c>
    </row>
    <row r="48" spans="1:14" ht="18" customHeight="1" x14ac:dyDescent="0.25">
      <c r="A48" s="33" t="s">
        <v>31</v>
      </c>
      <c r="B48" s="15">
        <v>4869829</v>
      </c>
      <c r="C48" s="15">
        <v>4841936.34</v>
      </c>
      <c r="D48" s="15">
        <v>4850763</v>
      </c>
      <c r="E48" s="15">
        <v>4831553</v>
      </c>
      <c r="F48" s="15">
        <v>4794736</v>
      </c>
      <c r="G48" s="15">
        <v>4759184</v>
      </c>
      <c r="H48" s="15">
        <v>4623888.08</v>
      </c>
      <c r="I48" s="15">
        <v>4191119.5</v>
      </c>
      <c r="J48" s="15">
        <v>2779180</v>
      </c>
      <c r="K48" s="13">
        <v>2460551.04</v>
      </c>
      <c r="L48" s="13">
        <v>3225954</v>
      </c>
      <c r="M48" s="13">
        <v>3563290.6799999997</v>
      </c>
      <c r="N48" s="13">
        <v>3668683.1799999997</v>
      </c>
    </row>
    <row r="49" spans="1:14" ht="18" customHeight="1" x14ac:dyDescent="0.25">
      <c r="A49" s="31" t="s">
        <v>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ht="18" customHeight="1" x14ac:dyDescent="0.25">
      <c r="A50" s="32" t="s">
        <v>7</v>
      </c>
      <c r="B50" s="24">
        <v>1221304</v>
      </c>
      <c r="C50" s="24">
        <v>1182082.04</v>
      </c>
      <c r="D50" s="24">
        <v>1200863</v>
      </c>
      <c r="E50" s="24">
        <v>1258337</v>
      </c>
      <c r="F50" s="24">
        <v>1246036</v>
      </c>
      <c r="G50" s="24">
        <v>1247912</v>
      </c>
      <c r="H50" s="24">
        <v>1176239.6000000001</v>
      </c>
      <c r="I50" s="24">
        <v>1035971.8</v>
      </c>
      <c r="J50" s="24">
        <v>645578</v>
      </c>
      <c r="K50" s="11">
        <v>269647.44</v>
      </c>
      <c r="L50" s="11">
        <v>441864</v>
      </c>
      <c r="M50" s="11">
        <v>548859.42960000003</v>
      </c>
      <c r="N50" s="11">
        <v>685141.17599999998</v>
      </c>
    </row>
    <row r="51" spans="1:14" ht="18" customHeight="1" x14ac:dyDescent="0.25">
      <c r="A51" s="32" t="s">
        <v>8</v>
      </c>
      <c r="B51" s="24">
        <v>17116492</v>
      </c>
      <c r="C51" s="24">
        <v>18214525.470000003</v>
      </c>
      <c r="D51" s="24">
        <v>17989268</v>
      </c>
      <c r="E51" s="24">
        <v>18325855</v>
      </c>
      <c r="F51" s="24">
        <v>17635628</v>
      </c>
      <c r="G51" s="24">
        <v>17389064</v>
      </c>
      <c r="H51" s="24">
        <v>17522619.638</v>
      </c>
      <c r="I51" s="24">
        <v>15790540.260000002</v>
      </c>
      <c r="J51" s="24">
        <v>10994907.381999999</v>
      </c>
      <c r="K51" s="11">
        <v>11571666.774999999</v>
      </c>
      <c r="L51" s="11">
        <v>16612260</v>
      </c>
      <c r="M51" s="11">
        <v>18151159.199999999</v>
      </c>
      <c r="N51" s="11">
        <v>18091059</v>
      </c>
    </row>
    <row r="52" spans="1:14" ht="18" customHeight="1" x14ac:dyDescent="0.25">
      <c r="A52" s="32" t="s">
        <v>9</v>
      </c>
      <c r="B52" s="24">
        <v>4160555</v>
      </c>
      <c r="C52" s="24">
        <v>4008470.12</v>
      </c>
      <c r="D52" s="24">
        <v>4050548</v>
      </c>
      <c r="E52" s="24">
        <v>4010779</v>
      </c>
      <c r="F52" s="24">
        <v>3738111</v>
      </c>
      <c r="G52" s="24">
        <v>3756254</v>
      </c>
      <c r="H52" s="24">
        <v>3595370.92</v>
      </c>
      <c r="I52" s="24">
        <v>3138159.88</v>
      </c>
      <c r="J52" s="24">
        <v>1943178.6940000001</v>
      </c>
      <c r="K52" s="11">
        <v>808812.72000000009</v>
      </c>
      <c r="L52" s="11">
        <v>1206795</v>
      </c>
      <c r="M52" s="11">
        <v>1100472.44</v>
      </c>
      <c r="N52" s="11">
        <v>1307009.3600000003</v>
      </c>
    </row>
    <row r="53" spans="1:14" ht="18" customHeight="1" x14ac:dyDescent="0.25">
      <c r="A53" s="33" t="s">
        <v>32</v>
      </c>
      <c r="B53" s="34">
        <v>21277047</v>
      </c>
      <c r="C53" s="34">
        <v>22222995.590000004</v>
      </c>
      <c r="D53" s="34">
        <v>22039816</v>
      </c>
      <c r="E53" s="34">
        <v>22336634</v>
      </c>
      <c r="F53" s="34">
        <v>21373739</v>
      </c>
      <c r="G53" s="34">
        <v>21145318</v>
      </c>
      <c r="H53" s="34">
        <v>21117990.557999998</v>
      </c>
      <c r="I53" s="34">
        <v>18928700.140000001</v>
      </c>
      <c r="J53" s="34">
        <v>12938086.075999999</v>
      </c>
      <c r="K53" s="15">
        <v>12380479.495000001</v>
      </c>
      <c r="L53" s="15">
        <v>17819055</v>
      </c>
      <c r="M53" s="15">
        <v>19251631.639999997</v>
      </c>
      <c r="N53" s="15">
        <v>19398068.359999999</v>
      </c>
    </row>
    <row r="54" spans="1:14" ht="18" customHeight="1" x14ac:dyDescent="0.25">
      <c r="A54" s="30" t="s">
        <v>11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8" customHeight="1" x14ac:dyDescent="0.25">
      <c r="A55" s="35" t="s">
        <v>12</v>
      </c>
      <c r="B55" s="49">
        <f>+B56*B72</f>
        <v>1243506613</v>
      </c>
      <c r="C55" s="49">
        <v>1314416288.1673999</v>
      </c>
      <c r="D55" s="49">
        <v>1315331926.412117</v>
      </c>
      <c r="E55" s="49">
        <v>1270015209.3499086</v>
      </c>
      <c r="F55" s="49">
        <v>1118517888</v>
      </c>
      <c r="G55" s="49">
        <v>1051024671.3777032</v>
      </c>
      <c r="H55" s="49">
        <v>889067455.84774244</v>
      </c>
      <c r="I55" s="49">
        <v>626007741</v>
      </c>
      <c r="J55" s="49">
        <v>279360484</v>
      </c>
      <c r="K55" s="50">
        <v>329064313.8620168</v>
      </c>
      <c r="L55" s="50">
        <v>716774901</v>
      </c>
      <c r="M55" s="50">
        <v>939798719</v>
      </c>
      <c r="N55" s="50">
        <v>1041356933</v>
      </c>
    </row>
    <row r="56" spans="1:14" ht="18" customHeight="1" x14ac:dyDescent="0.25">
      <c r="A56" s="35" t="s">
        <v>13</v>
      </c>
      <c r="B56" s="51">
        <v>17.407269797150462</v>
      </c>
      <c r="C56" s="51">
        <v>17.415206525037377</v>
      </c>
      <c r="D56" s="51">
        <v>17.348212449603857</v>
      </c>
      <c r="E56" s="51">
        <v>17.34826205825906</v>
      </c>
      <c r="F56" s="51">
        <v>17.34241471114364</v>
      </c>
      <c r="G56" s="51">
        <v>17.222682224731312</v>
      </c>
      <c r="H56" s="51">
        <v>17.288292881980354</v>
      </c>
      <c r="I56" s="51">
        <v>17.555255141305576</v>
      </c>
      <c r="J56" s="51">
        <v>17.538208294679638</v>
      </c>
      <c r="K56" s="52">
        <v>17.951725573334066</v>
      </c>
      <c r="L56" s="52">
        <v>17.271010246067814</v>
      </c>
      <c r="M56" s="52">
        <v>17.193608787713362</v>
      </c>
      <c r="N56" s="52">
        <v>17.125108978922565</v>
      </c>
    </row>
    <row r="57" spans="1:14" ht="18" customHeight="1" x14ac:dyDescent="0.25">
      <c r="A57" s="31" t="s">
        <v>14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18" customHeight="1" x14ac:dyDescent="0.25">
      <c r="A58" s="32" t="s">
        <v>43</v>
      </c>
      <c r="B58" s="36">
        <v>33.509091088691612</v>
      </c>
      <c r="C58" s="36">
        <v>33.52392294959806</v>
      </c>
      <c r="D58" s="36">
        <v>33.514869996499776</v>
      </c>
      <c r="E58" s="36">
        <v>33.443404582587739</v>
      </c>
      <c r="F58" s="36">
        <v>33.204804417278339</v>
      </c>
      <c r="G58" s="36">
        <v>32.634283250986506</v>
      </c>
      <c r="H58" s="36">
        <v>32.629890230404108</v>
      </c>
      <c r="I58" s="36">
        <v>32.585411189283676</v>
      </c>
      <c r="J58" s="36">
        <v>24.755665589982414</v>
      </c>
      <c r="K58" s="37">
        <v>24.903331618300253</v>
      </c>
      <c r="L58" s="37">
        <v>26.342812905340963</v>
      </c>
      <c r="M58" s="37">
        <v>29.688590605683803</v>
      </c>
      <c r="N58" s="37">
        <v>29.26622701559381</v>
      </c>
    </row>
    <row r="59" spans="1:14" ht="18" customHeight="1" x14ac:dyDescent="0.25">
      <c r="A59" s="38" t="s">
        <v>44</v>
      </c>
      <c r="B59" s="39">
        <v>40.752006867430744</v>
      </c>
      <c r="C59" s="39">
        <v>39.040153382959559</v>
      </c>
      <c r="D59" s="39">
        <v>38.295701058201061</v>
      </c>
      <c r="E59" s="39">
        <v>38.185919346880183</v>
      </c>
      <c r="F59" s="39">
        <v>36.513241348111286</v>
      </c>
      <c r="G59" s="39">
        <v>33.380382125232039</v>
      </c>
      <c r="H59" s="39">
        <v>33.351687925577828</v>
      </c>
      <c r="I59" s="39">
        <v>33.768124894704336</v>
      </c>
      <c r="J59" s="39">
        <v>34.542601500865885</v>
      </c>
      <c r="K59" s="40">
        <v>25.574108809311042</v>
      </c>
      <c r="L59" s="40">
        <v>28.231824709722602</v>
      </c>
      <c r="M59" s="40">
        <v>30.890729406131388</v>
      </c>
      <c r="N59" s="40">
        <v>31.390124016661957</v>
      </c>
    </row>
    <row r="60" spans="1:14" ht="18" customHeight="1" x14ac:dyDescent="0.25">
      <c r="A60" s="31" t="s">
        <v>17</v>
      </c>
      <c r="B60" s="53">
        <v>4.5874713317352862</v>
      </c>
      <c r="C60" s="53">
        <v>4.8281903201201084</v>
      </c>
      <c r="D60" s="53">
        <v>4.8340376042636661</v>
      </c>
      <c r="E60" s="53">
        <v>5.0164291800764262</v>
      </c>
      <c r="F60" s="53">
        <v>4.8660419527028216</v>
      </c>
      <c r="G60" s="53">
        <v>4.8535243890307393</v>
      </c>
      <c r="H60" s="53">
        <v>4.9746091516538442</v>
      </c>
      <c r="I60" s="53">
        <v>4.8913227198186444</v>
      </c>
      <c r="J60" s="53">
        <v>5.0298043347603087</v>
      </c>
      <c r="K60" s="10">
        <v>5.1508477112194946</v>
      </c>
      <c r="L60" s="10">
        <v>5.9585400862716753</v>
      </c>
      <c r="M60" s="10">
        <v>6</v>
      </c>
      <c r="N60" s="10">
        <v>6</v>
      </c>
    </row>
    <row r="61" spans="1:14" ht="18" customHeight="1" x14ac:dyDescent="0.25">
      <c r="A61" s="41" t="s">
        <v>18</v>
      </c>
      <c r="B61" s="40">
        <v>3.5083754814161754</v>
      </c>
      <c r="C61" s="40">
        <v>3.5261485941870938</v>
      </c>
      <c r="D61" s="40">
        <v>3.5062830687830688</v>
      </c>
      <c r="E61" s="40">
        <v>3.256448212443368</v>
      </c>
      <c r="F61" s="40">
        <v>3</v>
      </c>
      <c r="G61" s="40">
        <v>3.0136104194020619</v>
      </c>
      <c r="H61" s="40">
        <v>3.0853500127873152</v>
      </c>
      <c r="I61" s="40">
        <v>3.0378307335512478</v>
      </c>
      <c r="J61" s="40">
        <v>3.0140385478801872</v>
      </c>
      <c r="K61" s="40">
        <v>3</v>
      </c>
      <c r="L61" s="40">
        <v>2.7694908758443506</v>
      </c>
      <c r="M61" s="40">
        <v>2.0437364630581105</v>
      </c>
      <c r="N61" s="40">
        <v>2</v>
      </c>
    </row>
    <row r="62" spans="1:14" ht="18" customHeight="1" x14ac:dyDescent="0.25">
      <c r="A62" s="31" t="s">
        <v>20</v>
      </c>
      <c r="B62" s="14">
        <v>411.96548502621062</v>
      </c>
      <c r="C62" s="14">
        <v>436.94975638561476</v>
      </c>
      <c r="D62" s="14">
        <v>439.31147768951314</v>
      </c>
      <c r="E62" s="14">
        <v>418.67054604932065</v>
      </c>
      <c r="F62" s="14">
        <v>371.51909839229035</v>
      </c>
      <c r="G62" s="14">
        <v>353.01037183580917</v>
      </c>
      <c r="H62" s="14">
        <v>305.89400833943017</v>
      </c>
      <c r="I62" s="19">
        <v>229.33875235940968</v>
      </c>
      <c r="J62" s="14">
        <v>157.95274567190833</v>
      </c>
      <c r="K62" s="14">
        <v>188.28050340227909</v>
      </c>
      <c r="L62" s="14">
        <v>335.40203332187008</v>
      </c>
      <c r="M62" s="14">
        <v>403.01650952911478</v>
      </c>
      <c r="N62" s="14">
        <v>442.07794008882701</v>
      </c>
    </row>
    <row r="63" spans="1:14" ht="18" customHeight="1" x14ac:dyDescent="0.25">
      <c r="A63" s="41" t="s">
        <v>21</v>
      </c>
      <c r="B63" s="42">
        <v>92.506700189278433</v>
      </c>
      <c r="C63" s="42">
        <v>93.581132284810764</v>
      </c>
      <c r="D63" s="42">
        <v>94.047077018714305</v>
      </c>
      <c r="E63" s="42">
        <v>87.367859378182118</v>
      </c>
      <c r="F63" s="42">
        <v>80.268843095144035</v>
      </c>
      <c r="G63" s="42">
        <v>76.434853408421759</v>
      </c>
      <c r="H63" s="42">
        <v>64.531104458135886</v>
      </c>
      <c r="I63" s="42">
        <v>49.092635962928533</v>
      </c>
      <c r="J63" s="42">
        <v>32.757107193113363</v>
      </c>
      <c r="K63" s="42">
        <v>37.294769160989283</v>
      </c>
      <c r="L63" s="42">
        <v>57.860587311222623</v>
      </c>
      <c r="M63" s="42">
        <v>70.243047462597914</v>
      </c>
      <c r="N63" s="42">
        <v>77.896027878651068</v>
      </c>
    </row>
    <row r="64" spans="1:14" ht="18" customHeight="1" x14ac:dyDescent="0.25">
      <c r="A64" s="31" t="s">
        <v>22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8" customHeight="1" x14ac:dyDescent="0.25">
      <c r="A65" s="32" t="s">
        <v>23</v>
      </c>
      <c r="B65" s="24">
        <v>35010441.840000004</v>
      </c>
      <c r="C65" s="24">
        <v>37413842.199999996</v>
      </c>
      <c r="D65" s="24">
        <v>37582464.939999998</v>
      </c>
      <c r="E65" s="24">
        <v>39179541.040000007</v>
      </c>
      <c r="F65" s="24">
        <v>37792568.980000004</v>
      </c>
      <c r="G65" s="24">
        <v>37526860.319999993</v>
      </c>
      <c r="H65" s="24">
        <v>37470580.420000002</v>
      </c>
      <c r="I65" s="24">
        <v>34322400.800000004</v>
      </c>
      <c r="J65" s="24">
        <v>23863454</v>
      </c>
      <c r="K65" s="24">
        <v>26145797.359999999</v>
      </c>
      <c r="L65" s="24">
        <v>39178914.259999998</v>
      </c>
      <c r="M65" s="24">
        <v>42497952</v>
      </c>
      <c r="N65" s="24">
        <v>51481440</v>
      </c>
    </row>
    <row r="66" spans="1:14" ht="18" customHeight="1" x14ac:dyDescent="0.25">
      <c r="A66" s="32" t="s">
        <v>24</v>
      </c>
      <c r="B66" s="24">
        <v>6915579</v>
      </c>
      <c r="C66" s="24">
        <v>6785586</v>
      </c>
      <c r="D66" s="24">
        <v>6371783</v>
      </c>
      <c r="E66" s="24">
        <v>5983467</v>
      </c>
      <c r="F66" s="24">
        <v>5535045</v>
      </c>
      <c r="G66" s="24">
        <v>5566024.8900000006</v>
      </c>
      <c r="H66" s="24">
        <v>5349808.3499999996</v>
      </c>
      <c r="I66" s="24">
        <v>4608578.2</v>
      </c>
      <c r="J66" s="24">
        <v>2799133</v>
      </c>
      <c r="K66" s="24">
        <v>1183923</v>
      </c>
      <c r="L66" s="24">
        <v>1513292.52</v>
      </c>
      <c r="M66" s="24">
        <v>1503569</v>
      </c>
      <c r="N66" s="24">
        <v>1842742</v>
      </c>
    </row>
    <row r="67" spans="1:14" ht="18" customHeight="1" x14ac:dyDescent="0.25">
      <c r="A67" s="33" t="s">
        <v>33</v>
      </c>
      <c r="B67" s="15">
        <v>41926020.840000004</v>
      </c>
      <c r="C67" s="15">
        <v>44199428.199999996</v>
      </c>
      <c r="D67" s="15">
        <v>43954247.939999998</v>
      </c>
      <c r="E67" s="15">
        <v>45163008.040000007</v>
      </c>
      <c r="F67" s="15">
        <v>43327613.980000004</v>
      </c>
      <c r="G67" s="15">
        <v>43092885.209999993</v>
      </c>
      <c r="H67" s="15">
        <v>42820388.770000003</v>
      </c>
      <c r="I67" s="15">
        <v>38930979.000000007</v>
      </c>
      <c r="J67" s="15">
        <v>26662587</v>
      </c>
      <c r="K67" s="15">
        <v>27329720.359999999</v>
      </c>
      <c r="L67" s="15">
        <v>40692206.780000001</v>
      </c>
      <c r="M67" s="15">
        <v>44001521</v>
      </c>
      <c r="N67" s="15">
        <v>53324182</v>
      </c>
    </row>
    <row r="68" spans="1:14" ht="18" customHeight="1" x14ac:dyDescent="0.25">
      <c r="A68" s="31" t="s">
        <v>26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8" customHeight="1" x14ac:dyDescent="0.25">
      <c r="A69" s="32" t="s">
        <v>27</v>
      </c>
      <c r="B69" s="24">
        <v>50.264608099234522</v>
      </c>
      <c r="C69" s="24">
        <v>51.067944283807421</v>
      </c>
      <c r="D69" s="24">
        <v>51.345490360374264</v>
      </c>
      <c r="E69" s="24">
        <v>51.195015333980862</v>
      </c>
      <c r="F69" s="24">
        <v>51.260038493004721</v>
      </c>
      <c r="G69" s="24">
        <v>51.276014826628284</v>
      </c>
      <c r="H69" s="24">
        <v>51.172160922977724</v>
      </c>
      <c r="I69" s="24">
        <v>51.506833414928003</v>
      </c>
      <c r="J69" s="24">
        <v>51.608850690917173</v>
      </c>
      <c r="K69" s="24">
        <v>54.350278973049988</v>
      </c>
      <c r="L69" s="24">
        <v>56.288353370610018</v>
      </c>
      <c r="M69" s="24">
        <v>56</v>
      </c>
      <c r="N69" s="24">
        <v>68</v>
      </c>
    </row>
    <row r="70" spans="1:14" ht="18" customHeight="1" x14ac:dyDescent="0.25">
      <c r="A70" s="38" t="s">
        <v>28</v>
      </c>
      <c r="B70" s="42">
        <v>91.46502400507876</v>
      </c>
      <c r="C70" s="42">
        <v>91.240903590157316</v>
      </c>
      <c r="D70" s="42">
        <v>85.763966173095668</v>
      </c>
      <c r="E70" s="42">
        <v>82.462311973111468</v>
      </c>
      <c r="F70" s="42">
        <v>83.465957928070566</v>
      </c>
      <c r="G70" s="42">
        <v>83.621941255029668</v>
      </c>
      <c r="H70" s="42">
        <v>83.157029142251247</v>
      </c>
      <c r="I70" s="42">
        <v>85.226591203582686</v>
      </c>
      <c r="J70" s="42">
        <v>88.799593014749902</v>
      </c>
      <c r="K70" s="42">
        <v>85.294525036484899</v>
      </c>
      <c r="L70" s="42">
        <v>78.80217723615992</v>
      </c>
      <c r="M70" s="42">
        <v>82.34620821382704</v>
      </c>
      <c r="N70" s="42">
        <v>82.908641485420773</v>
      </c>
    </row>
    <row r="71" spans="1:14" ht="18" customHeight="1" x14ac:dyDescent="0.25">
      <c r="A71" s="31" t="s">
        <v>29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18" customHeight="1" x14ac:dyDescent="0.25">
      <c r="A72" s="43" t="s">
        <v>30</v>
      </c>
      <c r="B72" s="54">
        <v>71436051</v>
      </c>
      <c r="C72" s="54">
        <v>75475205.320000008</v>
      </c>
      <c r="D72" s="54">
        <v>75819450</v>
      </c>
      <c r="E72" s="54">
        <v>73207057.000000015</v>
      </c>
      <c r="F72" s="54">
        <v>64496087</v>
      </c>
      <c r="G72" s="54">
        <v>61025609</v>
      </c>
      <c r="H72" s="54">
        <v>51425982.999999985</v>
      </c>
      <c r="I72" s="54">
        <v>35659279</v>
      </c>
      <c r="J72" s="54">
        <v>15920847</v>
      </c>
      <c r="K72" s="54">
        <v>18330511.600000001</v>
      </c>
      <c r="L72" s="54">
        <v>41540366</v>
      </c>
      <c r="M72" s="54">
        <v>54659771</v>
      </c>
      <c r="N72" s="54">
        <v>60808777</v>
      </c>
    </row>
    <row r="73" spans="1:14" ht="18" customHeight="1" x14ac:dyDescent="0.25">
      <c r="A73" s="44" t="s">
        <v>45</v>
      </c>
      <c r="B73" s="45"/>
      <c r="C73" s="45"/>
      <c r="D73" s="45"/>
      <c r="E73" s="45"/>
      <c r="F73" s="45"/>
      <c r="G73" s="45"/>
      <c r="H73" s="45"/>
      <c r="I73" s="45"/>
      <c r="J73" s="45"/>
      <c r="K73" s="19"/>
      <c r="L73" s="19"/>
      <c r="M73" s="19"/>
      <c r="N73" s="19"/>
    </row>
    <row r="74" spans="1:14" ht="18" customHeight="1" x14ac:dyDescent="0.25">
      <c r="A74" s="32" t="s">
        <v>46</v>
      </c>
      <c r="B74" s="46">
        <v>151852</v>
      </c>
      <c r="C74" s="46">
        <v>151641</v>
      </c>
      <c r="D74" s="46">
        <v>151419</v>
      </c>
      <c r="E74" s="46">
        <v>152563</v>
      </c>
      <c r="F74" s="46">
        <v>151496</v>
      </c>
      <c r="G74" s="46">
        <v>150785</v>
      </c>
      <c r="H74" s="46">
        <v>147263</v>
      </c>
      <c r="I74" s="46">
        <v>136166</v>
      </c>
      <c r="J74" s="46">
        <v>90401</v>
      </c>
      <c r="K74" s="11">
        <v>92284</v>
      </c>
      <c r="L74" s="11">
        <v>116513</v>
      </c>
      <c r="M74" s="11">
        <v>126482</v>
      </c>
      <c r="N74" s="11">
        <v>126180</v>
      </c>
    </row>
    <row r="75" spans="1:14" ht="18" customHeight="1" x14ac:dyDescent="0.25">
      <c r="A75" s="32" t="s">
        <v>47</v>
      </c>
      <c r="B75" s="46">
        <v>21551</v>
      </c>
      <c r="C75" s="46">
        <v>21091</v>
      </c>
      <c r="D75" s="46">
        <v>21168</v>
      </c>
      <c r="E75" s="46">
        <v>22293</v>
      </c>
      <c r="F75" s="46">
        <v>22105</v>
      </c>
      <c r="G75" s="46">
        <v>22087</v>
      </c>
      <c r="H75" s="46">
        <v>20854</v>
      </c>
      <c r="I75" s="46">
        <v>17807</v>
      </c>
      <c r="J75" s="46">
        <v>10394</v>
      </c>
      <c r="K75" s="11">
        <v>4348</v>
      </c>
      <c r="L75" s="11">
        <v>6522</v>
      </c>
      <c r="M75" s="11">
        <v>8962</v>
      </c>
      <c r="N75" s="11">
        <v>11119</v>
      </c>
    </row>
    <row r="76" spans="1:14" ht="18" customHeight="1" x14ac:dyDescent="0.25">
      <c r="A76" s="33" t="s">
        <v>48</v>
      </c>
      <c r="B76" s="47">
        <v>173403</v>
      </c>
      <c r="C76" s="47">
        <v>172732</v>
      </c>
      <c r="D76" s="47">
        <v>172587</v>
      </c>
      <c r="E76" s="47">
        <v>174856</v>
      </c>
      <c r="F76" s="47">
        <v>173601</v>
      </c>
      <c r="G76" s="47">
        <v>172872</v>
      </c>
      <c r="H76" s="47">
        <v>168117</v>
      </c>
      <c r="I76" s="47">
        <v>153973</v>
      </c>
      <c r="J76" s="47">
        <v>100795</v>
      </c>
      <c r="K76" s="15">
        <v>96632</v>
      </c>
      <c r="L76" s="15">
        <v>123035</v>
      </c>
      <c r="M76" s="15">
        <v>135444</v>
      </c>
      <c r="N76" s="15">
        <v>137299</v>
      </c>
    </row>
    <row r="77" spans="1:14" ht="18" customHeight="1" x14ac:dyDescent="0.25"/>
    <row r="78" spans="1:14" ht="18" customHeight="1" x14ac:dyDescent="0.25"/>
    <row r="79" spans="1:14" ht="18" customHeight="1" x14ac:dyDescent="0.25">
      <c r="A79" s="67" t="s">
        <v>65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4" ht="18" customHeight="1" x14ac:dyDescent="0.25">
      <c r="A80" s="66" t="s">
        <v>66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</row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</sheetData>
  <mergeCells count="17">
    <mergeCell ref="K42:K43"/>
    <mergeCell ref="M42:M43"/>
    <mergeCell ref="N42:N43"/>
    <mergeCell ref="N5:N6"/>
    <mergeCell ref="B5:M5"/>
    <mergeCell ref="A5:A6"/>
    <mergeCell ref="L42:L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</mergeCells>
  <hyperlinks>
    <hyperlink ref="A80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showGridLines="0" zoomScale="80" zoomScaleNormal="80" workbookViewId="0">
      <selection activeCell="A3" sqref="A3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42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2" t="s">
        <v>2</v>
      </c>
      <c r="B9" s="11">
        <v>230782</v>
      </c>
      <c r="C9" s="11">
        <v>198880.80000000002</v>
      </c>
      <c r="D9" s="11">
        <v>229882.40000000002</v>
      </c>
      <c r="E9" s="11">
        <v>215765.6</v>
      </c>
      <c r="F9" s="11">
        <v>233896</v>
      </c>
      <c r="G9" s="11">
        <v>218568.2</v>
      </c>
      <c r="H9" s="11">
        <v>234242</v>
      </c>
      <c r="I9" s="11">
        <v>236975.40000000002</v>
      </c>
      <c r="J9" s="11"/>
      <c r="K9" s="11"/>
      <c r="L9" s="11"/>
      <c r="M9" s="11"/>
      <c r="N9" s="11">
        <f>SUM(B9:M9)</f>
        <v>1798992.4</v>
      </c>
    </row>
    <row r="10" spans="1:14" ht="18" customHeight="1" x14ac:dyDescent="0.25">
      <c r="A10" s="32" t="s">
        <v>3</v>
      </c>
      <c r="B10" s="11">
        <v>107559.67</v>
      </c>
      <c r="C10" s="11">
        <v>95338.6</v>
      </c>
      <c r="D10" s="11">
        <v>112611.25</v>
      </c>
      <c r="E10" s="11">
        <v>107259.4</v>
      </c>
      <c r="F10" s="11">
        <v>111925.01</v>
      </c>
      <c r="G10" s="11">
        <v>105950.70999999999</v>
      </c>
      <c r="H10" s="11">
        <v>109728.44</v>
      </c>
      <c r="I10" s="11">
        <v>115037.62</v>
      </c>
      <c r="J10" s="11"/>
      <c r="K10" s="11"/>
      <c r="L10" s="11"/>
      <c r="M10" s="11"/>
      <c r="N10" s="11">
        <f>SUM(B10:M10)</f>
        <v>865410.70000000007</v>
      </c>
    </row>
    <row r="11" spans="1:14" ht="18" customHeight="1" x14ac:dyDescent="0.25">
      <c r="A11" s="32" t="s">
        <v>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/>
      <c r="K11" s="11"/>
      <c r="L11" s="11"/>
      <c r="M11" s="11"/>
      <c r="N11" s="11">
        <f>SUM(B11:M11)</f>
        <v>0</v>
      </c>
    </row>
    <row r="12" spans="1:14" ht="18" customHeight="1" x14ac:dyDescent="0.25">
      <c r="A12" s="33" t="s">
        <v>5</v>
      </c>
      <c r="B12" s="13">
        <v>338341.67</v>
      </c>
      <c r="C12" s="13">
        <v>294219.40000000002</v>
      </c>
      <c r="D12" s="13">
        <v>342493.65</v>
      </c>
      <c r="E12" s="13">
        <v>323025</v>
      </c>
      <c r="F12" s="13">
        <v>345821.01</v>
      </c>
      <c r="G12" s="13">
        <v>324518.91000000003</v>
      </c>
      <c r="H12" s="13">
        <v>343970.44</v>
      </c>
      <c r="I12" s="13">
        <v>352013.02</v>
      </c>
      <c r="J12" s="13"/>
      <c r="K12" s="13"/>
      <c r="L12" s="13"/>
      <c r="M12" s="13"/>
      <c r="N12" s="13">
        <f>SUM(N9:N11)</f>
        <v>2664403.1</v>
      </c>
    </row>
    <row r="13" spans="1:14" ht="18" customHeight="1" x14ac:dyDescent="0.25">
      <c r="A13" s="31" t="s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8" customHeight="1" x14ac:dyDescent="0.25">
      <c r="A14" s="32" t="s">
        <v>7</v>
      </c>
      <c r="B14" s="11">
        <v>107559.67</v>
      </c>
      <c r="C14" s="11">
        <v>95338.6</v>
      </c>
      <c r="D14" s="11">
        <v>112611.25</v>
      </c>
      <c r="E14" s="11">
        <v>107259.4</v>
      </c>
      <c r="F14" s="11">
        <v>111925.01</v>
      </c>
      <c r="G14" s="11">
        <v>105950.70999999999</v>
      </c>
      <c r="H14" s="11">
        <v>109728.44</v>
      </c>
      <c r="I14" s="11">
        <v>115037.62</v>
      </c>
      <c r="J14" s="11"/>
      <c r="K14" s="11"/>
      <c r="L14" s="11"/>
      <c r="M14" s="11"/>
      <c r="N14" s="11">
        <f>SUM(B14:M14)</f>
        <v>865410.70000000007</v>
      </c>
    </row>
    <row r="15" spans="1:14" ht="18" customHeight="1" x14ac:dyDescent="0.25">
      <c r="A15" s="32" t="s">
        <v>8</v>
      </c>
      <c r="B15" s="11">
        <v>2077038</v>
      </c>
      <c r="C15" s="11">
        <v>1789927.2000000002</v>
      </c>
      <c r="D15" s="11">
        <v>2068941.6</v>
      </c>
      <c r="E15" s="11">
        <v>1941890.4000000001</v>
      </c>
      <c r="F15" s="11">
        <v>2105064</v>
      </c>
      <c r="G15" s="11">
        <v>1967113.8</v>
      </c>
      <c r="H15" s="11">
        <v>2108178</v>
      </c>
      <c r="I15" s="11">
        <v>2132778.6</v>
      </c>
      <c r="J15" s="11"/>
      <c r="K15" s="11"/>
      <c r="L15" s="11"/>
      <c r="M15" s="11"/>
      <c r="N15" s="11">
        <f>SUM(B15:M15)</f>
        <v>16190931.600000001</v>
      </c>
    </row>
    <row r="16" spans="1:14" ht="18" customHeight="1" x14ac:dyDescent="0.25">
      <c r="A16" s="32" t="s">
        <v>9</v>
      </c>
      <c r="B16" s="11">
        <v>322679.01</v>
      </c>
      <c r="C16" s="11">
        <v>286015.8</v>
      </c>
      <c r="D16" s="11">
        <v>337833.75</v>
      </c>
      <c r="E16" s="11">
        <v>321778.2</v>
      </c>
      <c r="F16" s="11">
        <v>335775.02999999997</v>
      </c>
      <c r="G16" s="11">
        <v>317852.13</v>
      </c>
      <c r="H16" s="11">
        <v>329185.31999999995</v>
      </c>
      <c r="I16" s="11">
        <v>345112.86</v>
      </c>
      <c r="J16" s="11"/>
      <c r="K16" s="11"/>
      <c r="L16" s="11"/>
      <c r="M16" s="11"/>
      <c r="N16" s="11">
        <f>SUM(B16:M16)</f>
        <v>2596232.0999999996</v>
      </c>
    </row>
    <row r="17" spans="1:14" ht="18" customHeight="1" x14ac:dyDescent="0.25">
      <c r="A17" s="32" t="s">
        <v>49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/>
      <c r="K17" s="11"/>
      <c r="L17" s="11"/>
      <c r="M17" s="11"/>
      <c r="N17" s="11">
        <f>SUM(B17:M17)</f>
        <v>0</v>
      </c>
    </row>
    <row r="18" spans="1:14" ht="18" customHeight="1" x14ac:dyDescent="0.25">
      <c r="A18" s="33" t="s">
        <v>10</v>
      </c>
      <c r="B18" s="15">
        <v>2399717.0099999998</v>
      </c>
      <c r="C18" s="15">
        <v>2075943.0000000002</v>
      </c>
      <c r="D18" s="15">
        <v>2406775.35</v>
      </c>
      <c r="E18" s="15">
        <v>2263668.6</v>
      </c>
      <c r="F18" s="15">
        <v>2440839.0299999998</v>
      </c>
      <c r="G18" s="15">
        <v>2284965.9300000002</v>
      </c>
      <c r="H18" s="15">
        <v>2437363.3199999998</v>
      </c>
      <c r="I18" s="15">
        <v>2477891.46</v>
      </c>
      <c r="J18" s="15"/>
      <c r="K18" s="15"/>
      <c r="L18" s="15"/>
      <c r="M18" s="15"/>
      <c r="N18" s="15">
        <f>SUM(B18:M18)</f>
        <v>18787163.699999999</v>
      </c>
    </row>
    <row r="19" spans="1:14" ht="18" customHeight="1" x14ac:dyDescent="0.25">
      <c r="A19" s="30" t="s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8" customHeight="1" x14ac:dyDescent="0.25">
      <c r="A20" s="35" t="s">
        <v>12</v>
      </c>
      <c r="B20" s="50">
        <v>123835667.59999999</v>
      </c>
      <c r="C20" s="50">
        <v>114579306</v>
      </c>
      <c r="D20" s="50">
        <v>154166596</v>
      </c>
      <c r="E20" s="50">
        <v>152878270.80000001</v>
      </c>
      <c r="F20" s="50">
        <v>168542627.09999999</v>
      </c>
      <c r="G20" s="50">
        <v>158491554.79999998</v>
      </c>
      <c r="H20" s="50">
        <v>160261704.49999997</v>
      </c>
      <c r="I20" s="50">
        <v>178640559.09999996</v>
      </c>
      <c r="J20" s="50"/>
      <c r="K20" s="50"/>
      <c r="L20" s="50"/>
      <c r="M20" s="50"/>
      <c r="N20" s="50">
        <f>SUM(B20:M20)</f>
        <v>1211396285.9000001</v>
      </c>
    </row>
    <row r="21" spans="1:14" ht="18" customHeight="1" x14ac:dyDescent="0.25">
      <c r="A21" s="35" t="s">
        <v>13</v>
      </c>
      <c r="B21" s="52">
        <v>22.367547497931415</v>
      </c>
      <c r="C21" s="52">
        <v>22.2</v>
      </c>
      <c r="D21" s="52">
        <v>22.233855365267317</v>
      </c>
      <c r="E21" s="52">
        <v>22.266334590416719</v>
      </c>
      <c r="F21" s="52">
        <v>22.269237022960976</v>
      </c>
      <c r="G21" s="52">
        <v>22.236205249006154</v>
      </c>
      <c r="H21" s="52">
        <v>22.319794505762331</v>
      </c>
      <c r="I21" s="52">
        <v>22.362120396558364</v>
      </c>
      <c r="J21" s="52"/>
      <c r="K21" s="52"/>
      <c r="L21" s="52"/>
      <c r="M21" s="52"/>
      <c r="N21" s="52">
        <f>AVERAGE(B21:M21)</f>
        <v>22.281886828487909</v>
      </c>
    </row>
    <row r="22" spans="1:14" ht="18" customHeight="1" x14ac:dyDescent="0.25">
      <c r="A22" s="31" t="s">
        <v>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8" customHeight="1" x14ac:dyDescent="0.25">
      <c r="A23" s="32" t="s">
        <v>15</v>
      </c>
      <c r="B23" s="37">
        <v>30.8</v>
      </c>
      <c r="C23" s="37">
        <v>30.8</v>
      </c>
      <c r="D23" s="37">
        <v>30.8</v>
      </c>
      <c r="E23" s="37">
        <v>30.8</v>
      </c>
      <c r="F23" s="37">
        <v>30.8</v>
      </c>
      <c r="G23" s="37">
        <v>30.8</v>
      </c>
      <c r="H23" s="37">
        <v>30.8</v>
      </c>
      <c r="I23" s="37">
        <v>30.8</v>
      </c>
      <c r="J23" s="37"/>
      <c r="K23" s="37"/>
      <c r="L23" s="37"/>
      <c r="M23" s="37"/>
      <c r="N23" s="37">
        <f t="shared" ref="N23:N29" si="0">AVERAGE(B23:M23)</f>
        <v>30.800000000000004</v>
      </c>
    </row>
    <row r="24" spans="1:14" ht="18" customHeight="1" x14ac:dyDescent="0.25">
      <c r="A24" s="38" t="s">
        <v>16</v>
      </c>
      <c r="B24" s="40">
        <v>38.789012658227847</v>
      </c>
      <c r="C24" s="40">
        <v>38.725156873930402</v>
      </c>
      <c r="D24" s="40">
        <v>38.716030902945434</v>
      </c>
      <c r="E24" s="40">
        <v>38.729614604462469</v>
      </c>
      <c r="F24" s="40">
        <v>38.815238558909442</v>
      </c>
      <c r="G24" s="40">
        <v>38.799948586118248</v>
      </c>
      <c r="H24" s="40">
        <v>38.784913151364769</v>
      </c>
      <c r="I24" s="40">
        <v>38.773781353525791</v>
      </c>
      <c r="J24" s="40"/>
      <c r="K24" s="40"/>
      <c r="L24" s="40"/>
      <c r="M24" s="40"/>
      <c r="N24" s="40">
        <f t="shared" si="0"/>
        <v>38.766712086185549</v>
      </c>
    </row>
    <row r="25" spans="1:14" ht="18" customHeight="1" x14ac:dyDescent="0.25">
      <c r="A25" s="31" t="s">
        <v>17</v>
      </c>
      <c r="B25" s="10">
        <v>9</v>
      </c>
      <c r="C25" s="10">
        <v>9</v>
      </c>
      <c r="D25" s="10">
        <v>9</v>
      </c>
      <c r="E25" s="10">
        <v>9</v>
      </c>
      <c r="F25" s="10">
        <v>9</v>
      </c>
      <c r="G25" s="10">
        <v>9</v>
      </c>
      <c r="H25" s="10">
        <v>9</v>
      </c>
      <c r="I25" s="10">
        <v>9</v>
      </c>
      <c r="J25" s="10"/>
      <c r="K25" s="10"/>
      <c r="L25" s="10"/>
      <c r="M25" s="10"/>
      <c r="N25" s="10">
        <f t="shared" si="0"/>
        <v>9</v>
      </c>
    </row>
    <row r="26" spans="1:14" ht="18" customHeight="1" x14ac:dyDescent="0.25">
      <c r="A26" s="48" t="s">
        <v>18</v>
      </c>
      <c r="B26" s="37">
        <v>3</v>
      </c>
      <c r="C26" s="37">
        <v>3</v>
      </c>
      <c r="D26" s="37">
        <v>3</v>
      </c>
      <c r="E26" s="37">
        <v>3</v>
      </c>
      <c r="F26" s="37">
        <v>3</v>
      </c>
      <c r="G26" s="37">
        <v>3</v>
      </c>
      <c r="H26" s="37">
        <v>3</v>
      </c>
      <c r="I26" s="37">
        <v>3</v>
      </c>
      <c r="J26" s="37"/>
      <c r="K26" s="37"/>
      <c r="L26" s="37"/>
      <c r="M26" s="37"/>
      <c r="N26" s="37">
        <f t="shared" si="0"/>
        <v>3</v>
      </c>
    </row>
    <row r="27" spans="1:14" ht="18" customHeight="1" x14ac:dyDescent="0.25">
      <c r="A27" s="41" t="s">
        <v>19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/>
      <c r="K27" s="40"/>
      <c r="L27" s="40"/>
      <c r="M27" s="40"/>
      <c r="N27" s="40">
        <f t="shared" si="0"/>
        <v>0</v>
      </c>
    </row>
    <row r="28" spans="1:14" ht="18" customHeight="1" x14ac:dyDescent="0.25">
      <c r="A28" s="31" t="s">
        <v>20</v>
      </c>
      <c r="B28" s="14">
        <v>640.41631000578366</v>
      </c>
      <c r="C28" s="14">
        <v>688.07225703239567</v>
      </c>
      <c r="D28" s="14">
        <v>795.6244406196214</v>
      </c>
      <c r="E28" s="14">
        <v>836.48793859649118</v>
      </c>
      <c r="F28" s="14">
        <v>858.68005445881556</v>
      </c>
      <c r="G28" s="14">
        <v>862.70091987412252</v>
      </c>
      <c r="H28" s="14">
        <v>817.33067729083666</v>
      </c>
      <c r="I28" s="14">
        <v>891.37848694487843</v>
      </c>
      <c r="J28" s="14"/>
      <c r="K28" s="14"/>
      <c r="L28" s="14"/>
      <c r="M28" s="14"/>
      <c r="N28" s="14">
        <f t="shared" si="0"/>
        <v>798.83638560286806</v>
      </c>
    </row>
    <row r="29" spans="1:14" ht="18" customHeight="1" x14ac:dyDescent="0.25">
      <c r="A29" s="41" t="s">
        <v>21</v>
      </c>
      <c r="B29" s="42">
        <v>90.429520491140721</v>
      </c>
      <c r="C29" s="42">
        <v>99.768615170494087</v>
      </c>
      <c r="D29" s="42">
        <v>115.33902301970708</v>
      </c>
      <c r="E29" s="42">
        <v>121.34107570760848</v>
      </c>
      <c r="F29" s="42">
        <v>123.39393278999097</v>
      </c>
      <c r="G29" s="42">
        <v>124.82657061227196</v>
      </c>
      <c r="H29" s="42">
        <v>116.266555792123</v>
      </c>
      <c r="I29" s="42">
        <v>127.25122669105977</v>
      </c>
      <c r="J29" s="42"/>
      <c r="K29" s="42"/>
      <c r="L29" s="42"/>
      <c r="M29" s="42"/>
      <c r="N29" s="42">
        <f t="shared" si="0"/>
        <v>114.82706503429951</v>
      </c>
    </row>
    <row r="30" spans="1:14" ht="18" customHeight="1" x14ac:dyDescent="0.25">
      <c r="A30" s="31" t="s">
        <v>22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8" customHeight="1" x14ac:dyDescent="0.25">
      <c r="A31" s="32" t="s">
        <v>23</v>
      </c>
      <c r="B31" s="24">
        <v>4142070</v>
      </c>
      <c r="C31" s="24">
        <v>3569508</v>
      </c>
      <c r="D31" s="24">
        <v>4125924</v>
      </c>
      <c r="E31" s="24">
        <v>3872556</v>
      </c>
      <c r="F31" s="24">
        <v>4197960</v>
      </c>
      <c r="G31" s="24">
        <v>3922857</v>
      </c>
      <c r="H31" s="24">
        <v>4204170</v>
      </c>
      <c r="I31" s="24">
        <v>4253229</v>
      </c>
      <c r="J31" s="24"/>
      <c r="K31" s="24"/>
      <c r="L31" s="24"/>
      <c r="M31" s="24"/>
      <c r="N31" s="24">
        <f>SUM(B31:M31)</f>
        <v>32288274</v>
      </c>
    </row>
    <row r="32" spans="1:14" ht="18" customHeight="1" x14ac:dyDescent="0.25">
      <c r="A32" s="32" t="s">
        <v>24</v>
      </c>
      <c r="B32" s="24">
        <v>485850</v>
      </c>
      <c r="C32" s="24">
        <v>431238</v>
      </c>
      <c r="D32" s="24">
        <v>509466</v>
      </c>
      <c r="E32" s="24">
        <v>485112</v>
      </c>
      <c r="F32" s="24">
        <v>505284</v>
      </c>
      <c r="G32" s="24">
        <v>478470</v>
      </c>
      <c r="H32" s="24">
        <v>495690</v>
      </c>
      <c r="I32" s="24">
        <v>519798</v>
      </c>
      <c r="J32" s="24"/>
      <c r="K32" s="24"/>
      <c r="L32" s="24"/>
      <c r="M32" s="24"/>
      <c r="N32" s="24">
        <f>SUM(B32:M32)</f>
        <v>3910908</v>
      </c>
    </row>
    <row r="33" spans="1:14" ht="18" customHeight="1" x14ac:dyDescent="0.25">
      <c r="A33" s="32" t="s">
        <v>50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/>
      <c r="K33" s="24"/>
      <c r="L33" s="24"/>
      <c r="M33" s="24"/>
      <c r="N33" s="24">
        <f>SUM(B33:M33)</f>
        <v>0</v>
      </c>
    </row>
    <row r="34" spans="1:14" ht="18" customHeight="1" x14ac:dyDescent="0.25">
      <c r="A34" s="33" t="s">
        <v>25</v>
      </c>
      <c r="B34" s="15">
        <v>4627920</v>
      </c>
      <c r="C34" s="15">
        <v>4000746</v>
      </c>
      <c r="D34" s="15">
        <v>4635390</v>
      </c>
      <c r="E34" s="15">
        <v>4357668</v>
      </c>
      <c r="F34" s="15">
        <v>4703244</v>
      </c>
      <c r="G34" s="15">
        <v>4401327</v>
      </c>
      <c r="H34" s="15">
        <v>4699860</v>
      </c>
      <c r="I34" s="15">
        <v>4773027</v>
      </c>
      <c r="J34" s="15"/>
      <c r="K34" s="15"/>
      <c r="L34" s="15"/>
      <c r="M34" s="15"/>
      <c r="N34" s="15">
        <f>SUM(N31:N33)</f>
        <v>36199182</v>
      </c>
    </row>
    <row r="35" spans="1:14" ht="18" customHeight="1" x14ac:dyDescent="0.25">
      <c r="A35" s="31" t="s">
        <v>26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8" customHeight="1" x14ac:dyDescent="0.25">
      <c r="A36" s="32" t="s">
        <v>27</v>
      </c>
      <c r="B36" s="24">
        <v>69</v>
      </c>
      <c r="C36" s="24">
        <v>69</v>
      </c>
      <c r="D36" s="24">
        <v>69</v>
      </c>
      <c r="E36" s="24">
        <v>69</v>
      </c>
      <c r="F36" s="24">
        <v>69</v>
      </c>
      <c r="G36" s="24">
        <v>69</v>
      </c>
      <c r="H36" s="24">
        <v>69</v>
      </c>
      <c r="I36" s="24">
        <v>69</v>
      </c>
      <c r="J36" s="24"/>
      <c r="K36" s="24"/>
      <c r="L36" s="24"/>
      <c r="M36" s="24"/>
      <c r="N36" s="24">
        <f>AVERAGE(B36:M36)</f>
        <v>69</v>
      </c>
    </row>
    <row r="37" spans="1:14" ht="18" customHeight="1" x14ac:dyDescent="0.25">
      <c r="A37" s="32" t="s">
        <v>28</v>
      </c>
      <c r="B37" s="24">
        <v>82</v>
      </c>
      <c r="C37" s="24">
        <v>82</v>
      </c>
      <c r="D37" s="24">
        <v>82</v>
      </c>
      <c r="E37" s="24">
        <v>82</v>
      </c>
      <c r="F37" s="24">
        <v>82</v>
      </c>
      <c r="G37" s="24">
        <v>82</v>
      </c>
      <c r="H37" s="24">
        <v>82</v>
      </c>
      <c r="I37" s="24">
        <v>82</v>
      </c>
      <c r="J37" s="24"/>
      <c r="K37" s="24"/>
      <c r="L37" s="24"/>
      <c r="M37" s="24"/>
      <c r="N37" s="24">
        <f>AVERAGE(B37:M37)</f>
        <v>82</v>
      </c>
    </row>
    <row r="38" spans="1:14" ht="18" customHeight="1" x14ac:dyDescent="0.25">
      <c r="A38" s="38" t="s">
        <v>51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/>
      <c r="K38" s="42"/>
      <c r="L38" s="42"/>
      <c r="M38" s="42"/>
      <c r="N38" s="42">
        <f>AVERAGE(B38:M38)</f>
        <v>0</v>
      </c>
    </row>
    <row r="39" spans="1:14" ht="18" customHeight="1" x14ac:dyDescent="0.25">
      <c r="A39" s="31" t="s">
        <v>29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18" customHeight="1" x14ac:dyDescent="0.25">
      <c r="A40" s="43" t="s">
        <v>30</v>
      </c>
      <c r="B40" s="54">
        <v>5536399</v>
      </c>
      <c r="C40" s="54">
        <v>5161230</v>
      </c>
      <c r="D40" s="54">
        <v>6933867</v>
      </c>
      <c r="E40" s="54">
        <v>6865893</v>
      </c>
      <c r="F40" s="54">
        <v>7568406</v>
      </c>
      <c r="G40" s="54">
        <v>7127635</v>
      </c>
      <c r="H40" s="54">
        <v>7180250</v>
      </c>
      <c r="I40" s="54">
        <v>7988534</v>
      </c>
      <c r="J40" s="54"/>
      <c r="K40" s="54"/>
      <c r="L40" s="54"/>
      <c r="M40" s="54"/>
      <c r="N40" s="54">
        <f>SUM(B40:M40)</f>
        <v>54362214</v>
      </c>
    </row>
    <row r="41" spans="1:14" ht="18" customHeight="1" x14ac:dyDescent="0.25">
      <c r="A41" s="44" t="s">
        <v>45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customHeight="1" x14ac:dyDescent="0.25">
      <c r="A42" s="32" t="s">
        <v>46</v>
      </c>
      <c r="B42" s="11">
        <v>6670</v>
      </c>
      <c r="C42" s="11">
        <v>5748</v>
      </c>
      <c r="D42" s="11">
        <v>6644</v>
      </c>
      <c r="E42" s="11">
        <v>6236</v>
      </c>
      <c r="F42" s="11">
        <v>6760</v>
      </c>
      <c r="G42" s="11">
        <v>6317</v>
      </c>
      <c r="H42" s="11">
        <v>6770</v>
      </c>
      <c r="I42" s="11">
        <v>6849</v>
      </c>
      <c r="J42" s="11"/>
      <c r="K42" s="11"/>
      <c r="L42" s="11"/>
      <c r="M42" s="11"/>
      <c r="N42" s="11">
        <f>SUM(B42:M42)</f>
        <v>51994</v>
      </c>
    </row>
    <row r="43" spans="1:14" ht="18" customHeight="1" x14ac:dyDescent="0.25">
      <c r="A43" s="32" t="s">
        <v>47</v>
      </c>
      <c r="B43" s="11">
        <v>1975</v>
      </c>
      <c r="C43" s="11">
        <v>1753</v>
      </c>
      <c r="D43" s="11">
        <v>2071</v>
      </c>
      <c r="E43" s="11">
        <v>1972</v>
      </c>
      <c r="F43" s="11">
        <v>2054</v>
      </c>
      <c r="G43" s="11">
        <v>1945</v>
      </c>
      <c r="H43" s="11">
        <v>2015</v>
      </c>
      <c r="I43" s="11">
        <v>2113</v>
      </c>
      <c r="J43" s="11"/>
      <c r="K43" s="11"/>
      <c r="L43" s="11"/>
      <c r="M43" s="11"/>
      <c r="N43" s="11">
        <f>SUM(B43:M43)</f>
        <v>15898</v>
      </c>
    </row>
    <row r="44" spans="1:14" ht="18" customHeight="1" x14ac:dyDescent="0.25">
      <c r="A44" s="33" t="s">
        <v>48</v>
      </c>
      <c r="B44" s="15">
        <v>8645</v>
      </c>
      <c r="C44" s="15">
        <v>7501</v>
      </c>
      <c r="D44" s="15">
        <v>8715</v>
      </c>
      <c r="E44" s="15">
        <v>8208</v>
      </c>
      <c r="F44" s="15">
        <v>8814</v>
      </c>
      <c r="G44" s="15">
        <v>8262</v>
      </c>
      <c r="H44" s="15">
        <v>8785</v>
      </c>
      <c r="I44" s="15">
        <v>8962</v>
      </c>
      <c r="J44" s="15"/>
      <c r="K44" s="15"/>
      <c r="L44" s="15"/>
      <c r="M44" s="15"/>
      <c r="N44" s="15">
        <f>SUM(B44:M44)</f>
        <v>67892</v>
      </c>
    </row>
    <row r="45" spans="1:14" ht="18" customHeight="1" x14ac:dyDescent="0.25"/>
    <row r="46" spans="1:14" ht="18" customHeight="1" x14ac:dyDescent="0.25"/>
    <row r="47" spans="1:14" ht="18" customHeight="1" x14ac:dyDescent="0.25">
      <c r="A47" s="78" t="s">
        <v>42</v>
      </c>
      <c r="B47" s="75">
        <v>2005</v>
      </c>
      <c r="C47" s="75">
        <v>2006</v>
      </c>
      <c r="D47" s="75">
        <v>2007</v>
      </c>
      <c r="E47" s="75">
        <v>2008</v>
      </c>
      <c r="F47" s="75">
        <v>2009</v>
      </c>
      <c r="G47" s="75">
        <v>2010</v>
      </c>
      <c r="H47" s="75">
        <v>2011</v>
      </c>
      <c r="I47" s="75">
        <v>2012</v>
      </c>
      <c r="J47" s="75">
        <v>2013</v>
      </c>
      <c r="K47" s="75">
        <v>2014</v>
      </c>
      <c r="L47" s="75">
        <v>2015</v>
      </c>
      <c r="M47" s="75">
        <v>2016</v>
      </c>
      <c r="N47" s="75">
        <v>2017</v>
      </c>
    </row>
    <row r="48" spans="1:14" ht="18" customHeight="1" x14ac:dyDescent="0.25">
      <c r="A48" s="78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1:14" ht="18" customHeight="1" x14ac:dyDescent="0.25">
      <c r="A49" s="29" t="s">
        <v>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8" customHeight="1" x14ac:dyDescent="0.25">
      <c r="A50" s="31" t="s">
        <v>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8" customHeight="1" x14ac:dyDescent="0.25">
      <c r="A51" s="32" t="s">
        <v>2</v>
      </c>
      <c r="B51" s="11">
        <v>3114719</v>
      </c>
      <c r="C51" s="11">
        <v>3090329.2</v>
      </c>
      <c r="D51" s="11">
        <v>3269471</v>
      </c>
      <c r="E51" s="11">
        <v>3485442</v>
      </c>
      <c r="F51" s="11">
        <v>3466911</v>
      </c>
      <c r="G51" s="11">
        <v>3393104</v>
      </c>
      <c r="H51" s="11">
        <v>3189900</v>
      </c>
      <c r="I51" s="11">
        <v>2556732.4</v>
      </c>
      <c r="J51" s="11">
        <v>1768198.4000000001</v>
      </c>
      <c r="K51" s="11">
        <v>1845910</v>
      </c>
      <c r="L51" s="11">
        <v>2136480.7999999998</v>
      </c>
      <c r="M51" s="11">
        <v>2254743.6</v>
      </c>
      <c r="N51" s="11">
        <v>2377781</v>
      </c>
    </row>
    <row r="52" spans="1:14" ht="18" customHeight="1" x14ac:dyDescent="0.25">
      <c r="A52" s="32" t="s">
        <v>3</v>
      </c>
      <c r="B52" s="11">
        <v>473705</v>
      </c>
      <c r="C52" s="11">
        <v>474023</v>
      </c>
      <c r="D52" s="11">
        <v>879468</v>
      </c>
      <c r="E52" s="11">
        <v>1149194</v>
      </c>
      <c r="F52" s="11">
        <v>1138335</v>
      </c>
      <c r="G52" s="11">
        <v>1086249</v>
      </c>
      <c r="H52" s="11">
        <v>1011339.5</v>
      </c>
      <c r="I52" s="11">
        <v>892837.72000000009</v>
      </c>
      <c r="J52" s="11">
        <v>822575.99</v>
      </c>
      <c r="K52" s="11">
        <v>761651.3</v>
      </c>
      <c r="L52" s="11">
        <v>550550.21</v>
      </c>
      <c r="M52" s="11">
        <v>1047571.0700000001</v>
      </c>
      <c r="N52" s="11">
        <v>1156231</v>
      </c>
    </row>
    <row r="53" spans="1:14" ht="18" customHeight="1" x14ac:dyDescent="0.25">
      <c r="A53" s="32" t="s">
        <v>4</v>
      </c>
      <c r="B53" s="11">
        <v>626086</v>
      </c>
      <c r="C53" s="11">
        <v>617818</v>
      </c>
      <c r="D53" s="11">
        <v>307659</v>
      </c>
      <c r="E53" s="11">
        <v>106257</v>
      </c>
      <c r="F53" s="11">
        <v>56043</v>
      </c>
      <c r="G53" s="11">
        <v>62604.654545454548</v>
      </c>
      <c r="H53" s="11">
        <v>79940.599999999991</v>
      </c>
      <c r="I53" s="11">
        <v>23585.600000000002</v>
      </c>
      <c r="J53" s="11">
        <v>6801.5999999999995</v>
      </c>
      <c r="K53" s="11">
        <v>0</v>
      </c>
      <c r="L53" s="11">
        <v>0</v>
      </c>
      <c r="M53" s="11">
        <v>0</v>
      </c>
      <c r="N53" s="11">
        <v>0</v>
      </c>
    </row>
    <row r="54" spans="1:14" ht="18" customHeight="1" x14ac:dyDescent="0.25">
      <c r="A54" s="33" t="s">
        <v>5</v>
      </c>
      <c r="B54" s="13">
        <v>4214510</v>
      </c>
      <c r="C54" s="13">
        <v>4182170.2</v>
      </c>
      <c r="D54" s="13">
        <v>4456598</v>
      </c>
      <c r="E54" s="13">
        <v>4740893</v>
      </c>
      <c r="F54" s="13">
        <v>4661289</v>
      </c>
      <c r="G54" s="13">
        <v>4541957.6545454543</v>
      </c>
      <c r="H54" s="13">
        <v>4281180.0999999996</v>
      </c>
      <c r="I54" s="13">
        <v>3473155.72</v>
      </c>
      <c r="J54" s="13">
        <v>2597575.9899999998</v>
      </c>
      <c r="K54" s="13">
        <v>2607561.2999999998</v>
      </c>
      <c r="L54" s="13">
        <v>2687031.01</v>
      </c>
      <c r="M54" s="13">
        <v>3302314.67</v>
      </c>
      <c r="N54" s="13">
        <v>3534012</v>
      </c>
    </row>
    <row r="55" spans="1:14" ht="18" customHeight="1" x14ac:dyDescent="0.25">
      <c r="A55" s="31" t="s">
        <v>6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ht="18" customHeight="1" x14ac:dyDescent="0.25">
      <c r="A56" s="32" t="s">
        <v>7</v>
      </c>
      <c r="B56" s="11">
        <v>473705</v>
      </c>
      <c r="C56" s="11">
        <v>474023</v>
      </c>
      <c r="D56" s="11">
        <v>879468</v>
      </c>
      <c r="E56" s="11">
        <v>383875</v>
      </c>
      <c r="F56" s="11">
        <v>765295</v>
      </c>
      <c r="G56" s="11">
        <v>1086249</v>
      </c>
      <c r="H56" s="11">
        <v>1011339.5</v>
      </c>
      <c r="I56" s="11">
        <v>892837.72000000009</v>
      </c>
      <c r="J56" s="11">
        <v>822575.99</v>
      </c>
      <c r="K56" s="11">
        <v>761651.3</v>
      </c>
      <c r="L56" s="11">
        <v>550550.21</v>
      </c>
      <c r="M56" s="11">
        <v>1047571.0700000001</v>
      </c>
      <c r="N56" s="11">
        <v>1156231</v>
      </c>
    </row>
    <row r="57" spans="1:14" ht="18" customHeight="1" x14ac:dyDescent="0.25">
      <c r="A57" s="32" t="s">
        <v>8</v>
      </c>
      <c r="B57" s="11">
        <v>25702400</v>
      </c>
      <c r="C57" s="11">
        <v>25482626.600000001</v>
      </c>
      <c r="D57" s="11">
        <v>28847017</v>
      </c>
      <c r="E57" s="11">
        <v>30150517</v>
      </c>
      <c r="F57" s="11">
        <v>29642136</v>
      </c>
      <c r="G57" s="11">
        <v>28423135</v>
      </c>
      <c r="H57" s="11">
        <v>27262001.5</v>
      </c>
      <c r="I57" s="11">
        <v>21531535.366</v>
      </c>
      <c r="J57" s="11">
        <v>14461823.241999999</v>
      </c>
      <c r="K57" s="11">
        <v>15804111.558000002</v>
      </c>
      <c r="L57" s="11">
        <v>19228327.200000003</v>
      </c>
      <c r="M57" s="11">
        <v>20292692.399999999</v>
      </c>
      <c r="N57" s="11">
        <v>21400031</v>
      </c>
    </row>
    <row r="58" spans="1:14" ht="18" customHeight="1" x14ac:dyDescent="0.25">
      <c r="A58" s="32" t="s">
        <v>9</v>
      </c>
      <c r="B58" s="11">
        <v>1421119</v>
      </c>
      <c r="C58" s="11">
        <v>1422069</v>
      </c>
      <c r="D58" s="11">
        <v>2638248</v>
      </c>
      <c r="E58" s="11">
        <v>3447570</v>
      </c>
      <c r="F58" s="11">
        <v>3414966</v>
      </c>
      <c r="G58" s="11">
        <v>3259262</v>
      </c>
      <c r="H58" s="11">
        <v>3034015.5</v>
      </c>
      <c r="I58" s="11">
        <v>2678513.16</v>
      </c>
      <c r="J58" s="11">
        <v>2467727.9700000002</v>
      </c>
      <c r="K58" s="11">
        <v>2284953.8999999994</v>
      </c>
      <c r="L58" s="11">
        <v>1651650.6300000001</v>
      </c>
      <c r="M58" s="11">
        <v>3142713.21</v>
      </c>
      <c r="N58" s="11">
        <v>3468693</v>
      </c>
    </row>
    <row r="59" spans="1:14" ht="18" customHeight="1" x14ac:dyDescent="0.25">
      <c r="A59" s="32" t="s">
        <v>49</v>
      </c>
      <c r="B59" s="11">
        <v>1603752</v>
      </c>
      <c r="C59" s="11">
        <v>1591413.6400000001</v>
      </c>
      <c r="D59" s="11">
        <v>772394</v>
      </c>
      <c r="E59" s="11">
        <v>318766</v>
      </c>
      <c r="F59" s="11">
        <v>168129</v>
      </c>
      <c r="G59" s="11">
        <v>187810.96363636362</v>
      </c>
      <c r="H59" s="11">
        <v>239821.8</v>
      </c>
      <c r="I59" s="11">
        <v>70756.800000000003</v>
      </c>
      <c r="J59" s="11">
        <v>20404.8</v>
      </c>
      <c r="K59" s="11">
        <v>0</v>
      </c>
      <c r="L59" s="11">
        <v>0</v>
      </c>
      <c r="M59" s="11">
        <v>0</v>
      </c>
      <c r="N59" s="11">
        <v>0</v>
      </c>
    </row>
    <row r="60" spans="1:14" ht="18" customHeight="1" x14ac:dyDescent="0.25">
      <c r="A60" s="33" t="s">
        <v>10</v>
      </c>
      <c r="B60" s="15">
        <v>28727271</v>
      </c>
      <c r="C60" s="15">
        <v>28496109.240000002</v>
      </c>
      <c r="D60" s="15">
        <v>32257659</v>
      </c>
      <c r="E60" s="15">
        <v>33916853</v>
      </c>
      <c r="F60" s="15">
        <v>33225231</v>
      </c>
      <c r="G60" s="15">
        <v>32956456.963636365</v>
      </c>
      <c r="H60" s="15">
        <v>31547178.300000001</v>
      </c>
      <c r="I60" s="15">
        <v>25173643.046</v>
      </c>
      <c r="J60" s="15">
        <v>16949956.012000002</v>
      </c>
      <c r="K60" s="15">
        <v>18089065.458000001</v>
      </c>
      <c r="L60" s="15">
        <v>20879977.830000002</v>
      </c>
      <c r="M60" s="15">
        <v>23435405.609999999</v>
      </c>
      <c r="N60" s="15">
        <v>24868724</v>
      </c>
    </row>
    <row r="61" spans="1:14" ht="18" customHeight="1" x14ac:dyDescent="0.25">
      <c r="A61" s="30" t="s">
        <v>11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18" customHeight="1" x14ac:dyDescent="0.25">
      <c r="A62" s="35" t="s">
        <v>12</v>
      </c>
      <c r="B62" s="50">
        <v>2429408102</v>
      </c>
      <c r="C62" s="50">
        <v>2542467370</v>
      </c>
      <c r="D62" s="50">
        <v>2540880856</v>
      </c>
      <c r="E62" s="50">
        <v>2624406563.531889</v>
      </c>
      <c r="F62" s="50">
        <v>2404208525.7475066</v>
      </c>
      <c r="G62" s="50">
        <v>2207896787.5540566</v>
      </c>
      <c r="H62" s="50">
        <v>1964669333.127723</v>
      </c>
      <c r="I62" s="50">
        <v>868789292.00860524</v>
      </c>
      <c r="J62" s="50">
        <v>256255960.24887574</v>
      </c>
      <c r="K62" s="50">
        <v>883226385.89999986</v>
      </c>
      <c r="L62" s="50">
        <v>1227753560.9000001</v>
      </c>
      <c r="M62" s="50">
        <v>1285170494.5999999</v>
      </c>
      <c r="N62" s="50">
        <v>1353767612</v>
      </c>
    </row>
    <row r="63" spans="1:14" ht="18" customHeight="1" x14ac:dyDescent="0.25">
      <c r="A63" s="35" t="s">
        <v>13</v>
      </c>
      <c r="B63" s="52">
        <v>22.225766383147349</v>
      </c>
      <c r="C63" s="52">
        <v>22.195404774732399</v>
      </c>
      <c r="D63" s="52">
        <v>21.861855600139496</v>
      </c>
      <c r="E63" s="52">
        <v>22.21145560647069</v>
      </c>
      <c r="F63" s="52">
        <v>22.21334504190213</v>
      </c>
      <c r="G63" s="52">
        <v>22.189788777581612</v>
      </c>
      <c r="H63" s="52">
        <v>22.170917201798364</v>
      </c>
      <c r="I63" s="52">
        <v>22.240153394046128</v>
      </c>
      <c r="J63" s="52">
        <v>22.40424141066968</v>
      </c>
      <c r="K63" s="52">
        <v>22.276806026061873</v>
      </c>
      <c r="L63" s="52">
        <v>22.243867461203333</v>
      </c>
      <c r="M63" s="52">
        <v>22.309871599551983</v>
      </c>
      <c r="N63" s="52">
        <v>22.3</v>
      </c>
    </row>
    <row r="64" spans="1:14" ht="18" customHeight="1" x14ac:dyDescent="0.25">
      <c r="A64" s="31" t="s">
        <v>14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8" customHeight="1" x14ac:dyDescent="0.25">
      <c r="A65" s="32" t="s">
        <v>15</v>
      </c>
      <c r="B65" s="37">
        <v>36.399999999999991</v>
      </c>
      <c r="C65" s="37">
        <v>36.399999999999991</v>
      </c>
      <c r="D65" s="37">
        <v>35.799999999999997</v>
      </c>
      <c r="E65" s="37">
        <v>35.199999999999996</v>
      </c>
      <c r="F65" s="37">
        <v>35.199999999999996</v>
      </c>
      <c r="G65" s="37">
        <v>35.199999999999996</v>
      </c>
      <c r="H65" s="37">
        <v>35.199999999999996</v>
      </c>
      <c r="I65" s="37">
        <v>35.199999999999996</v>
      </c>
      <c r="J65" s="37">
        <v>30.800000000000008</v>
      </c>
      <c r="K65" s="37">
        <v>30.800000000000008</v>
      </c>
      <c r="L65" s="37">
        <v>30.800000000000008</v>
      </c>
      <c r="M65" s="37">
        <v>30.800000000000008</v>
      </c>
      <c r="N65" s="37">
        <v>30.8</v>
      </c>
    </row>
    <row r="66" spans="1:14" ht="18" customHeight="1" x14ac:dyDescent="0.25">
      <c r="A66" s="38" t="s">
        <v>16</v>
      </c>
      <c r="B66" s="40">
        <v>39.457420112526826</v>
      </c>
      <c r="C66" s="40">
        <v>39.539582167762262</v>
      </c>
      <c r="D66" s="40">
        <v>38.698060388850116</v>
      </c>
      <c r="E66" s="40">
        <v>37.918743219145497</v>
      </c>
      <c r="F66" s="40">
        <v>38.213943491588516</v>
      </c>
      <c r="G66" s="40">
        <v>38.414251173192952</v>
      </c>
      <c r="H66" s="40">
        <v>38.566240917326802</v>
      </c>
      <c r="I66" s="40">
        <v>38.920435821485853</v>
      </c>
      <c r="J66" s="40">
        <v>39.134071172068893</v>
      </c>
      <c r="K66" s="40">
        <v>39.417213472039045</v>
      </c>
      <c r="L66" s="40">
        <v>38.822941658609885</v>
      </c>
      <c r="M66" s="40">
        <v>38.795710631515391</v>
      </c>
      <c r="N66" s="40">
        <v>39</v>
      </c>
    </row>
    <row r="67" spans="1:14" ht="18" customHeight="1" x14ac:dyDescent="0.25">
      <c r="A67" s="31" t="s">
        <v>17</v>
      </c>
      <c r="B67" s="10">
        <v>8.2416666666666671</v>
      </c>
      <c r="C67" s="10">
        <v>8.2500000000000018</v>
      </c>
      <c r="D67" s="10">
        <v>8.8108333333333331</v>
      </c>
      <c r="E67" s="10">
        <v>8.65</v>
      </c>
      <c r="F67" s="10">
        <v>8.5525000000000002</v>
      </c>
      <c r="G67" s="10">
        <v>8.3783333333333339</v>
      </c>
      <c r="H67" s="10">
        <v>8.5500000000000007</v>
      </c>
      <c r="I67" s="10">
        <v>8.4124999999999996</v>
      </c>
      <c r="J67" s="10">
        <v>8.1816666666666666</v>
      </c>
      <c r="K67" s="10">
        <v>8.485833333333332</v>
      </c>
      <c r="L67" s="10">
        <v>9</v>
      </c>
      <c r="M67" s="10">
        <v>9</v>
      </c>
      <c r="N67" s="10">
        <v>9</v>
      </c>
    </row>
    <row r="68" spans="1:14" ht="18" customHeight="1" x14ac:dyDescent="0.25">
      <c r="A68" s="48" t="s">
        <v>18</v>
      </c>
      <c r="B68" s="37">
        <v>2.8200000000000003</v>
      </c>
      <c r="C68" s="37">
        <v>2.8200000000000003</v>
      </c>
      <c r="D68" s="37">
        <v>2.9233333333333333</v>
      </c>
      <c r="E68" s="37">
        <v>3</v>
      </c>
      <c r="F68" s="37">
        <v>3</v>
      </c>
      <c r="G68" s="37">
        <v>3</v>
      </c>
      <c r="H68" s="37">
        <v>3</v>
      </c>
      <c r="I68" s="37">
        <v>3</v>
      </c>
      <c r="J68" s="37">
        <v>3</v>
      </c>
      <c r="K68" s="37">
        <v>3</v>
      </c>
      <c r="L68" s="37">
        <v>3</v>
      </c>
      <c r="M68" s="37">
        <v>3</v>
      </c>
      <c r="N68" s="37">
        <v>3</v>
      </c>
    </row>
    <row r="69" spans="1:14" ht="18" customHeight="1" x14ac:dyDescent="0.25">
      <c r="A69" s="41" t="s">
        <v>19</v>
      </c>
      <c r="B69" s="40">
        <v>3</v>
      </c>
      <c r="C69" s="40">
        <v>3</v>
      </c>
      <c r="D69" s="40">
        <v>3</v>
      </c>
      <c r="E69" s="40">
        <v>3</v>
      </c>
      <c r="F69" s="40">
        <v>2.75</v>
      </c>
      <c r="G69" s="40">
        <v>3</v>
      </c>
      <c r="H69" s="40">
        <v>3</v>
      </c>
      <c r="I69" s="40">
        <v>3</v>
      </c>
      <c r="J69" s="40">
        <v>3</v>
      </c>
      <c r="K69" s="40">
        <v>0</v>
      </c>
      <c r="L69" s="40">
        <v>0</v>
      </c>
      <c r="M69" s="40">
        <v>0</v>
      </c>
      <c r="N69" s="40">
        <v>0</v>
      </c>
    </row>
    <row r="70" spans="1:14" ht="18" customHeight="1" x14ac:dyDescent="0.25">
      <c r="A70" s="31" t="s">
        <v>20</v>
      </c>
      <c r="B70" s="14">
        <v>961.38212993984223</v>
      </c>
      <c r="C70" s="14">
        <v>1016.3488190660896</v>
      </c>
      <c r="D70" s="14">
        <v>1001.6882098008756</v>
      </c>
      <c r="E70" s="14">
        <v>936.23016525037622</v>
      </c>
      <c r="F70" s="14">
        <v>875.37300950871747</v>
      </c>
      <c r="G70" s="14">
        <v>826.57184218974919</v>
      </c>
      <c r="H70" s="14">
        <v>783.74730469652934</v>
      </c>
      <c r="I70" s="14">
        <v>410.58446153497243</v>
      </c>
      <c r="J70" s="14">
        <v>173.51197378079669</v>
      </c>
      <c r="K70" s="14">
        <v>574.96199975091156</v>
      </c>
      <c r="L70" s="14">
        <v>769.15461904459505</v>
      </c>
      <c r="M70" s="14">
        <v>685.46871548349145</v>
      </c>
      <c r="N70" s="14">
        <v>674</v>
      </c>
    </row>
    <row r="71" spans="1:14" ht="18" customHeight="1" x14ac:dyDescent="0.25">
      <c r="A71" s="41" t="s">
        <v>21</v>
      </c>
      <c r="B71" s="42">
        <v>142.82989668348185</v>
      </c>
      <c r="C71" s="42">
        <v>151.27242245654608</v>
      </c>
      <c r="D71" s="42">
        <v>136.46133111435452</v>
      </c>
      <c r="E71" s="42">
        <v>131.51336222348698</v>
      </c>
      <c r="F71" s="42">
        <v>122.88740148548156</v>
      </c>
      <c r="G71" s="42">
        <v>117.63340409509777</v>
      </c>
      <c r="H71" s="42">
        <v>109.42518112175269</v>
      </c>
      <c r="I71" s="42">
        <v>57.644182980638142</v>
      </c>
      <c r="J71" s="42">
        <v>26.41232881044672</v>
      </c>
      <c r="K71" s="42">
        <v>84.017301148108018</v>
      </c>
      <c r="L71" s="42">
        <v>98.930233678125134</v>
      </c>
      <c r="M71" s="42">
        <v>97.299749220804472</v>
      </c>
      <c r="N71" s="42">
        <v>97</v>
      </c>
    </row>
    <row r="72" spans="1:14" ht="18" customHeight="1" x14ac:dyDescent="0.25">
      <c r="A72" s="31" t="s">
        <v>22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8" customHeight="1" x14ac:dyDescent="0.25">
      <c r="A73" s="32" t="s">
        <v>23</v>
      </c>
      <c r="B73" s="24">
        <v>41281553.599999994</v>
      </c>
      <c r="C73" s="24">
        <v>41843177.999999993</v>
      </c>
      <c r="D73" s="24">
        <v>47995599.140000001</v>
      </c>
      <c r="E73" s="24">
        <v>50178618.219999999</v>
      </c>
      <c r="F73" s="24">
        <v>49219941.440000005</v>
      </c>
      <c r="G73" s="24">
        <v>47316511.359999999</v>
      </c>
      <c r="H73" s="24">
        <v>47376245.140000001</v>
      </c>
      <c r="I73" s="24">
        <v>38582520.020000003</v>
      </c>
      <c r="J73" s="24">
        <v>26722615.52</v>
      </c>
      <c r="K73" s="24">
        <v>29487898.949999999</v>
      </c>
      <c r="L73" s="24">
        <v>35566848</v>
      </c>
      <c r="M73" s="24">
        <v>37535616</v>
      </c>
      <c r="N73" s="24">
        <v>42676362</v>
      </c>
    </row>
    <row r="74" spans="1:14" ht="18" customHeight="1" x14ac:dyDescent="0.25">
      <c r="A74" s="32" t="s">
        <v>24</v>
      </c>
      <c r="B74" s="24">
        <v>4501209</v>
      </c>
      <c r="C74" s="24">
        <v>2223819</v>
      </c>
      <c r="D74" s="24">
        <v>4323999</v>
      </c>
      <c r="E74" s="24">
        <v>5749788</v>
      </c>
      <c r="F74" s="24">
        <v>5692512</v>
      </c>
      <c r="G74" s="24">
        <v>5424450</v>
      </c>
      <c r="H74" s="24">
        <v>5012892</v>
      </c>
      <c r="I74" s="24">
        <v>4014228</v>
      </c>
      <c r="J74" s="24">
        <v>3684588</v>
      </c>
      <c r="K74" s="24">
        <v>3398982</v>
      </c>
      <c r="L74" s="24">
        <v>2489766</v>
      </c>
      <c r="M74" s="24">
        <v>4728120</v>
      </c>
      <c r="N74" s="24">
        <v>5201670</v>
      </c>
    </row>
    <row r="75" spans="1:14" ht="18" customHeight="1" x14ac:dyDescent="0.25">
      <c r="A75" s="32" t="s">
        <v>50</v>
      </c>
      <c r="B75" s="24">
        <v>341170.22727272724</v>
      </c>
      <c r="C75" s="24">
        <v>2207970.9054545453</v>
      </c>
      <c r="D75" s="24">
        <v>1387188.4127272731</v>
      </c>
      <c r="E75" s="24">
        <v>463466.52272727276</v>
      </c>
      <c r="F75" s="24">
        <v>547884</v>
      </c>
      <c r="G75" s="24">
        <v>416245.30797773658</v>
      </c>
      <c r="H75" s="24">
        <v>454380</v>
      </c>
      <c r="I75" s="24">
        <v>197856</v>
      </c>
      <c r="J75" s="24">
        <v>71136</v>
      </c>
      <c r="K75" s="24">
        <v>0</v>
      </c>
      <c r="L75" s="24">
        <v>0</v>
      </c>
      <c r="M75" s="24">
        <v>0</v>
      </c>
      <c r="N75" s="24">
        <v>0</v>
      </c>
    </row>
    <row r="76" spans="1:14" ht="18" customHeight="1" x14ac:dyDescent="0.25">
      <c r="A76" s="33" t="s">
        <v>25</v>
      </c>
      <c r="B76" s="15">
        <v>46123932.827272721</v>
      </c>
      <c r="C76" s="15">
        <v>46274967.905454539</v>
      </c>
      <c r="D76" s="15">
        <v>53706786.552727275</v>
      </c>
      <c r="E76" s="15">
        <v>56391872.742727272</v>
      </c>
      <c r="F76" s="15">
        <v>55460337.440000005</v>
      </c>
      <c r="G76" s="15">
        <v>53157206.667977735</v>
      </c>
      <c r="H76" s="15">
        <v>52843517.140000001</v>
      </c>
      <c r="I76" s="15">
        <v>42794604.020000003</v>
      </c>
      <c r="J76" s="15">
        <v>30478339.52</v>
      </c>
      <c r="K76" s="15">
        <v>32886880.949999999</v>
      </c>
      <c r="L76" s="15">
        <v>38056614</v>
      </c>
      <c r="M76" s="15">
        <v>42263736</v>
      </c>
      <c r="N76" s="15">
        <v>47878032</v>
      </c>
    </row>
    <row r="77" spans="1:14" ht="18" customHeight="1" x14ac:dyDescent="0.25">
      <c r="A77" s="31" t="s">
        <v>26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8" customHeight="1" x14ac:dyDescent="0.25">
      <c r="A78" s="32" t="s">
        <v>27</v>
      </c>
      <c r="B78" s="24">
        <v>56</v>
      </c>
      <c r="C78" s="24">
        <v>57.166666666666664</v>
      </c>
      <c r="D78" s="24">
        <v>58</v>
      </c>
      <c r="E78" s="24">
        <v>58</v>
      </c>
      <c r="F78" s="24">
        <v>58</v>
      </c>
      <c r="G78" s="24">
        <v>58</v>
      </c>
      <c r="H78" s="24">
        <v>60.5</v>
      </c>
      <c r="I78" s="24">
        <v>62</v>
      </c>
      <c r="J78" s="24">
        <v>64</v>
      </c>
      <c r="K78" s="24">
        <v>64.666666666666671</v>
      </c>
      <c r="L78" s="24">
        <v>64</v>
      </c>
      <c r="M78" s="24">
        <v>64</v>
      </c>
      <c r="N78" s="24">
        <v>69</v>
      </c>
    </row>
    <row r="79" spans="1:14" ht="18" customHeight="1" x14ac:dyDescent="0.25">
      <c r="A79" s="32" t="s">
        <v>28</v>
      </c>
      <c r="B79" s="24">
        <v>76</v>
      </c>
      <c r="C79" s="24">
        <v>76</v>
      </c>
      <c r="D79" s="24">
        <v>85.375</v>
      </c>
      <c r="E79" s="24">
        <v>86</v>
      </c>
      <c r="F79" s="24">
        <v>86</v>
      </c>
      <c r="G79" s="24">
        <v>86</v>
      </c>
      <c r="H79" s="24">
        <v>85.5</v>
      </c>
      <c r="I79" s="24">
        <v>82</v>
      </c>
      <c r="J79" s="24">
        <v>82</v>
      </c>
      <c r="K79" s="24">
        <v>82</v>
      </c>
      <c r="L79" s="24">
        <v>82</v>
      </c>
      <c r="M79" s="24">
        <v>82</v>
      </c>
      <c r="N79" s="24">
        <v>82</v>
      </c>
    </row>
    <row r="80" spans="1:14" ht="18" customHeight="1" x14ac:dyDescent="0.25">
      <c r="A80" s="38" t="s">
        <v>51</v>
      </c>
      <c r="B80" s="42">
        <v>39</v>
      </c>
      <c r="C80" s="42">
        <v>39</v>
      </c>
      <c r="D80" s="42">
        <v>39</v>
      </c>
      <c r="E80" s="42">
        <v>39</v>
      </c>
      <c r="F80" s="42">
        <v>76</v>
      </c>
      <c r="G80" s="42">
        <v>73.692061521512429</v>
      </c>
      <c r="H80" s="42">
        <v>72.217430433995844</v>
      </c>
      <c r="I80" s="42">
        <v>48.581971216300396</v>
      </c>
      <c r="J80" s="42">
        <v>76</v>
      </c>
      <c r="K80" s="42">
        <v>0</v>
      </c>
      <c r="L80" s="42">
        <v>0</v>
      </c>
      <c r="M80" s="42">
        <v>0</v>
      </c>
      <c r="N80" s="42">
        <v>0</v>
      </c>
    </row>
    <row r="81" spans="1:14" ht="18" customHeight="1" x14ac:dyDescent="0.25">
      <c r="A81" s="31" t="s">
        <v>29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18" customHeight="1" x14ac:dyDescent="0.25">
      <c r="A82" s="43" t="s">
        <v>30</v>
      </c>
      <c r="B82" s="54">
        <v>109309123</v>
      </c>
      <c r="C82" s="54">
        <v>114551695</v>
      </c>
      <c r="D82" s="54">
        <v>115967449</v>
      </c>
      <c r="E82" s="54">
        <v>118152818</v>
      </c>
      <c r="F82" s="54">
        <v>108233851.44</v>
      </c>
      <c r="G82" s="54">
        <v>99501892.207002565</v>
      </c>
      <c r="H82" s="54">
        <v>88618309</v>
      </c>
      <c r="I82" s="54">
        <v>39118959.079365082</v>
      </c>
      <c r="J82" s="54">
        <v>11447419.821253104</v>
      </c>
      <c r="K82" s="54">
        <v>39663847</v>
      </c>
      <c r="L82" s="54">
        <v>55192852</v>
      </c>
      <c r="M82" s="54">
        <v>57592610</v>
      </c>
      <c r="N82" s="54">
        <v>60767606</v>
      </c>
    </row>
    <row r="83" spans="1:14" ht="18" customHeight="1" x14ac:dyDescent="0.25">
      <c r="A83" s="44" t="s">
        <v>45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18" customHeight="1" x14ac:dyDescent="0.25">
      <c r="A84" s="32" t="s">
        <v>46</v>
      </c>
      <c r="B84" s="11">
        <v>89455</v>
      </c>
      <c r="C84" s="11">
        <v>88707</v>
      </c>
      <c r="D84" s="11">
        <v>93794</v>
      </c>
      <c r="E84" s="11">
        <v>100024</v>
      </c>
      <c r="F84" s="11">
        <v>99241</v>
      </c>
      <c r="G84" s="11">
        <v>97377</v>
      </c>
      <c r="H84" s="11">
        <v>91560</v>
      </c>
      <c r="I84" s="11">
        <v>73894</v>
      </c>
      <c r="J84" s="11">
        <v>51104</v>
      </c>
      <c r="K84" s="11">
        <v>53350</v>
      </c>
      <c r="L84" s="11">
        <v>61748</v>
      </c>
      <c r="M84" s="11">
        <v>65166</v>
      </c>
      <c r="N84" s="11">
        <v>68722</v>
      </c>
    </row>
    <row r="85" spans="1:14" ht="18" customHeight="1" x14ac:dyDescent="0.25">
      <c r="A85" s="32" t="s">
        <v>47</v>
      </c>
      <c r="B85" s="11">
        <v>24303.984848484852</v>
      </c>
      <c r="C85" s="11">
        <v>23950.363636363632</v>
      </c>
      <c r="D85" s="11">
        <v>22194</v>
      </c>
      <c r="E85" s="11">
        <v>26178.257567738368</v>
      </c>
      <c r="F85" s="11">
        <v>24425</v>
      </c>
      <c r="G85" s="11">
        <v>22917.02319109462</v>
      </c>
      <c r="H85" s="11">
        <v>21647</v>
      </c>
      <c r="I85" s="11">
        <v>17210</v>
      </c>
      <c r="J85" s="11">
        <v>15290</v>
      </c>
      <c r="K85" s="11">
        <v>13817</v>
      </c>
      <c r="L85" s="11">
        <v>10121</v>
      </c>
      <c r="M85" s="11">
        <v>19220</v>
      </c>
      <c r="N85" s="11">
        <v>21145</v>
      </c>
    </row>
    <row r="86" spans="1:14" ht="18" customHeight="1" x14ac:dyDescent="0.25">
      <c r="A86" s="33" t="s">
        <v>61</v>
      </c>
      <c r="B86" s="15">
        <v>113758.98484848486</v>
      </c>
      <c r="C86" s="15">
        <v>112657.36363636365</v>
      </c>
      <c r="D86" s="15">
        <v>115988</v>
      </c>
      <c r="E86" s="15">
        <v>126202.25756773837</v>
      </c>
      <c r="F86" s="15">
        <v>123666</v>
      </c>
      <c r="G86" s="15">
        <v>120294.02319109463</v>
      </c>
      <c r="H86" s="15">
        <v>113207</v>
      </c>
      <c r="I86" s="15">
        <v>91104</v>
      </c>
      <c r="J86" s="15">
        <v>66394</v>
      </c>
      <c r="K86" s="15">
        <v>67167</v>
      </c>
      <c r="L86" s="15">
        <v>71869</v>
      </c>
      <c r="M86" s="15">
        <v>84386</v>
      </c>
      <c r="N86" s="15">
        <v>89867</v>
      </c>
    </row>
    <row r="87" spans="1:14" ht="18" customHeight="1" x14ac:dyDescent="0.25"/>
    <row r="88" spans="1:14" ht="30.75" customHeight="1" x14ac:dyDescent="0.25">
      <c r="A88" s="77" t="s">
        <v>62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4" ht="18" customHeight="1" x14ac:dyDescent="0.25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</row>
    <row r="90" spans="1:14" ht="18" customHeight="1" x14ac:dyDescent="0.25">
      <c r="A90" s="67" t="s">
        <v>65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4" ht="18" customHeight="1" x14ac:dyDescent="0.25">
      <c r="A91" s="66" t="s">
        <v>66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</row>
    <row r="92" spans="1:14" ht="18" customHeight="1" x14ac:dyDescent="0.25"/>
    <row r="93" spans="1:14" ht="18" customHeight="1" x14ac:dyDescent="0.25"/>
    <row r="94" spans="1:14" ht="18" customHeight="1" x14ac:dyDescent="0.25"/>
    <row r="95" spans="1:14" ht="18" customHeight="1" x14ac:dyDescent="0.25"/>
    <row r="96" spans="1:14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</sheetData>
  <mergeCells count="18">
    <mergeCell ref="N5:N6"/>
    <mergeCell ref="B5:M5"/>
    <mergeCell ref="A5:A6"/>
    <mergeCell ref="F47:F48"/>
    <mergeCell ref="G47:G48"/>
    <mergeCell ref="M47:M48"/>
    <mergeCell ref="N47:N48"/>
    <mergeCell ref="A88:L8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</mergeCells>
  <hyperlinks>
    <hyperlink ref="A9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showGridLines="0" zoomScale="80" zoomScaleNormal="80" workbookViewId="0">
      <selection activeCell="A3" sqref="A3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53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8" t="s">
        <v>2</v>
      </c>
      <c r="B9" s="54">
        <v>116224</v>
      </c>
      <c r="C9" s="54">
        <v>102630.40000000001</v>
      </c>
      <c r="D9" s="54">
        <v>121625.60000000001</v>
      </c>
      <c r="E9" s="54">
        <v>115660.8</v>
      </c>
      <c r="F9" s="54">
        <v>118809.60000000001</v>
      </c>
      <c r="G9" s="54">
        <v>113894.40000000001</v>
      </c>
      <c r="H9" s="54">
        <v>122060.8</v>
      </c>
      <c r="I9" s="54">
        <v>126156.8</v>
      </c>
      <c r="J9" s="54"/>
      <c r="K9" s="54"/>
      <c r="L9" s="54"/>
      <c r="M9" s="54"/>
      <c r="N9" s="54">
        <f>SUM(B9:M9)</f>
        <v>937062.40000000014</v>
      </c>
    </row>
    <row r="10" spans="1:14" ht="18" customHeight="1" x14ac:dyDescent="0.25">
      <c r="A10" s="31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8" customHeight="1" x14ac:dyDescent="0.25">
      <c r="A11" s="38" t="s">
        <v>8</v>
      </c>
      <c r="B11" s="54">
        <v>697344</v>
      </c>
      <c r="C11" s="54">
        <v>615782.40000000002</v>
      </c>
      <c r="D11" s="54">
        <v>729753.60000000009</v>
      </c>
      <c r="E11" s="54">
        <v>693964.80000000005</v>
      </c>
      <c r="F11" s="54">
        <v>712857.60000000009</v>
      </c>
      <c r="G11" s="54">
        <v>683366.40000000002</v>
      </c>
      <c r="H11" s="54">
        <v>732364.80000000005</v>
      </c>
      <c r="I11" s="54">
        <v>756940.80000000005</v>
      </c>
      <c r="J11" s="54"/>
      <c r="K11" s="54"/>
      <c r="L11" s="54"/>
      <c r="M11" s="54"/>
      <c r="N11" s="54">
        <f>SUM(B11:M11)</f>
        <v>5622374.3999999994</v>
      </c>
    </row>
    <row r="12" spans="1:14" ht="18" customHeight="1" x14ac:dyDescent="0.25">
      <c r="A12" s="30" t="s">
        <v>11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8" customHeight="1" x14ac:dyDescent="0.25">
      <c r="A13" s="35" t="s">
        <v>12</v>
      </c>
      <c r="B13" s="50">
        <v>35544078.300000004</v>
      </c>
      <c r="C13" s="50">
        <v>35216070.300000004</v>
      </c>
      <c r="D13" s="50">
        <v>41540915.700000003</v>
      </c>
      <c r="E13" s="50">
        <v>39678518.800000004</v>
      </c>
      <c r="F13" s="50">
        <v>41817387</v>
      </c>
      <c r="G13" s="50">
        <v>44883673.600000001</v>
      </c>
      <c r="H13" s="50">
        <v>43273510.700000003</v>
      </c>
      <c r="I13" s="50">
        <v>47542043.5</v>
      </c>
      <c r="J13" s="50"/>
      <c r="K13" s="50"/>
      <c r="L13" s="50"/>
      <c r="M13" s="50"/>
      <c r="N13" s="50">
        <f>SUM(B13:M13)</f>
        <v>329496197.90000004</v>
      </c>
    </row>
    <row r="14" spans="1:14" ht="18" customHeight="1" x14ac:dyDescent="0.25">
      <c r="A14" s="35" t="s">
        <v>13</v>
      </c>
      <c r="B14" s="56">
        <v>17.3</v>
      </c>
      <c r="C14" s="56">
        <v>17.3</v>
      </c>
      <c r="D14" s="56">
        <v>17.3</v>
      </c>
      <c r="E14" s="56">
        <v>17.3</v>
      </c>
      <c r="F14" s="56">
        <v>17.3</v>
      </c>
      <c r="G14" s="56">
        <v>17.3</v>
      </c>
      <c r="H14" s="56">
        <v>17.3</v>
      </c>
      <c r="I14" s="56">
        <v>17.3</v>
      </c>
      <c r="J14" s="56"/>
      <c r="K14" s="56"/>
      <c r="L14" s="56"/>
      <c r="M14" s="56"/>
      <c r="N14" s="56">
        <f>+AVERAGE(B14:M14)</f>
        <v>17.3</v>
      </c>
    </row>
    <row r="15" spans="1:14" ht="18" customHeight="1" x14ac:dyDescent="0.25">
      <c r="A15" s="31" t="s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18" customHeight="1" x14ac:dyDescent="0.25">
      <c r="A16" s="38" t="s">
        <v>15</v>
      </c>
      <c r="B16" s="39">
        <v>31.81</v>
      </c>
      <c r="C16" s="39">
        <v>31.81</v>
      </c>
      <c r="D16" s="39">
        <v>31.81</v>
      </c>
      <c r="E16" s="39">
        <v>31.81</v>
      </c>
      <c r="F16" s="39">
        <v>31.81</v>
      </c>
      <c r="G16" s="39">
        <v>31.81</v>
      </c>
      <c r="H16" s="39">
        <v>31.81</v>
      </c>
      <c r="I16" s="39">
        <v>31.81</v>
      </c>
      <c r="J16" s="39"/>
      <c r="K16" s="39"/>
      <c r="L16" s="39"/>
      <c r="M16" s="39"/>
      <c r="N16" s="39">
        <f>+AVERAGE(B16:M16)</f>
        <v>31.81</v>
      </c>
    </row>
    <row r="17" spans="1:14" ht="18" customHeight="1" x14ac:dyDescent="0.25">
      <c r="A17" s="35" t="s">
        <v>17</v>
      </c>
      <c r="B17" s="52">
        <v>6</v>
      </c>
      <c r="C17" s="52">
        <v>6</v>
      </c>
      <c r="D17" s="52">
        <v>6</v>
      </c>
      <c r="E17" s="52">
        <v>6</v>
      </c>
      <c r="F17" s="52">
        <v>6</v>
      </c>
      <c r="G17" s="52">
        <v>6</v>
      </c>
      <c r="H17" s="52">
        <v>6</v>
      </c>
      <c r="I17" s="52">
        <v>6</v>
      </c>
      <c r="J17" s="52"/>
      <c r="K17" s="52"/>
      <c r="L17" s="52"/>
      <c r="M17" s="52"/>
      <c r="N17" s="52">
        <f>+AVERAGE(B17:M17)</f>
        <v>6</v>
      </c>
    </row>
    <row r="18" spans="1:14" ht="18" customHeight="1" x14ac:dyDescent="0.25">
      <c r="A18" s="31" t="s">
        <v>20</v>
      </c>
      <c r="B18" s="14">
        <v>452.54867841409691</v>
      </c>
      <c r="C18" s="14">
        <v>507.76028934896482</v>
      </c>
      <c r="D18" s="14">
        <v>505.41128183540309</v>
      </c>
      <c r="E18" s="14">
        <v>507.64851704293937</v>
      </c>
      <c r="F18" s="14">
        <v>520.83387201034259</v>
      </c>
      <c r="G18" s="14">
        <v>583.14947179141382</v>
      </c>
      <c r="H18" s="14">
        <v>524.61388422818789</v>
      </c>
      <c r="I18" s="14">
        <v>557.64914772727275</v>
      </c>
      <c r="J18" s="14"/>
      <c r="K18" s="14"/>
      <c r="L18" s="14"/>
      <c r="M18" s="14"/>
      <c r="N18" s="14">
        <f>+AVERAGE(B18:M18)</f>
        <v>519.95189279982765</v>
      </c>
    </row>
    <row r="19" spans="1:14" ht="18" customHeight="1" x14ac:dyDescent="0.25">
      <c r="A19" s="41" t="s">
        <v>21</v>
      </c>
      <c r="B19" s="42">
        <v>75.424779735682819</v>
      </c>
      <c r="C19" s="42">
        <v>84.626714891494132</v>
      </c>
      <c r="D19" s="42">
        <v>84.235213639233848</v>
      </c>
      <c r="E19" s="42">
        <v>84.608086173823224</v>
      </c>
      <c r="F19" s="42">
        <v>86.805645335057093</v>
      </c>
      <c r="G19" s="42">
        <v>97.191578631902303</v>
      </c>
      <c r="H19" s="42">
        <v>87.435647371364652</v>
      </c>
      <c r="I19" s="42">
        <v>92.941524621212125</v>
      </c>
      <c r="J19" s="42"/>
      <c r="K19" s="42"/>
      <c r="L19" s="42"/>
      <c r="M19" s="42"/>
      <c r="N19" s="42">
        <f>+AVERAGE(B19:M19)</f>
        <v>86.658648799971274</v>
      </c>
    </row>
    <row r="20" spans="1:14" ht="18" customHeight="1" x14ac:dyDescent="0.25">
      <c r="A20" s="31" t="s">
        <v>22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customHeight="1" x14ac:dyDescent="0.25">
      <c r="A21" s="38" t="s">
        <v>23</v>
      </c>
      <c r="B21" s="42">
        <v>1272108</v>
      </c>
      <c r="C21" s="42">
        <v>1123321.8</v>
      </c>
      <c r="D21" s="42">
        <v>1331230.2000000002</v>
      </c>
      <c r="E21" s="42">
        <v>1265943.6000000001</v>
      </c>
      <c r="F21" s="42">
        <v>1300408.2000000002</v>
      </c>
      <c r="G21" s="42">
        <v>1246609.8</v>
      </c>
      <c r="H21" s="42">
        <v>1335993.6000000001</v>
      </c>
      <c r="I21" s="42">
        <v>1380825.6</v>
      </c>
      <c r="J21" s="42"/>
      <c r="K21" s="42"/>
      <c r="L21" s="42"/>
      <c r="M21" s="42"/>
      <c r="N21" s="42">
        <f>SUM(B21:M21)</f>
        <v>10256440.799999999</v>
      </c>
    </row>
    <row r="22" spans="1:14" ht="18" customHeight="1" x14ac:dyDescent="0.25">
      <c r="A22" s="31" t="s">
        <v>26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8" customHeight="1" x14ac:dyDescent="0.25">
      <c r="A23" s="38" t="s">
        <v>27</v>
      </c>
      <c r="B23" s="42">
        <v>46.7</v>
      </c>
      <c r="C23" s="42">
        <v>46.7</v>
      </c>
      <c r="D23" s="42">
        <v>46.7</v>
      </c>
      <c r="E23" s="42">
        <v>46.7</v>
      </c>
      <c r="F23" s="42">
        <v>46.7</v>
      </c>
      <c r="G23" s="42">
        <v>46.7</v>
      </c>
      <c r="H23" s="42">
        <v>46.7</v>
      </c>
      <c r="I23" s="42">
        <v>46.7</v>
      </c>
      <c r="J23" s="42"/>
      <c r="K23" s="42"/>
      <c r="L23" s="42"/>
      <c r="M23" s="42"/>
      <c r="N23" s="42">
        <f>+AVERAGE(B23:M23)</f>
        <v>46.699999999999996</v>
      </c>
    </row>
    <row r="24" spans="1:14" ht="18" customHeight="1" x14ac:dyDescent="0.25">
      <c r="A24" s="31" t="s">
        <v>29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8" customHeight="1" x14ac:dyDescent="0.25">
      <c r="A25" s="43" t="s">
        <v>30</v>
      </c>
      <c r="B25" s="54">
        <v>2054571</v>
      </c>
      <c r="C25" s="54">
        <v>2035611</v>
      </c>
      <c r="D25" s="54">
        <v>2401209</v>
      </c>
      <c r="E25" s="54">
        <v>2293556</v>
      </c>
      <c r="F25" s="54">
        <v>2417190</v>
      </c>
      <c r="G25" s="54">
        <v>2594432</v>
      </c>
      <c r="H25" s="54">
        <v>2501359</v>
      </c>
      <c r="I25" s="54">
        <v>2748095</v>
      </c>
      <c r="J25" s="54"/>
      <c r="K25" s="54"/>
      <c r="L25" s="54"/>
      <c r="M25" s="54"/>
      <c r="N25" s="54">
        <f>SUM(B25:M25)</f>
        <v>19046023</v>
      </c>
    </row>
    <row r="26" spans="1:14" ht="18" customHeight="1" x14ac:dyDescent="0.25">
      <c r="A26" s="57" t="s">
        <v>52</v>
      </c>
      <c r="B26" s="58">
        <v>4540</v>
      </c>
      <c r="C26" s="58">
        <v>4009</v>
      </c>
      <c r="D26" s="58">
        <v>4751</v>
      </c>
      <c r="E26" s="58">
        <v>4518</v>
      </c>
      <c r="F26" s="58">
        <v>4641</v>
      </c>
      <c r="G26" s="58">
        <v>4449</v>
      </c>
      <c r="H26" s="58">
        <v>4768</v>
      </c>
      <c r="I26" s="58">
        <v>4928</v>
      </c>
      <c r="J26" s="58"/>
      <c r="K26" s="58"/>
      <c r="L26" s="58"/>
      <c r="M26" s="58"/>
      <c r="N26" s="58">
        <f>SUM(B26:M26)</f>
        <v>36604</v>
      </c>
    </row>
    <row r="27" spans="1:14" ht="18" customHeight="1" x14ac:dyDescent="0.25"/>
    <row r="28" spans="1:14" ht="18" customHeight="1" x14ac:dyDescent="0.25"/>
    <row r="29" spans="1:14" ht="18" customHeight="1" x14ac:dyDescent="0.25">
      <c r="A29" s="78" t="s">
        <v>53</v>
      </c>
      <c r="B29" s="75">
        <v>2005</v>
      </c>
      <c r="C29" s="75">
        <v>2006</v>
      </c>
      <c r="D29" s="75">
        <v>2007</v>
      </c>
      <c r="E29" s="75">
        <v>2008</v>
      </c>
      <c r="F29" s="75">
        <v>2009</v>
      </c>
      <c r="G29" s="75">
        <v>2010</v>
      </c>
      <c r="H29" s="75">
        <v>2011</v>
      </c>
      <c r="I29" s="75">
        <v>2012</v>
      </c>
      <c r="J29" s="75">
        <v>2013</v>
      </c>
      <c r="K29" s="75">
        <v>2014</v>
      </c>
      <c r="L29" s="75">
        <v>2015</v>
      </c>
      <c r="M29" s="75">
        <v>2016</v>
      </c>
      <c r="N29" s="75">
        <v>2017</v>
      </c>
    </row>
    <row r="30" spans="1:14" ht="18" customHeight="1" x14ac:dyDescent="0.25">
      <c r="A30" s="78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1:14" ht="18" customHeight="1" x14ac:dyDescent="0.25">
      <c r="A31" s="29" t="s">
        <v>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8" customHeight="1" x14ac:dyDescent="0.25">
      <c r="A32" s="31" t="s">
        <v>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18" customHeight="1" x14ac:dyDescent="0.25">
      <c r="A33" s="38" t="s">
        <v>2</v>
      </c>
      <c r="B33" s="54">
        <v>1347276.7999999998</v>
      </c>
      <c r="C33" s="54">
        <v>1293900.8000000003</v>
      </c>
      <c r="D33" s="54">
        <v>1289804.8</v>
      </c>
      <c r="E33" s="54">
        <v>1256934.4000000001</v>
      </c>
      <c r="F33" s="54">
        <v>1426329.5999999999</v>
      </c>
      <c r="G33" s="54">
        <v>1487488</v>
      </c>
      <c r="H33" s="54">
        <v>1481215.9999999998</v>
      </c>
      <c r="I33" s="54">
        <v>1459609.6000000003</v>
      </c>
      <c r="J33" s="54">
        <v>1446246.4000000001</v>
      </c>
      <c r="K33" s="54">
        <v>1384755.2</v>
      </c>
      <c r="L33" s="54">
        <v>1386393.5999999999</v>
      </c>
      <c r="M33" s="54">
        <v>1402496</v>
      </c>
      <c r="N33" s="54">
        <v>1419827</v>
      </c>
    </row>
    <row r="34" spans="1:14" ht="18" customHeight="1" x14ac:dyDescent="0.25">
      <c r="A34" s="31" t="s">
        <v>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8" customHeight="1" x14ac:dyDescent="0.25">
      <c r="A35" s="38" t="s">
        <v>8</v>
      </c>
      <c r="B35" s="54">
        <v>8083660.8000000007</v>
      </c>
      <c r="C35" s="54">
        <v>7763404.7999999998</v>
      </c>
      <c r="D35" s="54">
        <v>7738828.7999999998</v>
      </c>
      <c r="E35" s="54">
        <v>7541606.4000000004</v>
      </c>
      <c r="F35" s="54">
        <v>8556723.4560000002</v>
      </c>
      <c r="G35" s="54">
        <v>8924928</v>
      </c>
      <c r="H35" s="54">
        <v>8887296</v>
      </c>
      <c r="I35" s="54">
        <v>8757657.6000000015</v>
      </c>
      <c r="J35" s="54">
        <v>8677478.4000000004</v>
      </c>
      <c r="K35" s="54">
        <v>8308531.200000002</v>
      </c>
      <c r="L35" s="54">
        <v>8318361.5999999996</v>
      </c>
      <c r="M35" s="54">
        <v>8414976</v>
      </c>
      <c r="N35" s="54">
        <v>8518963</v>
      </c>
    </row>
    <row r="36" spans="1:14" ht="18" customHeight="1" x14ac:dyDescent="0.25">
      <c r="A36" s="30" t="s">
        <v>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1:14" ht="18" customHeight="1" x14ac:dyDescent="0.25">
      <c r="A37" s="35" t="s">
        <v>12</v>
      </c>
      <c r="B37" s="50">
        <v>479291673.30000001</v>
      </c>
      <c r="C37" s="50">
        <v>475280841.30000007</v>
      </c>
      <c r="D37" s="50">
        <v>430093898.69999999</v>
      </c>
      <c r="E37" s="50">
        <v>418869727.9000001</v>
      </c>
      <c r="F37" s="50">
        <v>391660755.00000006</v>
      </c>
      <c r="G37" s="50">
        <v>392189512.20000005</v>
      </c>
      <c r="H37" s="50">
        <v>320211720.40000004</v>
      </c>
      <c r="I37" s="50">
        <v>328067131.39999998</v>
      </c>
      <c r="J37" s="50">
        <v>266752315.69999999</v>
      </c>
      <c r="K37" s="50">
        <v>217722333.80000001</v>
      </c>
      <c r="L37" s="50">
        <v>320540697.20000005</v>
      </c>
      <c r="M37" s="50">
        <v>353625528.60000002</v>
      </c>
      <c r="N37" s="50">
        <v>388780547</v>
      </c>
    </row>
    <row r="38" spans="1:14" ht="18" customHeight="1" x14ac:dyDescent="0.25">
      <c r="A38" s="35" t="s">
        <v>13</v>
      </c>
      <c r="B38" s="56">
        <v>17.300000000000004</v>
      </c>
      <c r="C38" s="56">
        <v>17.300000000000004</v>
      </c>
      <c r="D38" s="56">
        <v>17.300000000000004</v>
      </c>
      <c r="E38" s="56">
        <v>17.300000000000004</v>
      </c>
      <c r="F38" s="56">
        <v>17.300000000000004</v>
      </c>
      <c r="G38" s="56">
        <v>17.300000000000004</v>
      </c>
      <c r="H38" s="56">
        <v>17.300000000000004</v>
      </c>
      <c r="I38" s="56">
        <v>17.300000000000004</v>
      </c>
      <c r="J38" s="56">
        <v>17.300000000000004</v>
      </c>
      <c r="K38" s="56">
        <v>17.300000000000004</v>
      </c>
      <c r="L38" s="56">
        <v>17.300000000000004</v>
      </c>
      <c r="M38" s="56">
        <v>17.300000000000004</v>
      </c>
      <c r="N38" s="56">
        <v>17.3</v>
      </c>
    </row>
    <row r="39" spans="1:14" ht="18" customHeight="1" x14ac:dyDescent="0.25">
      <c r="A39" s="31" t="s">
        <v>14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18" customHeight="1" x14ac:dyDescent="0.25">
      <c r="A40" s="38" t="s">
        <v>15</v>
      </c>
      <c r="B40" s="39">
        <v>32.760833333333331</v>
      </c>
      <c r="C40" s="39">
        <v>32.730833333333329</v>
      </c>
      <c r="D40" s="39">
        <v>32.722500000000004</v>
      </c>
      <c r="E40" s="39">
        <v>32.981666666666669</v>
      </c>
      <c r="F40" s="39">
        <v>33.430000000000007</v>
      </c>
      <c r="G40" s="39">
        <v>33.485833333333339</v>
      </c>
      <c r="H40" s="39">
        <v>33.293333333333344</v>
      </c>
      <c r="I40" s="39">
        <v>33.064166666666665</v>
      </c>
      <c r="J40" s="39">
        <v>33.239166666666669</v>
      </c>
      <c r="K40" s="39">
        <v>32.168333333333329</v>
      </c>
      <c r="L40" s="39">
        <v>32.289166666666667</v>
      </c>
      <c r="M40" s="39">
        <v>31.81</v>
      </c>
      <c r="N40" s="39">
        <v>31.8</v>
      </c>
    </row>
    <row r="41" spans="1:14" ht="18" customHeight="1" x14ac:dyDescent="0.25">
      <c r="A41" s="35" t="s">
        <v>17</v>
      </c>
      <c r="B41" s="52">
        <v>6</v>
      </c>
      <c r="C41" s="52">
        <v>6</v>
      </c>
      <c r="D41" s="52">
        <v>6</v>
      </c>
      <c r="E41" s="52">
        <v>6</v>
      </c>
      <c r="F41" s="52">
        <v>5.9991666666666674</v>
      </c>
      <c r="G41" s="52">
        <v>6</v>
      </c>
      <c r="H41" s="52">
        <v>6</v>
      </c>
      <c r="I41" s="52">
        <v>6</v>
      </c>
      <c r="J41" s="52">
        <v>6</v>
      </c>
      <c r="K41" s="52">
        <v>6</v>
      </c>
      <c r="L41" s="52">
        <v>6</v>
      </c>
      <c r="M41" s="52">
        <v>6</v>
      </c>
      <c r="N41" s="52">
        <v>6</v>
      </c>
    </row>
    <row r="42" spans="1:14" ht="18" customHeight="1" x14ac:dyDescent="0.25">
      <c r="A42" s="31" t="s">
        <v>20</v>
      </c>
      <c r="B42" s="14">
        <v>526.24017705165886</v>
      </c>
      <c r="C42" s="14">
        <v>543.72830314735359</v>
      </c>
      <c r="D42" s="14">
        <v>493.48924802152965</v>
      </c>
      <c r="E42" s="14">
        <v>520.12458205475775</v>
      </c>
      <c r="F42" s="14">
        <v>407.47994346253864</v>
      </c>
      <c r="G42" s="14">
        <v>389.29765211366833</v>
      </c>
      <c r="H42" s="14">
        <v>320.40658291853799</v>
      </c>
      <c r="I42" s="14">
        <v>332.35187189180232</v>
      </c>
      <c r="J42" s="14">
        <v>272.25794992017387</v>
      </c>
      <c r="K42" s="14">
        <v>232.65687885691565</v>
      </c>
      <c r="L42" s="14">
        <v>340.4160671181578</v>
      </c>
      <c r="M42" s="14">
        <v>372.45880338170355</v>
      </c>
      <c r="N42" s="14">
        <v>404</v>
      </c>
    </row>
    <row r="43" spans="1:14" ht="18" customHeight="1" x14ac:dyDescent="0.25">
      <c r="A43" s="41" t="s">
        <v>21</v>
      </c>
      <c r="B43" s="42">
        <v>87.706696175276477</v>
      </c>
      <c r="C43" s="42">
        <v>90.621383857892283</v>
      </c>
      <c r="D43" s="42">
        <v>82.248208003588275</v>
      </c>
      <c r="E43" s="42">
        <v>86.687430342459621</v>
      </c>
      <c r="F43" s="42">
        <v>67.922239054769605</v>
      </c>
      <c r="G43" s="42">
        <v>64.882942018944718</v>
      </c>
      <c r="H43" s="42">
        <v>53.401097153089658</v>
      </c>
      <c r="I43" s="42">
        <v>55.391978648633732</v>
      </c>
      <c r="J43" s="42">
        <v>45.376324986695657</v>
      </c>
      <c r="K43" s="42">
        <v>38.776146476152597</v>
      </c>
      <c r="L43" s="42">
        <v>56.73601118635964</v>
      </c>
      <c r="M43" s="42">
        <v>62.076467230283917</v>
      </c>
      <c r="N43" s="42">
        <v>67</v>
      </c>
    </row>
    <row r="44" spans="1:14" ht="18" customHeight="1" x14ac:dyDescent="0.25">
      <c r="A44" s="31" t="s">
        <v>22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" customHeight="1" x14ac:dyDescent="0.25">
      <c r="A45" s="38" t="s">
        <v>23</v>
      </c>
      <c r="B45" s="42">
        <v>14746365.600000001</v>
      </c>
      <c r="C45" s="42">
        <v>14162148.6</v>
      </c>
      <c r="D45" s="42">
        <v>14117316.6</v>
      </c>
      <c r="E45" s="42">
        <v>13757539.800000001</v>
      </c>
      <c r="F45" s="42">
        <v>15609335.367000002</v>
      </c>
      <c r="G45" s="42">
        <v>16281021.000000002</v>
      </c>
      <c r="H45" s="42">
        <v>16212372.000000004</v>
      </c>
      <c r="I45" s="42">
        <v>15975883.200000001</v>
      </c>
      <c r="J45" s="42">
        <v>15829618.800000001</v>
      </c>
      <c r="K45" s="42">
        <v>15156578.400000004</v>
      </c>
      <c r="L45" s="42">
        <v>15174511.199999999</v>
      </c>
      <c r="M45" s="42">
        <v>15350757.000000002</v>
      </c>
      <c r="N45" s="42">
        <v>15540452</v>
      </c>
    </row>
    <row r="46" spans="1:14" ht="18" customHeight="1" x14ac:dyDescent="0.25">
      <c r="A46" s="31" t="s">
        <v>26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18" customHeight="1" x14ac:dyDescent="0.25">
      <c r="A47" s="38" t="s">
        <v>27</v>
      </c>
      <c r="B47" s="42">
        <v>46.699999999999996</v>
      </c>
      <c r="C47" s="42">
        <v>46.699999999999996</v>
      </c>
      <c r="D47" s="42">
        <v>46.699999999999996</v>
      </c>
      <c r="E47" s="42">
        <v>46.699999999999996</v>
      </c>
      <c r="F47" s="42">
        <v>46.699999999999996</v>
      </c>
      <c r="G47" s="42">
        <v>46.699999999999996</v>
      </c>
      <c r="H47" s="42">
        <v>46.699999999999996</v>
      </c>
      <c r="I47" s="42">
        <v>46.699999999999996</v>
      </c>
      <c r="J47" s="42">
        <v>46.699999999999996</v>
      </c>
      <c r="K47" s="42">
        <v>46.699999999999996</v>
      </c>
      <c r="L47" s="42">
        <v>46.699999999999996</v>
      </c>
      <c r="M47" s="42">
        <v>46.699999999999996</v>
      </c>
      <c r="N47" s="42">
        <v>47</v>
      </c>
    </row>
    <row r="48" spans="1:14" ht="18" customHeight="1" x14ac:dyDescent="0.25">
      <c r="A48" s="31" t="s">
        <v>29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18" customHeight="1" x14ac:dyDescent="0.25">
      <c r="A49" s="43" t="s">
        <v>30</v>
      </c>
      <c r="B49" s="54">
        <v>27704721</v>
      </c>
      <c r="C49" s="54">
        <v>27472881</v>
      </c>
      <c r="D49" s="54">
        <v>24860919</v>
      </c>
      <c r="E49" s="54">
        <v>24212123</v>
      </c>
      <c r="F49" s="54">
        <v>22639350</v>
      </c>
      <c r="G49" s="54">
        <v>22669914</v>
      </c>
      <c r="H49" s="54">
        <v>18509348</v>
      </c>
      <c r="I49" s="54">
        <v>18963418</v>
      </c>
      <c r="J49" s="54">
        <v>15419209</v>
      </c>
      <c r="K49" s="54">
        <v>12585106</v>
      </c>
      <c r="L49" s="54">
        <v>18528364</v>
      </c>
      <c r="M49" s="54">
        <v>20440782</v>
      </c>
      <c r="N49" s="54">
        <v>22472864</v>
      </c>
    </row>
    <row r="50" spans="1:14" ht="18" customHeight="1" x14ac:dyDescent="0.25">
      <c r="A50" s="57" t="s">
        <v>52</v>
      </c>
      <c r="B50" s="58">
        <v>52628</v>
      </c>
      <c r="C50" s="58">
        <v>50543</v>
      </c>
      <c r="D50" s="58">
        <v>50383</v>
      </c>
      <c r="E50" s="58">
        <v>49099</v>
      </c>
      <c r="F50" s="58">
        <v>55716</v>
      </c>
      <c r="G50" s="58">
        <v>58105</v>
      </c>
      <c r="H50" s="58">
        <v>57860</v>
      </c>
      <c r="I50" s="58">
        <v>57016</v>
      </c>
      <c r="J50" s="58">
        <v>56494</v>
      </c>
      <c r="K50" s="58">
        <v>54092</v>
      </c>
      <c r="L50" s="58">
        <v>54156</v>
      </c>
      <c r="M50" s="58">
        <v>54785</v>
      </c>
      <c r="N50" s="58">
        <v>55462</v>
      </c>
    </row>
    <row r="51" spans="1:14" ht="18" customHeight="1" x14ac:dyDescent="0.25"/>
    <row r="52" spans="1:14" ht="18" customHeight="1" x14ac:dyDescent="0.25"/>
    <row r="53" spans="1:14" ht="18" customHeight="1" x14ac:dyDescent="0.25">
      <c r="A53" s="67" t="s">
        <v>65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1:14" ht="18" customHeight="1" x14ac:dyDescent="0.25">
      <c r="A54" s="66" t="s">
        <v>66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</row>
    <row r="55" spans="1:14" ht="18" customHeight="1" x14ac:dyDescent="0.25"/>
    <row r="56" spans="1:14" ht="18" customHeight="1" x14ac:dyDescent="0.25"/>
    <row r="57" spans="1:14" ht="18" customHeight="1" x14ac:dyDescent="0.25"/>
    <row r="58" spans="1:14" ht="18" customHeight="1" x14ac:dyDescent="0.25"/>
    <row r="59" spans="1:14" ht="18" customHeight="1" x14ac:dyDescent="0.25"/>
    <row r="60" spans="1:14" ht="18" customHeight="1" x14ac:dyDescent="0.25"/>
    <row r="61" spans="1:14" ht="18" customHeight="1" x14ac:dyDescent="0.25"/>
    <row r="62" spans="1:14" ht="18" customHeight="1" x14ac:dyDescent="0.25"/>
    <row r="63" spans="1:14" ht="18" customHeight="1" x14ac:dyDescent="0.25"/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</sheetData>
  <mergeCells count="17">
    <mergeCell ref="J29:J30"/>
    <mergeCell ref="M29:M30"/>
    <mergeCell ref="N29:N30"/>
    <mergeCell ref="N5:N6"/>
    <mergeCell ref="B5:M5"/>
    <mergeCell ref="A5:A6"/>
    <mergeCell ref="K29:K30"/>
    <mergeCell ref="L29:L30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</mergeCells>
  <hyperlinks>
    <hyperlink ref="A54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showGridLines="0" zoomScale="80" zoomScaleNormal="80" workbookViewId="0">
      <selection activeCell="A4" sqref="A4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42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2" t="s">
        <v>2</v>
      </c>
      <c r="B9" s="11">
        <v>521447.201</v>
      </c>
      <c r="C9" s="11">
        <v>457951.97900000005</v>
      </c>
      <c r="D9" s="11">
        <v>517859.924</v>
      </c>
      <c r="E9" s="11">
        <v>483564.05100000004</v>
      </c>
      <c r="F9" s="11">
        <v>509947.01400000002</v>
      </c>
      <c r="G9" s="11">
        <v>491033.42900000006</v>
      </c>
      <c r="H9" s="11">
        <v>548106.85</v>
      </c>
      <c r="I9" s="11">
        <v>560864.375</v>
      </c>
      <c r="J9" s="11"/>
      <c r="K9" s="11"/>
      <c r="L9" s="11"/>
      <c r="M9" s="11"/>
      <c r="N9" s="11">
        <f>SUM(B9:M9)</f>
        <v>4090774.8230000003</v>
      </c>
    </row>
    <row r="10" spans="1:14" ht="18" customHeight="1" x14ac:dyDescent="0.25">
      <c r="A10" s="32" t="s">
        <v>3</v>
      </c>
      <c r="B10" s="11">
        <v>98330.97600000001</v>
      </c>
      <c r="C10" s="11">
        <v>89140.892000000007</v>
      </c>
      <c r="D10" s="11">
        <v>100263.04000000001</v>
      </c>
      <c r="E10" s="11">
        <v>96281.146999999997</v>
      </c>
      <c r="F10" s="11">
        <v>98347.138000000006</v>
      </c>
      <c r="G10" s="11">
        <v>94894.051999999996</v>
      </c>
      <c r="H10" s="11">
        <v>107202.33200000001</v>
      </c>
      <c r="I10" s="11">
        <v>108776.046</v>
      </c>
      <c r="J10" s="11"/>
      <c r="K10" s="11"/>
      <c r="L10" s="11"/>
      <c r="M10" s="11"/>
      <c r="N10" s="11">
        <f>SUM(B10:M10)</f>
        <v>793235.62300000014</v>
      </c>
    </row>
    <row r="11" spans="1:14" ht="18" customHeight="1" x14ac:dyDescent="0.25">
      <c r="A11" s="33" t="s">
        <v>31</v>
      </c>
      <c r="B11" s="15">
        <v>619778.17700000003</v>
      </c>
      <c r="C11" s="15">
        <v>547092.87100000004</v>
      </c>
      <c r="D11" s="15">
        <v>618122.96400000004</v>
      </c>
      <c r="E11" s="15">
        <v>579845.19800000009</v>
      </c>
      <c r="F11" s="15">
        <v>608294.152</v>
      </c>
      <c r="G11" s="15">
        <v>585927.48100000003</v>
      </c>
      <c r="H11" s="15">
        <v>655309.18200000003</v>
      </c>
      <c r="I11" s="15">
        <v>669640.42099999997</v>
      </c>
      <c r="J11" s="15"/>
      <c r="K11" s="13"/>
      <c r="L11" s="13"/>
      <c r="M11" s="13"/>
      <c r="N11" s="15">
        <f>SUM(B11:M11)</f>
        <v>4884010.4460000005</v>
      </c>
    </row>
    <row r="12" spans="1:14" ht="18" customHeight="1" x14ac:dyDescent="0.25">
      <c r="A12" s="31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8" customHeight="1" x14ac:dyDescent="0.25">
      <c r="A13" s="32" t="s">
        <v>7</v>
      </c>
      <c r="B13" s="24">
        <v>99314.285759999999</v>
      </c>
      <c r="C13" s="24">
        <v>90032.300920000009</v>
      </c>
      <c r="D13" s="24">
        <v>101265.6704</v>
      </c>
      <c r="E13" s="24">
        <v>97243.958469999998</v>
      </c>
      <c r="F13" s="24">
        <v>99330.609379999994</v>
      </c>
      <c r="G13" s="24">
        <v>95842.992520000014</v>
      </c>
      <c r="H13" s="24">
        <v>108274.35532000003</v>
      </c>
      <c r="I13" s="24">
        <v>109863.80646000001</v>
      </c>
      <c r="J13" s="24"/>
      <c r="K13" s="11"/>
      <c r="L13" s="11"/>
      <c r="M13" s="11"/>
      <c r="N13" s="24">
        <f>SUM(B13:M13)</f>
        <v>801167.97923000006</v>
      </c>
    </row>
    <row r="14" spans="1:14" ht="18" customHeight="1" x14ac:dyDescent="0.25">
      <c r="A14" s="32" t="s">
        <v>8</v>
      </c>
      <c r="B14" s="24">
        <v>3650130.4070000001</v>
      </c>
      <c r="C14" s="24">
        <v>3205663.8530000001</v>
      </c>
      <c r="D14" s="24">
        <v>3625019.4679999999</v>
      </c>
      <c r="E14" s="24">
        <v>3384948.3570000003</v>
      </c>
      <c r="F14" s="24">
        <v>3569629.0980000002</v>
      </c>
      <c r="G14" s="24">
        <v>3437234.0030000005</v>
      </c>
      <c r="H14" s="24">
        <v>3836747.9499999997</v>
      </c>
      <c r="I14" s="24">
        <v>3926050.6249999995</v>
      </c>
      <c r="J14" s="24"/>
      <c r="K14" s="11"/>
      <c r="L14" s="11"/>
      <c r="M14" s="11"/>
      <c r="N14" s="24">
        <f>SUM(B14:M14)</f>
        <v>28635423.761000004</v>
      </c>
    </row>
    <row r="15" spans="1:14" ht="18" customHeight="1" x14ac:dyDescent="0.25">
      <c r="A15" s="32" t="s">
        <v>9</v>
      </c>
      <c r="B15" s="24">
        <v>294992.92800000001</v>
      </c>
      <c r="C15" s="24">
        <v>267422.67600000004</v>
      </c>
      <c r="D15" s="24">
        <v>300789.12000000005</v>
      </c>
      <c r="E15" s="24">
        <v>288843.44099999999</v>
      </c>
      <c r="F15" s="24">
        <v>295041.41399999999</v>
      </c>
      <c r="G15" s="24">
        <v>284682.15600000002</v>
      </c>
      <c r="H15" s="24">
        <v>321606.99600000004</v>
      </c>
      <c r="I15" s="24">
        <v>326328.13800000004</v>
      </c>
      <c r="J15" s="24"/>
      <c r="K15" s="11"/>
      <c r="L15" s="11"/>
      <c r="M15" s="11"/>
      <c r="N15" s="24">
        <f>SUM(B15:M15)</f>
        <v>2379706.8689999999</v>
      </c>
    </row>
    <row r="16" spans="1:14" ht="18" customHeight="1" x14ac:dyDescent="0.25">
      <c r="A16" s="33" t="s">
        <v>32</v>
      </c>
      <c r="B16" s="34">
        <v>3945123.335</v>
      </c>
      <c r="C16" s="34">
        <v>3473086.5290000001</v>
      </c>
      <c r="D16" s="34">
        <v>3925808.588</v>
      </c>
      <c r="E16" s="34">
        <v>3673791.7980000004</v>
      </c>
      <c r="F16" s="34">
        <v>3864670.5120000001</v>
      </c>
      <c r="G16" s="34">
        <v>3721916.1590000005</v>
      </c>
      <c r="H16" s="34">
        <v>4158354.9459999995</v>
      </c>
      <c r="I16" s="34">
        <v>4252378.7629999993</v>
      </c>
      <c r="J16" s="34"/>
      <c r="K16" s="15"/>
      <c r="L16" s="15"/>
      <c r="M16" s="15"/>
      <c r="N16" s="34">
        <f>+N14+N15</f>
        <v>31015130.630000003</v>
      </c>
    </row>
    <row r="17" spans="1:14" ht="18" customHeight="1" x14ac:dyDescent="0.25">
      <c r="A17" s="30" t="s">
        <v>11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8" customHeight="1" x14ac:dyDescent="0.25">
      <c r="A18" s="35" t="s">
        <v>12</v>
      </c>
      <c r="B18" s="49">
        <v>258281551.85781124</v>
      </c>
      <c r="C18" s="49">
        <v>250451899.45388567</v>
      </c>
      <c r="D18" s="49">
        <v>319274809.21625054</v>
      </c>
      <c r="E18" s="49">
        <v>304255172.82803816</v>
      </c>
      <c r="F18" s="49">
        <v>315631665.29307592</v>
      </c>
      <c r="G18" s="49">
        <v>305635477.95576954</v>
      </c>
      <c r="H18" s="49">
        <v>306904626.00562739</v>
      </c>
      <c r="I18" s="49">
        <v>336904747.7439881</v>
      </c>
      <c r="J18" s="49"/>
      <c r="K18" s="50"/>
      <c r="L18" s="50"/>
      <c r="M18" s="50"/>
      <c r="N18" s="49">
        <f>SUM(B18:M18)</f>
        <v>2397339950.3544469</v>
      </c>
    </row>
    <row r="19" spans="1:14" ht="18" customHeight="1" x14ac:dyDescent="0.25">
      <c r="A19" s="35" t="s">
        <v>13</v>
      </c>
      <c r="B19" s="51">
        <v>20.881855464585851</v>
      </c>
      <c r="C19" s="51">
        <v>21.00115326892573</v>
      </c>
      <c r="D19" s="51">
        <v>21.074388110773992</v>
      </c>
      <c r="E19" s="51">
        <v>21.045652887863277</v>
      </c>
      <c r="F19" s="51">
        <v>21.09448722501897</v>
      </c>
      <c r="G19" s="51">
        <v>21.214632590484175</v>
      </c>
      <c r="H19" s="51">
        <v>21.144299713321473</v>
      </c>
      <c r="I19" s="51">
        <v>21.135078079430517</v>
      </c>
      <c r="J19" s="51"/>
      <c r="K19" s="52"/>
      <c r="L19" s="52"/>
      <c r="M19" s="52"/>
      <c r="N19" s="51">
        <f>AVERAGE(B19:M19)</f>
        <v>21.073943417550495</v>
      </c>
    </row>
    <row r="20" spans="1:14" ht="18" customHeight="1" x14ac:dyDescent="0.25">
      <c r="A20" s="31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customHeight="1" x14ac:dyDescent="0.25">
      <c r="A21" s="32" t="s">
        <v>43</v>
      </c>
      <c r="B21" s="36">
        <v>42.727619377162625</v>
      </c>
      <c r="C21" s="36">
        <v>42.763402773214167</v>
      </c>
      <c r="D21" s="36">
        <v>42.590856481481481</v>
      </c>
      <c r="E21" s="36">
        <v>42.60538265781144</v>
      </c>
      <c r="F21" s="36">
        <v>42.772624800614409</v>
      </c>
      <c r="G21" s="36">
        <v>42.612123367465813</v>
      </c>
      <c r="H21" s="36">
        <v>42.658606674743915</v>
      </c>
      <c r="I21" s="36">
        <v>42.715536406721242</v>
      </c>
      <c r="J21" s="36"/>
      <c r="K21" s="37"/>
      <c r="L21" s="37"/>
      <c r="M21" s="37"/>
      <c r="N21" s="36">
        <f t="shared" ref="N21:N26" si="0">AVERAGE(B21:M21)</f>
        <v>42.680769067401883</v>
      </c>
    </row>
    <row r="22" spans="1:14" ht="18" customHeight="1" x14ac:dyDescent="0.25">
      <c r="A22" s="38" t="s">
        <v>44</v>
      </c>
      <c r="B22" s="39">
        <v>31.441514447027568</v>
      </c>
      <c r="C22" s="39">
        <v>31.417878787878788</v>
      </c>
      <c r="D22" s="39">
        <v>31.457014093739758</v>
      </c>
      <c r="E22" s="39">
        <v>31.451077291381672</v>
      </c>
      <c r="F22" s="39">
        <v>31.437835598276433</v>
      </c>
      <c r="G22" s="39">
        <v>31.685430163706023</v>
      </c>
      <c r="H22" s="39">
        <v>31.935833079500462</v>
      </c>
      <c r="I22" s="39">
        <v>31.932424060150375</v>
      </c>
      <c r="J22" s="39"/>
      <c r="K22" s="40"/>
      <c r="L22" s="40"/>
      <c r="M22" s="40"/>
      <c r="N22" s="39">
        <f t="shared" si="0"/>
        <v>31.594875940207633</v>
      </c>
    </row>
    <row r="23" spans="1:14" ht="18" customHeight="1" x14ac:dyDescent="0.25">
      <c r="A23" s="31" t="s">
        <v>17</v>
      </c>
      <c r="B23" s="53">
        <v>7</v>
      </c>
      <c r="C23" s="53">
        <v>7</v>
      </c>
      <c r="D23" s="53">
        <v>7</v>
      </c>
      <c r="E23" s="53">
        <v>7</v>
      </c>
      <c r="F23" s="53">
        <v>7</v>
      </c>
      <c r="G23" s="53">
        <v>7</v>
      </c>
      <c r="H23" s="53">
        <v>7</v>
      </c>
      <c r="I23" s="53">
        <v>7</v>
      </c>
      <c r="J23" s="53"/>
      <c r="K23" s="10"/>
      <c r="L23" s="10"/>
      <c r="M23" s="10"/>
      <c r="N23" s="53">
        <f t="shared" si="0"/>
        <v>7</v>
      </c>
    </row>
    <row r="24" spans="1:14" ht="18" customHeight="1" x14ac:dyDescent="0.25">
      <c r="A24" s="41" t="s">
        <v>18</v>
      </c>
      <c r="B24" s="40">
        <v>3</v>
      </c>
      <c r="C24" s="40">
        <v>3</v>
      </c>
      <c r="D24" s="40">
        <v>3</v>
      </c>
      <c r="E24" s="40">
        <v>3</v>
      </c>
      <c r="F24" s="40">
        <v>3</v>
      </c>
      <c r="G24" s="40">
        <v>3</v>
      </c>
      <c r="H24" s="40">
        <v>3</v>
      </c>
      <c r="I24" s="40">
        <v>3</v>
      </c>
      <c r="J24" s="40"/>
      <c r="K24" s="40"/>
      <c r="L24" s="40"/>
      <c r="M24" s="40"/>
      <c r="N24" s="40">
        <f t="shared" si="0"/>
        <v>3</v>
      </c>
    </row>
    <row r="25" spans="1:14" ht="18" customHeight="1" x14ac:dyDescent="0.25">
      <c r="A25" s="31" t="s">
        <v>20</v>
      </c>
      <c r="B25" s="14">
        <v>600.71427877610483</v>
      </c>
      <c r="C25" s="14">
        <v>657.16790654102601</v>
      </c>
      <c r="D25" s="14">
        <v>736.21814559238021</v>
      </c>
      <c r="E25" s="14">
        <v>750.03439688715957</v>
      </c>
      <c r="F25" s="14">
        <v>741.46461843409315</v>
      </c>
      <c r="G25" s="14">
        <v>742.19895935294414</v>
      </c>
      <c r="H25" s="14">
        <v>669.56218285819727</v>
      </c>
      <c r="I25" s="19">
        <v>720.15129884797841</v>
      </c>
      <c r="J25" s="14"/>
      <c r="K25" s="14"/>
      <c r="L25" s="14"/>
      <c r="M25" s="14"/>
      <c r="N25" s="14">
        <f t="shared" si="0"/>
        <v>702.18897341123534</v>
      </c>
    </row>
    <row r="26" spans="1:14" ht="18" customHeight="1" x14ac:dyDescent="0.25">
      <c r="A26" s="41" t="s">
        <v>21</v>
      </c>
      <c r="B26" s="42">
        <v>93.741699733711428</v>
      </c>
      <c r="C26" s="42">
        <v>102.74536483800874</v>
      </c>
      <c r="D26" s="42">
        <v>115.03885943786311</v>
      </c>
      <c r="E26" s="42">
        <v>117.45801894501052</v>
      </c>
      <c r="F26" s="42">
        <v>115.94613729065041</v>
      </c>
      <c r="G26" s="42">
        <v>115.94591809791385</v>
      </c>
      <c r="H26" s="42">
        <v>104.82335630435257</v>
      </c>
      <c r="I26" s="42">
        <v>112.65566080755973</v>
      </c>
      <c r="J26" s="42"/>
      <c r="K26" s="42"/>
      <c r="L26" s="42"/>
      <c r="M26" s="42"/>
      <c r="N26" s="42">
        <f t="shared" si="0"/>
        <v>109.79437693188379</v>
      </c>
    </row>
    <row r="27" spans="1:14" ht="18" customHeight="1" x14ac:dyDescent="0.25">
      <c r="A27" s="31" t="s">
        <v>22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8" customHeight="1" x14ac:dyDescent="0.25">
      <c r="A28" s="32" t="s">
        <v>23</v>
      </c>
      <c r="B28" s="24">
        <v>7502780.5999999996</v>
      </c>
      <c r="C28" s="24">
        <v>6585510.3999999994</v>
      </c>
      <c r="D28" s="24">
        <v>7470713.5999999996</v>
      </c>
      <c r="E28" s="24">
        <v>6972316.3999999994</v>
      </c>
      <c r="F28" s="24">
        <v>7330589</v>
      </c>
      <c r="G28" s="24">
        <v>7073773</v>
      </c>
      <c r="H28" s="24">
        <v>7885148.5999999996</v>
      </c>
      <c r="I28" s="24">
        <v>8062705</v>
      </c>
      <c r="J28" s="24"/>
      <c r="K28" s="24"/>
      <c r="L28" s="24"/>
      <c r="M28" s="24"/>
      <c r="N28" s="24">
        <f>SUM(B28:M28)</f>
        <v>58883536.600000001</v>
      </c>
    </row>
    <row r="29" spans="1:14" ht="18" customHeight="1" x14ac:dyDescent="0.25">
      <c r="A29" s="32" t="s">
        <v>24</v>
      </c>
      <c r="B29" s="24">
        <v>863233.5</v>
      </c>
      <c r="C29" s="24">
        <v>778251</v>
      </c>
      <c r="D29" s="24">
        <v>875989.5</v>
      </c>
      <c r="E29" s="24">
        <v>840402</v>
      </c>
      <c r="F29" s="24">
        <v>864025.5</v>
      </c>
      <c r="G29" s="24">
        <v>823927.5</v>
      </c>
      <c r="H29" s="24">
        <v>934915.5</v>
      </c>
      <c r="I29" s="24">
        <v>947401.5</v>
      </c>
      <c r="J29" s="24"/>
      <c r="K29" s="24"/>
      <c r="L29" s="24"/>
      <c r="M29" s="24"/>
      <c r="N29" s="24">
        <f>SUM(B29:M29)</f>
        <v>6928146</v>
      </c>
    </row>
    <row r="30" spans="1:14" ht="18" customHeight="1" x14ac:dyDescent="0.25">
      <c r="A30" s="33" t="s">
        <v>33</v>
      </c>
      <c r="B30" s="15">
        <v>8366014.0999999996</v>
      </c>
      <c r="C30" s="15">
        <v>7363761.3999999994</v>
      </c>
      <c r="D30" s="15">
        <v>8346703.0999999996</v>
      </c>
      <c r="E30" s="15">
        <v>7812718.3999999994</v>
      </c>
      <c r="F30" s="15">
        <v>8194614.5</v>
      </c>
      <c r="G30" s="15">
        <v>7897700.5</v>
      </c>
      <c r="H30" s="15">
        <v>8820064.0999999996</v>
      </c>
      <c r="I30" s="15">
        <v>9010106.5</v>
      </c>
      <c r="J30" s="15"/>
      <c r="K30" s="15"/>
      <c r="L30" s="15"/>
      <c r="M30" s="15"/>
      <c r="N30" s="15">
        <f>SUM(B30:M30)</f>
        <v>65811682.600000001</v>
      </c>
    </row>
    <row r="31" spans="1:14" ht="18" customHeight="1" x14ac:dyDescent="0.25">
      <c r="A31" s="31" t="s">
        <v>26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8" customHeight="1" x14ac:dyDescent="0.25">
      <c r="A32" s="32" t="s">
        <v>27</v>
      </c>
      <c r="B32" s="24">
        <v>61.812329873125719</v>
      </c>
      <c r="C32" s="24">
        <v>61.824748636393501</v>
      </c>
      <c r="D32" s="24">
        <v>61.761851851851851</v>
      </c>
      <c r="E32" s="24">
        <v>61.823921544286506</v>
      </c>
      <c r="F32" s="24">
        <v>61.867253500324928</v>
      </c>
      <c r="G32" s="24">
        <v>61.962045496351706</v>
      </c>
      <c r="H32" s="24">
        <v>62.036006168080185</v>
      </c>
      <c r="I32" s="24">
        <v>62.032259801809566</v>
      </c>
      <c r="J32" s="24"/>
      <c r="K32" s="24"/>
      <c r="L32" s="24"/>
      <c r="M32" s="24"/>
      <c r="N32" s="24">
        <f>AVERAGE(B32:M32)</f>
        <v>61.890052109027998</v>
      </c>
    </row>
    <row r="33" spans="1:16" ht="18" customHeight="1" x14ac:dyDescent="0.25">
      <c r="A33" s="38" t="s">
        <v>28</v>
      </c>
      <c r="B33" s="42">
        <v>88.5</v>
      </c>
      <c r="C33" s="42">
        <v>88.5</v>
      </c>
      <c r="D33" s="42">
        <v>88.5</v>
      </c>
      <c r="E33" s="42">
        <v>88.5</v>
      </c>
      <c r="F33" s="42">
        <v>88.5</v>
      </c>
      <c r="G33" s="42">
        <v>88.5</v>
      </c>
      <c r="H33" s="42">
        <v>88.5</v>
      </c>
      <c r="I33" s="42">
        <v>88.5</v>
      </c>
      <c r="J33" s="42"/>
      <c r="K33" s="42"/>
      <c r="L33" s="42"/>
      <c r="M33" s="42"/>
      <c r="N33" s="42">
        <f>AVERAGE(B33:M33)</f>
        <v>88.5</v>
      </c>
    </row>
    <row r="34" spans="1:16" ht="18" customHeight="1" x14ac:dyDescent="0.25">
      <c r="A34" s="31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6" ht="18" customHeight="1" x14ac:dyDescent="0.25">
      <c r="A35" s="43" t="s">
        <v>30</v>
      </c>
      <c r="B35" s="54">
        <v>12368706.999999998</v>
      </c>
      <c r="C35" s="54">
        <v>11925626</v>
      </c>
      <c r="D35" s="54">
        <v>15149897</v>
      </c>
      <c r="E35" s="54">
        <v>14456913</v>
      </c>
      <c r="F35" s="54">
        <v>14962756</v>
      </c>
      <c r="G35" s="54">
        <v>14406823.999999998</v>
      </c>
      <c r="H35" s="54">
        <v>14514769</v>
      </c>
      <c r="I35" s="54">
        <v>15940549.000000002</v>
      </c>
      <c r="J35" s="54"/>
      <c r="K35" s="54"/>
      <c r="L35" s="54"/>
      <c r="M35" s="54"/>
      <c r="N35" s="54">
        <f>SUM(B35:M35)</f>
        <v>113726041</v>
      </c>
    </row>
    <row r="36" spans="1:16" ht="18" customHeight="1" x14ac:dyDescent="0.25">
      <c r="A36" s="44" t="s">
        <v>45</v>
      </c>
      <c r="B36" s="45"/>
      <c r="C36" s="45"/>
      <c r="D36" s="45"/>
      <c r="E36" s="45"/>
      <c r="F36" s="45"/>
      <c r="G36" s="45"/>
      <c r="H36" s="45"/>
      <c r="I36" s="45"/>
      <c r="J36" s="45"/>
      <c r="K36" s="19"/>
      <c r="L36" s="19"/>
      <c r="M36" s="19"/>
      <c r="N36" s="45"/>
    </row>
    <row r="37" spans="1:16" ht="18" customHeight="1" x14ac:dyDescent="0.25">
      <c r="A37" s="32" t="s">
        <v>46</v>
      </c>
      <c r="B37" s="46">
        <v>17340</v>
      </c>
      <c r="C37" s="46">
        <v>15217</v>
      </c>
      <c r="D37" s="46">
        <v>17280</v>
      </c>
      <c r="E37" s="46">
        <v>16111</v>
      </c>
      <c r="F37" s="46">
        <v>16927</v>
      </c>
      <c r="G37" s="46">
        <v>16309</v>
      </c>
      <c r="H37" s="46">
        <v>18158</v>
      </c>
      <c r="I37" s="46">
        <v>18568</v>
      </c>
      <c r="J37" s="46"/>
      <c r="K37" s="11"/>
      <c r="L37" s="11"/>
      <c r="M37" s="11"/>
      <c r="N37" s="46">
        <f>SUM(B37:M37)</f>
        <v>135910</v>
      </c>
    </row>
    <row r="38" spans="1:16" ht="18" customHeight="1" x14ac:dyDescent="0.25">
      <c r="A38" s="32" t="s">
        <v>47</v>
      </c>
      <c r="B38" s="46">
        <v>3250</v>
      </c>
      <c r="C38" s="46">
        <v>2930</v>
      </c>
      <c r="D38" s="46">
        <v>3298</v>
      </c>
      <c r="E38" s="46">
        <v>3164</v>
      </c>
      <c r="F38" s="46">
        <v>3253</v>
      </c>
      <c r="G38" s="46">
        <v>3102</v>
      </c>
      <c r="H38" s="46">
        <v>3520</v>
      </c>
      <c r="I38" s="46">
        <v>3567</v>
      </c>
      <c r="J38" s="46"/>
      <c r="K38" s="11"/>
      <c r="L38" s="11"/>
      <c r="M38" s="11"/>
      <c r="N38" s="46">
        <f>SUM(B38:M38)</f>
        <v>26084</v>
      </c>
    </row>
    <row r="39" spans="1:16" ht="18" customHeight="1" x14ac:dyDescent="0.25">
      <c r="A39" s="33" t="s">
        <v>48</v>
      </c>
      <c r="B39" s="47">
        <v>20590</v>
      </c>
      <c r="C39" s="47">
        <v>18147</v>
      </c>
      <c r="D39" s="47">
        <v>20578</v>
      </c>
      <c r="E39" s="47">
        <v>19275</v>
      </c>
      <c r="F39" s="47">
        <v>20180</v>
      </c>
      <c r="G39" s="47">
        <v>19411</v>
      </c>
      <c r="H39" s="47">
        <v>21678</v>
      </c>
      <c r="I39" s="47">
        <v>22135</v>
      </c>
      <c r="J39" s="47"/>
      <c r="K39" s="15"/>
      <c r="L39" s="15"/>
      <c r="M39" s="15"/>
      <c r="N39" s="47">
        <f>SUM(B39:M39)</f>
        <v>161994</v>
      </c>
    </row>
    <row r="40" spans="1:16" ht="18" customHeight="1" x14ac:dyDescent="0.25"/>
    <row r="41" spans="1:16" ht="18" customHeight="1" x14ac:dyDescent="0.25"/>
    <row r="42" spans="1:16" ht="18" customHeight="1" x14ac:dyDescent="0.25">
      <c r="A42" s="78" t="s">
        <v>42</v>
      </c>
      <c r="B42" s="75">
        <v>2005</v>
      </c>
      <c r="C42" s="75">
        <v>2006</v>
      </c>
      <c r="D42" s="75">
        <v>2007</v>
      </c>
      <c r="E42" s="75">
        <v>2008</v>
      </c>
      <c r="F42" s="75">
        <v>2009</v>
      </c>
      <c r="G42" s="75">
        <v>2010</v>
      </c>
      <c r="H42" s="75">
        <v>2011</v>
      </c>
      <c r="I42" s="75">
        <v>2012</v>
      </c>
      <c r="J42" s="75">
        <v>2013</v>
      </c>
      <c r="K42" s="75">
        <v>2014</v>
      </c>
      <c r="L42" s="75">
        <v>2015</v>
      </c>
      <c r="M42" s="75">
        <v>2016</v>
      </c>
      <c r="N42" s="75">
        <v>2017</v>
      </c>
    </row>
    <row r="43" spans="1:16" ht="18" customHeight="1" x14ac:dyDescent="0.25">
      <c r="A43" s="78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6" ht="18" customHeight="1" x14ac:dyDescent="0.25">
      <c r="A44" s="29" t="s">
        <v>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6" ht="18" customHeight="1" x14ac:dyDescent="0.25">
      <c r="A45" s="31" t="s">
        <v>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6" ht="18" customHeight="1" x14ac:dyDescent="0.25">
      <c r="A46" s="32" t="s">
        <v>2</v>
      </c>
      <c r="B46" s="11">
        <v>3945410.1865400001</v>
      </c>
      <c r="C46" s="11">
        <v>3936449.0340200001</v>
      </c>
      <c r="D46" s="11">
        <v>3832029.4483599998</v>
      </c>
      <c r="E46" s="11">
        <v>3758911.76969</v>
      </c>
      <c r="F46" s="11">
        <v>3938529.9342399999</v>
      </c>
      <c r="G46" s="11">
        <v>3972498.9392400002</v>
      </c>
      <c r="H46" s="11">
        <v>4000528.4390100003</v>
      </c>
      <c r="I46" s="11">
        <v>4038492.3586299988</v>
      </c>
      <c r="J46" s="11">
        <v>3959537.2033099988</v>
      </c>
      <c r="K46" s="11">
        <v>3867782.68927</v>
      </c>
      <c r="L46" s="11">
        <v>3679545.3329999996</v>
      </c>
      <c r="M46" s="11">
        <v>4679670.2180000003</v>
      </c>
      <c r="N46" s="11">
        <v>5231296.1905000005</v>
      </c>
      <c r="P46" s="65"/>
    </row>
    <row r="47" spans="1:16" ht="18" customHeight="1" x14ac:dyDescent="0.25">
      <c r="A47" s="32" t="s">
        <v>3</v>
      </c>
      <c r="B47" s="11">
        <v>3892768.5319999997</v>
      </c>
      <c r="C47" s="11">
        <v>3893703.2609999999</v>
      </c>
      <c r="D47" s="11">
        <v>3725238.4110000008</v>
      </c>
      <c r="E47" s="11">
        <v>3901897.8550000004</v>
      </c>
      <c r="F47" s="11">
        <v>4490692.2299999995</v>
      </c>
      <c r="G47" s="11">
        <v>4467294.8140000002</v>
      </c>
      <c r="H47" s="11">
        <v>4469082.3190000001</v>
      </c>
      <c r="I47" s="11">
        <v>4207671.3149999995</v>
      </c>
      <c r="J47" s="11">
        <v>3970697.8739999998</v>
      </c>
      <c r="K47" s="11">
        <v>4323547.4079999998</v>
      </c>
      <c r="L47" s="11">
        <v>2881067.844</v>
      </c>
      <c r="M47" s="11">
        <v>1394096.3929999999</v>
      </c>
      <c r="N47" s="11">
        <v>1062671.4840000002</v>
      </c>
      <c r="P47" s="65"/>
    </row>
    <row r="48" spans="1:16" ht="18" customHeight="1" x14ac:dyDescent="0.25">
      <c r="A48" s="33" t="s">
        <v>31</v>
      </c>
      <c r="B48" s="15">
        <v>7838178.7185399998</v>
      </c>
      <c r="C48" s="15">
        <v>7830152.2950199991</v>
      </c>
      <c r="D48" s="15">
        <v>7557267.8593600001</v>
      </c>
      <c r="E48" s="15">
        <v>7660809.6246900009</v>
      </c>
      <c r="F48" s="15">
        <v>8429222.1642400008</v>
      </c>
      <c r="G48" s="15">
        <v>8439793.7532399986</v>
      </c>
      <c r="H48" s="15">
        <v>8469610.75801</v>
      </c>
      <c r="I48" s="15">
        <v>8246163.673630001</v>
      </c>
      <c r="J48" s="15">
        <v>7930235.0773099996</v>
      </c>
      <c r="K48" s="13">
        <v>8191330.0972700017</v>
      </c>
      <c r="L48" s="13">
        <v>6560613.1770000011</v>
      </c>
      <c r="M48" s="13">
        <v>6073766.6110000005</v>
      </c>
      <c r="N48" s="13">
        <v>6293967.6744999997</v>
      </c>
      <c r="P48" s="65"/>
    </row>
    <row r="49" spans="1:16" ht="18" customHeight="1" x14ac:dyDescent="0.25">
      <c r="A49" s="31" t="s">
        <v>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6" ht="18" customHeight="1" x14ac:dyDescent="0.25">
      <c r="A50" s="32" t="s">
        <v>7</v>
      </c>
      <c r="B50" s="24">
        <v>3931696.2173199998</v>
      </c>
      <c r="C50" s="24">
        <v>3932640.2936100001</v>
      </c>
      <c r="D50" s="24">
        <v>3762490.7951100003</v>
      </c>
      <c r="E50" s="24">
        <v>3940916.8335500006</v>
      </c>
      <c r="F50" s="24">
        <v>4535599.1523000002</v>
      </c>
      <c r="G50" s="24">
        <v>4511967.7621400002</v>
      </c>
      <c r="H50" s="24">
        <v>4513773.14219</v>
      </c>
      <c r="I50" s="24">
        <v>4249748.0281499997</v>
      </c>
      <c r="J50" s="24">
        <v>4010404.8527399995</v>
      </c>
      <c r="K50" s="11">
        <v>4366782.8820799999</v>
      </c>
      <c r="L50" s="11">
        <v>2909878.5224399995</v>
      </c>
      <c r="M50" s="11">
        <v>1408037.35693</v>
      </c>
      <c r="N50" s="11">
        <v>1073298.19884</v>
      </c>
      <c r="P50" s="65"/>
    </row>
    <row r="51" spans="1:16" ht="18" customHeight="1" x14ac:dyDescent="0.25">
      <c r="A51" s="32" t="s">
        <v>8</v>
      </c>
      <c r="B51" s="24">
        <v>23437030.758569997</v>
      </c>
      <c r="C51" s="24">
        <v>23382338.865309998</v>
      </c>
      <c r="D51" s="24">
        <v>22752116.415180001</v>
      </c>
      <c r="E51" s="24">
        <v>22315976.025094997</v>
      </c>
      <c r="F51" s="24">
        <v>23392368.848320007</v>
      </c>
      <c r="G51" s="24">
        <v>23635638.852220006</v>
      </c>
      <c r="H51" s="24">
        <v>23802931.907155</v>
      </c>
      <c r="I51" s="24">
        <v>23982786.808464997</v>
      </c>
      <c r="J51" s="24">
        <v>23518074.821405005</v>
      </c>
      <c r="K51" s="11">
        <v>23639756.609304998</v>
      </c>
      <c r="L51" s="11">
        <v>24632045.582549997</v>
      </c>
      <c r="M51" s="11">
        <v>32887122.526000001</v>
      </c>
      <c r="N51" s="11">
        <v>36968482.733500004</v>
      </c>
      <c r="P51" s="65"/>
    </row>
    <row r="52" spans="1:16" ht="18" customHeight="1" x14ac:dyDescent="0.25">
      <c r="A52" s="32" t="s">
        <v>9</v>
      </c>
      <c r="B52" s="24">
        <v>19665875.5911</v>
      </c>
      <c r="C52" s="24">
        <v>19676710.150969997</v>
      </c>
      <c r="D52" s="24">
        <v>18782281.552029997</v>
      </c>
      <c r="E52" s="24">
        <v>19674435.612879999</v>
      </c>
      <c r="F52" s="24">
        <v>23255676.047899995</v>
      </c>
      <c r="G52" s="24">
        <v>23143871.591800004</v>
      </c>
      <c r="H52" s="24">
        <v>23097454.122359995</v>
      </c>
      <c r="I52" s="24">
        <v>21408435.058200002</v>
      </c>
      <c r="J52" s="24">
        <v>20600079.741580002</v>
      </c>
      <c r="K52" s="11">
        <v>19926108.361370001</v>
      </c>
      <c r="L52" s="11">
        <v>13191805.07243</v>
      </c>
      <c r="M52" s="11">
        <v>6336046.5759699997</v>
      </c>
      <c r="N52" s="11">
        <v>4883962.2047200007</v>
      </c>
      <c r="P52" s="65"/>
    </row>
    <row r="53" spans="1:16" ht="18" customHeight="1" x14ac:dyDescent="0.25">
      <c r="A53" s="33" t="s">
        <v>32</v>
      </c>
      <c r="B53" s="34">
        <v>43102906.349669993</v>
      </c>
      <c r="C53" s="34">
        <v>43059049.016279995</v>
      </c>
      <c r="D53" s="34">
        <v>41534397.967209995</v>
      </c>
      <c r="E53" s="34">
        <v>41990411.637974992</v>
      </c>
      <c r="F53" s="34">
        <v>46648044.896219999</v>
      </c>
      <c r="G53" s="34">
        <v>46779510.444020011</v>
      </c>
      <c r="H53" s="34">
        <v>46900386.029514998</v>
      </c>
      <c r="I53" s="34">
        <v>45391221.866664998</v>
      </c>
      <c r="J53" s="34">
        <v>44118154.562985003</v>
      </c>
      <c r="K53" s="15">
        <v>43565864.970674999</v>
      </c>
      <c r="L53" s="15">
        <v>37823850.654979996</v>
      </c>
      <c r="M53" s="15">
        <v>39223169.101970002</v>
      </c>
      <c r="N53" s="15">
        <v>41852444.938220002</v>
      </c>
      <c r="P53" s="65"/>
    </row>
    <row r="54" spans="1:16" ht="18" customHeight="1" x14ac:dyDescent="0.25">
      <c r="A54" s="30" t="s">
        <v>11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6" ht="18" customHeight="1" x14ac:dyDescent="0.25">
      <c r="A55" s="35" t="s">
        <v>12</v>
      </c>
      <c r="B55" s="49">
        <v>2405500017.5690594</v>
      </c>
      <c r="C55" s="49">
        <v>2433284367.2076058</v>
      </c>
      <c r="D55" s="49">
        <v>2070771585.8828843</v>
      </c>
      <c r="E55" s="49">
        <v>2548798274.5586061</v>
      </c>
      <c r="F55" s="49">
        <v>2847422506.9216394</v>
      </c>
      <c r="G55" s="49">
        <v>2826439266.8927603</v>
      </c>
      <c r="H55" s="49">
        <v>1995262579.5199161</v>
      </c>
      <c r="I55" s="49">
        <v>2109308838.3520706</v>
      </c>
      <c r="J55" s="49">
        <v>2253924802.1741657</v>
      </c>
      <c r="K55" s="50">
        <v>2509591803.8591781</v>
      </c>
      <c r="L55" s="50">
        <v>2644778725.3883691</v>
      </c>
      <c r="M55" s="50">
        <v>3232104479.298141</v>
      </c>
      <c r="N55" s="50">
        <v>3158158118.3408933</v>
      </c>
      <c r="P55" s="65"/>
    </row>
    <row r="56" spans="1:16" ht="18" customHeight="1" x14ac:dyDescent="0.25">
      <c r="A56" s="35" t="s">
        <v>13</v>
      </c>
      <c r="B56" s="51">
        <v>20.532916560778499</v>
      </c>
      <c r="C56" s="51">
        <v>20.568953640219487</v>
      </c>
      <c r="D56" s="51">
        <v>20.474998525644168</v>
      </c>
      <c r="E56" s="51">
        <v>20.276390642508094</v>
      </c>
      <c r="F56" s="51">
        <v>21.580467956530551</v>
      </c>
      <c r="G56" s="51">
        <v>21.591965936086975</v>
      </c>
      <c r="H56" s="51">
        <v>21.813064225163355</v>
      </c>
      <c r="I56" s="51">
        <v>21.703912929715226</v>
      </c>
      <c r="J56" s="51">
        <v>21.516750060236962</v>
      </c>
      <c r="K56" s="52">
        <v>21.813846744077413</v>
      </c>
      <c r="L56" s="52">
        <v>20.547186670215883</v>
      </c>
      <c r="M56" s="52">
        <v>23.066908222866715</v>
      </c>
      <c r="N56" s="52">
        <v>20.842730741936261</v>
      </c>
      <c r="P56" s="65"/>
    </row>
    <row r="57" spans="1:16" ht="18" customHeight="1" x14ac:dyDescent="0.25">
      <c r="A57" s="31" t="s">
        <v>14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6" ht="18" customHeight="1" x14ac:dyDescent="0.25">
      <c r="A58" s="32" t="s">
        <v>43</v>
      </c>
      <c r="B58" s="36">
        <v>47.301314459443745</v>
      </c>
      <c r="C58" s="36">
        <v>47.270219565275688</v>
      </c>
      <c r="D58" s="36">
        <v>47.280917628509265</v>
      </c>
      <c r="E58" s="36">
        <v>47.353608964860648</v>
      </c>
      <c r="F58" s="36">
        <v>47.352146528364834</v>
      </c>
      <c r="G58" s="36">
        <v>47.292053931006556</v>
      </c>
      <c r="H58" s="36">
        <v>47.284386059158017</v>
      </c>
      <c r="I58" s="36">
        <v>47.325539481451578</v>
      </c>
      <c r="J58" s="36">
        <v>47.301274720268616</v>
      </c>
      <c r="K58" s="37">
        <v>47.627980406215706</v>
      </c>
      <c r="L58" s="37">
        <v>48.181336257252561</v>
      </c>
      <c r="M58" s="37">
        <v>47.529213497682214</v>
      </c>
      <c r="N58" s="37">
        <v>44.243731845350567</v>
      </c>
      <c r="P58" s="65"/>
    </row>
    <row r="59" spans="1:16" ht="18" customHeight="1" x14ac:dyDescent="0.25">
      <c r="A59" s="38" t="s">
        <v>44</v>
      </c>
      <c r="B59" s="39">
        <v>35.168788469085918</v>
      </c>
      <c r="C59" s="39">
        <v>35.18828799707449</v>
      </c>
      <c r="D59" s="39">
        <v>35.110429134444672</v>
      </c>
      <c r="E59" s="39">
        <v>35.243693426081286</v>
      </c>
      <c r="F59" s="39">
        <v>34.982730868134475</v>
      </c>
      <c r="G59" s="39">
        <v>35.032574622874385</v>
      </c>
      <c r="H59" s="39">
        <v>35.028648810808072</v>
      </c>
      <c r="I59" s="39">
        <v>35.104632053859014</v>
      </c>
      <c r="J59" s="39">
        <v>35.256061191415917</v>
      </c>
      <c r="K59" s="40">
        <v>34.60909540374319</v>
      </c>
      <c r="L59" s="40">
        <v>33.428808423530938</v>
      </c>
      <c r="M59" s="40">
        <v>34.521957602168506</v>
      </c>
      <c r="N59" s="40">
        <v>33.607204945178772</v>
      </c>
      <c r="P59" s="65"/>
    </row>
    <row r="60" spans="1:16" ht="18" customHeight="1" x14ac:dyDescent="0.25">
      <c r="A60" s="31" t="s">
        <v>17</v>
      </c>
      <c r="B60" s="53">
        <v>5.9421183964982829</v>
      </c>
      <c r="C60" s="53">
        <v>5.9417097910420189</v>
      </c>
      <c r="D60" s="53">
        <v>5.9391112157141244</v>
      </c>
      <c r="E60" s="53">
        <v>5.9386152958077965</v>
      </c>
      <c r="F60" s="53">
        <v>5.9412016504101652</v>
      </c>
      <c r="G60" s="53">
        <v>5.9516008539681664</v>
      </c>
      <c r="H60" s="53">
        <v>5.951952003181038</v>
      </c>
      <c r="I60" s="53">
        <v>5.9404374208149768</v>
      </c>
      <c r="J60" s="53">
        <v>5.9414373557012148</v>
      </c>
      <c r="K60" s="10">
        <v>6.1135076445654226</v>
      </c>
      <c r="L60" s="10">
        <v>6.693166101328071</v>
      </c>
      <c r="M60" s="10">
        <v>7.0300007686969161</v>
      </c>
      <c r="N60" s="10">
        <v>7.0881153698939103</v>
      </c>
      <c r="P60" s="65"/>
    </row>
    <row r="61" spans="1:16" ht="18" customHeight="1" x14ac:dyDescent="0.25">
      <c r="A61" s="41" t="s">
        <v>18</v>
      </c>
      <c r="B61" s="40">
        <v>5.0273680442890427</v>
      </c>
      <c r="C61" s="40">
        <v>5.0290066747672606</v>
      </c>
      <c r="D61" s="40">
        <v>5.0171098483092322</v>
      </c>
      <c r="E61" s="40">
        <v>5.0153092973468842</v>
      </c>
      <c r="F61" s="40">
        <v>5.192758483626351</v>
      </c>
      <c r="G61" s="40">
        <v>5.1866044797693744</v>
      </c>
      <c r="H61" s="40">
        <v>5.1694632157117981</v>
      </c>
      <c r="I61" s="40">
        <v>5.0694138142194491</v>
      </c>
      <c r="J61" s="40">
        <v>5.2070085878346077</v>
      </c>
      <c r="K61" s="40">
        <v>4.606480761629312</v>
      </c>
      <c r="L61" s="40">
        <v>4.6439979026819875</v>
      </c>
      <c r="M61" s="40">
        <v>5.1616244141936543</v>
      </c>
      <c r="N61" s="40">
        <v>4.9355801865379396</v>
      </c>
      <c r="P61" s="65"/>
    </row>
    <row r="62" spans="1:16" ht="18" customHeight="1" x14ac:dyDescent="0.25">
      <c r="A62" s="31" t="s">
        <v>20</v>
      </c>
      <c r="B62" s="14">
        <v>520.84735605816923</v>
      </c>
      <c r="C62" s="14">
        <v>527.45711759377161</v>
      </c>
      <c r="D62" s="14">
        <v>464.57195993266106</v>
      </c>
      <c r="E62" s="14">
        <v>574.92786237979305</v>
      </c>
      <c r="F62" s="14">
        <v>533.81195479321559</v>
      </c>
      <c r="G62" s="14">
        <v>529.33886660829921</v>
      </c>
      <c r="H62" s="14">
        <v>368.74268182971332</v>
      </c>
      <c r="I62" s="19">
        <v>405.14246999190306</v>
      </c>
      <c r="J62" s="14">
        <v>455.67919436143825</v>
      </c>
      <c r="K62" s="14">
        <v>483.99023179978479</v>
      </c>
      <c r="L62" s="14">
        <v>649.60758404873411</v>
      </c>
      <c r="M62" s="14">
        <v>637.15850997287009</v>
      </c>
      <c r="N62" s="14">
        <v>675.95936468576008</v>
      </c>
      <c r="P62" s="65"/>
    </row>
    <row r="63" spans="1:16" ht="18" customHeight="1" x14ac:dyDescent="0.25">
      <c r="A63" s="41" t="s">
        <v>21</v>
      </c>
      <c r="B63" s="42">
        <v>94.224830635491472</v>
      </c>
      <c r="C63" s="42">
        <v>95.419457788801537</v>
      </c>
      <c r="D63" s="42">
        <v>84.134782844986603</v>
      </c>
      <c r="E63" s="42">
        <v>104.33215606948841</v>
      </c>
      <c r="F63" s="42">
        <v>95.919925772173997</v>
      </c>
      <c r="G63" s="42">
        <v>95.022657992242941</v>
      </c>
      <c r="H63" s="42">
        <v>66.282057454466482</v>
      </c>
      <c r="I63" s="42">
        <v>73.335387027001602</v>
      </c>
      <c r="J63" s="42">
        <v>81.316872888234727</v>
      </c>
      <c r="K63" s="42">
        <v>90.292041131741996</v>
      </c>
      <c r="L63" s="42">
        <v>110.94236854429874</v>
      </c>
      <c r="M63" s="42">
        <v>99.50059385358395</v>
      </c>
      <c r="N63" s="42">
        <v>100.96028641172059</v>
      </c>
      <c r="P63" s="65"/>
    </row>
    <row r="64" spans="1:16" ht="18" customHeight="1" x14ac:dyDescent="0.25">
      <c r="A64" s="31" t="s">
        <v>22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6" ht="18" customHeight="1" x14ac:dyDescent="0.25">
      <c r="A65" s="32" t="s">
        <v>23</v>
      </c>
      <c r="B65" s="24">
        <v>47960855.359999999</v>
      </c>
      <c r="C65" s="24">
        <v>47800765.120000005</v>
      </c>
      <c r="D65" s="24">
        <v>46506017.919999987</v>
      </c>
      <c r="E65" s="24">
        <v>45712002.079999998</v>
      </c>
      <c r="F65" s="24">
        <v>47937068.79999999</v>
      </c>
      <c r="G65" s="24">
        <v>48436704.639999986</v>
      </c>
      <c r="H65" s="24">
        <v>48770720.159999996</v>
      </c>
      <c r="I65" s="24">
        <v>49101173.599999994</v>
      </c>
      <c r="J65" s="24">
        <v>48123025.119999997</v>
      </c>
      <c r="K65" s="24">
        <v>47770124.671999991</v>
      </c>
      <c r="L65" s="24">
        <v>50605220.879999995</v>
      </c>
      <c r="M65" s="24">
        <v>74000105.600000009</v>
      </c>
      <c r="N65" s="24">
        <v>79995506.599999979</v>
      </c>
      <c r="P65" s="65"/>
    </row>
    <row r="66" spans="1:16" ht="18" customHeight="1" x14ac:dyDescent="0.25">
      <c r="A66" s="32" t="s">
        <v>24</v>
      </c>
      <c r="B66" s="24">
        <v>45277886.150000013</v>
      </c>
      <c r="C66" s="24">
        <v>45196698.805</v>
      </c>
      <c r="D66" s="24">
        <v>43668080.195000008</v>
      </c>
      <c r="E66" s="24">
        <v>44940481.220000006</v>
      </c>
      <c r="F66" s="24">
        <v>56983329.714999996</v>
      </c>
      <c r="G66" s="24">
        <v>56421659.384999998</v>
      </c>
      <c r="H66" s="24">
        <v>56221780.889999993</v>
      </c>
      <c r="I66" s="24">
        <v>51413152.269999996</v>
      </c>
      <c r="J66" s="24">
        <v>49217201.949999996</v>
      </c>
      <c r="K66" s="24">
        <v>48257840.450000003</v>
      </c>
      <c r="L66" s="24">
        <v>34954813.490000002</v>
      </c>
      <c r="M66" s="24">
        <v>24307286.099999998</v>
      </c>
      <c r="N66" s="24">
        <v>18077331.059999999</v>
      </c>
      <c r="P66" s="65"/>
    </row>
    <row r="67" spans="1:16" ht="18" customHeight="1" x14ac:dyDescent="0.25">
      <c r="A67" s="33" t="s">
        <v>33</v>
      </c>
      <c r="B67" s="15">
        <v>93238741.50999999</v>
      </c>
      <c r="C67" s="15">
        <v>92997463.925000012</v>
      </c>
      <c r="D67" s="15">
        <v>90174098.11500001</v>
      </c>
      <c r="E67" s="15">
        <v>90652483.299999997</v>
      </c>
      <c r="F67" s="15">
        <v>104920398.51499999</v>
      </c>
      <c r="G67" s="15">
        <v>104858364.02499999</v>
      </c>
      <c r="H67" s="15">
        <v>104992501.04999998</v>
      </c>
      <c r="I67" s="15">
        <v>100514325.87</v>
      </c>
      <c r="J67" s="15">
        <v>97340227.070000008</v>
      </c>
      <c r="K67" s="15">
        <v>96027965.121999979</v>
      </c>
      <c r="L67" s="15">
        <v>85560034.36999999</v>
      </c>
      <c r="M67" s="15">
        <v>98307391.699999988</v>
      </c>
      <c r="N67" s="15">
        <v>98072837.659999982</v>
      </c>
      <c r="P67" s="65"/>
    </row>
    <row r="68" spans="1:16" ht="18" customHeight="1" x14ac:dyDescent="0.25">
      <c r="A68" s="31" t="s">
        <v>26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6" ht="18" customHeight="1" x14ac:dyDescent="0.25">
      <c r="A69" s="32" t="s">
        <v>27</v>
      </c>
      <c r="B69" s="24">
        <v>65.600000000000009</v>
      </c>
      <c r="C69" s="24">
        <v>65.600000000000009</v>
      </c>
      <c r="D69" s="24">
        <v>65.600000000000009</v>
      </c>
      <c r="E69" s="24">
        <v>65.600000000000009</v>
      </c>
      <c r="F69" s="24">
        <v>65.600000000000009</v>
      </c>
      <c r="G69" s="24">
        <v>65.600000000000009</v>
      </c>
      <c r="H69" s="24">
        <v>65.600000000000009</v>
      </c>
      <c r="I69" s="24">
        <v>65.600000000000009</v>
      </c>
      <c r="J69" s="24">
        <v>65.600000000000009</v>
      </c>
      <c r="K69" s="24">
        <v>65.600000000000009</v>
      </c>
      <c r="L69" s="24">
        <v>65.600000000000009</v>
      </c>
      <c r="M69" s="24">
        <v>65.600000000000009</v>
      </c>
      <c r="N69" s="24">
        <v>61.83832634555538</v>
      </c>
      <c r="P69" s="65"/>
    </row>
    <row r="70" spans="1:16" ht="18" customHeight="1" x14ac:dyDescent="0.25">
      <c r="A70" s="38" t="s">
        <v>28</v>
      </c>
      <c r="B70" s="42">
        <v>88.5</v>
      </c>
      <c r="C70" s="42">
        <v>88.5</v>
      </c>
      <c r="D70" s="42">
        <v>88.5</v>
      </c>
      <c r="E70" s="42">
        <v>88.5</v>
      </c>
      <c r="F70" s="42">
        <v>88.5</v>
      </c>
      <c r="G70" s="42">
        <v>88.5</v>
      </c>
      <c r="H70" s="42">
        <v>88.5</v>
      </c>
      <c r="I70" s="42">
        <v>88.5</v>
      </c>
      <c r="J70" s="42">
        <v>88.5</v>
      </c>
      <c r="K70" s="42">
        <v>88.5</v>
      </c>
      <c r="L70" s="42">
        <v>88.5</v>
      </c>
      <c r="M70" s="42">
        <v>88.5</v>
      </c>
      <c r="N70" s="42">
        <v>88.5</v>
      </c>
      <c r="P70" s="65"/>
    </row>
    <row r="71" spans="1:16" ht="18" customHeight="1" x14ac:dyDescent="0.25">
      <c r="A71" s="31" t="s">
        <v>29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6" ht="18" customHeight="1" x14ac:dyDescent="0.25">
      <c r="A72" s="43" t="s">
        <v>30</v>
      </c>
      <c r="B72" s="54">
        <v>117170210</v>
      </c>
      <c r="C72" s="54">
        <v>118309887</v>
      </c>
      <c r="D72" s="54">
        <v>101174124.49801366</v>
      </c>
      <c r="E72" s="54">
        <v>125715185</v>
      </c>
      <c r="F72" s="54">
        <v>131943005</v>
      </c>
      <c r="G72" s="54">
        <v>130925874</v>
      </c>
      <c r="H72" s="54">
        <v>91527685</v>
      </c>
      <c r="I72" s="54">
        <v>97166720.874432459</v>
      </c>
      <c r="J72" s="54">
        <v>104761124.52061719</v>
      </c>
      <c r="K72" s="54">
        <v>115032946</v>
      </c>
      <c r="L72" s="54">
        <v>128794388</v>
      </c>
      <c r="M72" s="54">
        <v>138621827</v>
      </c>
      <c r="N72" s="54">
        <v>151493597</v>
      </c>
      <c r="P72" s="65"/>
    </row>
    <row r="73" spans="1:16" ht="18" customHeight="1" x14ac:dyDescent="0.25">
      <c r="A73" s="44" t="s">
        <v>45</v>
      </c>
      <c r="B73" s="45"/>
      <c r="C73" s="45"/>
      <c r="D73" s="45"/>
      <c r="E73" s="45"/>
      <c r="F73" s="45"/>
      <c r="G73" s="45"/>
      <c r="H73" s="45"/>
      <c r="I73" s="45"/>
      <c r="J73" s="45"/>
      <c r="K73" s="19"/>
      <c r="L73" s="19"/>
      <c r="M73" s="19"/>
      <c r="N73" s="19"/>
    </row>
    <row r="74" spans="1:16" ht="18" customHeight="1" x14ac:dyDescent="0.25">
      <c r="A74" s="32" t="s">
        <v>46</v>
      </c>
      <c r="B74" s="46">
        <v>123039</v>
      </c>
      <c r="C74" s="46">
        <v>122637</v>
      </c>
      <c r="D74" s="46">
        <v>119367</v>
      </c>
      <c r="E74" s="46">
        <v>117337</v>
      </c>
      <c r="F74" s="46">
        <v>122996</v>
      </c>
      <c r="G74" s="46">
        <v>124063</v>
      </c>
      <c r="H74" s="46">
        <v>124916</v>
      </c>
      <c r="I74" s="46">
        <v>126001</v>
      </c>
      <c r="J74" s="46">
        <v>123470</v>
      </c>
      <c r="K74" s="11">
        <v>119119</v>
      </c>
      <c r="L74" s="11">
        <v>114326</v>
      </c>
      <c r="M74" s="11">
        <v>160500</v>
      </c>
      <c r="N74" s="11">
        <v>182687</v>
      </c>
      <c r="P74" s="65"/>
    </row>
    <row r="75" spans="1:16" ht="18" customHeight="1" x14ac:dyDescent="0.25">
      <c r="A75" s="32" t="s">
        <v>47</v>
      </c>
      <c r="B75" s="46">
        <v>101911</v>
      </c>
      <c r="C75" s="46">
        <v>101693</v>
      </c>
      <c r="D75" s="46">
        <v>98486</v>
      </c>
      <c r="E75" s="46">
        <v>101410</v>
      </c>
      <c r="F75" s="46">
        <v>124153</v>
      </c>
      <c r="G75" s="46">
        <v>123073</v>
      </c>
      <c r="H75" s="46">
        <v>123049</v>
      </c>
      <c r="I75" s="46">
        <v>114631</v>
      </c>
      <c r="J75" s="46">
        <v>107008</v>
      </c>
      <c r="K75" s="11">
        <v>118577</v>
      </c>
      <c r="L75" s="11">
        <v>85324</v>
      </c>
      <c r="M75" s="11">
        <v>56731</v>
      </c>
      <c r="N75" s="11">
        <v>41177</v>
      </c>
      <c r="P75" s="65"/>
    </row>
    <row r="76" spans="1:16" ht="18" customHeight="1" x14ac:dyDescent="0.25">
      <c r="A76" s="33" t="s">
        <v>48</v>
      </c>
      <c r="B76" s="47">
        <v>224950</v>
      </c>
      <c r="C76" s="47">
        <v>224330</v>
      </c>
      <c r="D76" s="47">
        <v>217853</v>
      </c>
      <c r="E76" s="47">
        <v>218747</v>
      </c>
      <c r="F76" s="47">
        <v>247149</v>
      </c>
      <c r="G76" s="47">
        <v>247136</v>
      </c>
      <c r="H76" s="47">
        <v>247965</v>
      </c>
      <c r="I76" s="47">
        <v>240632</v>
      </c>
      <c r="J76" s="47">
        <v>230478</v>
      </c>
      <c r="K76" s="15">
        <v>237696</v>
      </c>
      <c r="L76" s="15">
        <v>199650</v>
      </c>
      <c r="M76" s="15">
        <v>217231</v>
      </c>
      <c r="N76" s="15">
        <v>223864</v>
      </c>
      <c r="P76" s="65"/>
    </row>
    <row r="77" spans="1:16" ht="18" customHeight="1" x14ac:dyDescent="0.25"/>
    <row r="78" spans="1:16" ht="18" customHeight="1" x14ac:dyDescent="0.25"/>
    <row r="79" spans="1:16" ht="18" customHeight="1" x14ac:dyDescent="0.25">
      <c r="A79" s="67" t="s">
        <v>65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6" ht="18" customHeight="1" x14ac:dyDescent="0.25">
      <c r="A80" s="66" t="s">
        <v>66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</row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</sheetData>
  <mergeCells count="17">
    <mergeCell ref="A5:A6"/>
    <mergeCell ref="K42:K43"/>
    <mergeCell ref="L42:L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N42:N43"/>
    <mergeCell ref="M42:M43"/>
    <mergeCell ref="N5:N6"/>
    <mergeCell ref="B5:M5"/>
  </mergeCells>
  <hyperlinks>
    <hyperlink ref="A80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showGridLines="0" zoomScale="80" zoomScaleNormal="80" workbookViewId="0">
      <selection activeCell="A3" sqref="A3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54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8" t="s">
        <v>3</v>
      </c>
      <c r="B9" s="54">
        <v>219324</v>
      </c>
      <c r="C9" s="54">
        <v>195755</v>
      </c>
      <c r="D9" s="54">
        <v>177821</v>
      </c>
      <c r="E9" s="54">
        <v>192276</v>
      </c>
      <c r="F9" s="54">
        <v>182574</v>
      </c>
      <c r="G9" s="54">
        <v>183456</v>
      </c>
      <c r="H9" s="54">
        <v>207956</v>
      </c>
      <c r="I9" s="54">
        <v>216188</v>
      </c>
      <c r="J9" s="54"/>
      <c r="K9" s="54"/>
      <c r="L9" s="54"/>
      <c r="M9" s="54"/>
      <c r="N9" s="54">
        <f>SUM(B9:M9)</f>
        <v>1575350</v>
      </c>
    </row>
    <row r="10" spans="1:14" ht="18" customHeight="1" x14ac:dyDescent="0.25">
      <c r="A10" s="31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8" customHeight="1" x14ac:dyDescent="0.25">
      <c r="A11" s="32" t="s">
        <v>7</v>
      </c>
      <c r="B11" s="11">
        <v>224368.45199999999</v>
      </c>
      <c r="C11" s="11">
        <v>200257.36499999999</v>
      </c>
      <c r="D11" s="11">
        <v>181910.88299999997</v>
      </c>
      <c r="E11" s="11">
        <v>196698.34799999997</v>
      </c>
      <c r="F11" s="11">
        <v>186773.20199999999</v>
      </c>
      <c r="G11" s="11">
        <v>187675.48799999998</v>
      </c>
      <c r="H11" s="11">
        <v>212738.98799999998</v>
      </c>
      <c r="I11" s="11">
        <v>221160.32399999999</v>
      </c>
      <c r="J11" s="11"/>
      <c r="K11" s="11"/>
      <c r="L11" s="11"/>
      <c r="M11" s="11"/>
      <c r="N11" s="11">
        <f>SUM(B11:M11)</f>
        <v>1611583.0499999998</v>
      </c>
    </row>
    <row r="12" spans="1:14" ht="18" customHeight="1" x14ac:dyDescent="0.25">
      <c r="A12" s="38" t="s">
        <v>9</v>
      </c>
      <c r="B12" s="54">
        <v>1513335.6</v>
      </c>
      <c r="C12" s="54">
        <v>1350709.5</v>
      </c>
      <c r="D12" s="54">
        <v>1226964.9000000001</v>
      </c>
      <c r="E12" s="54">
        <v>1326704.4000000001</v>
      </c>
      <c r="F12" s="54">
        <v>1259760.6000000001</v>
      </c>
      <c r="G12" s="54">
        <v>1265846.4000000001</v>
      </c>
      <c r="H12" s="54">
        <v>1434896.4000000001</v>
      </c>
      <c r="I12" s="54">
        <v>1491697.2000000002</v>
      </c>
      <c r="J12" s="54"/>
      <c r="K12" s="54"/>
      <c r="L12" s="54"/>
      <c r="M12" s="54"/>
      <c r="N12" s="54">
        <f>SUM(B12:M12)</f>
        <v>10869915</v>
      </c>
    </row>
    <row r="13" spans="1:14" ht="18" customHeight="1" x14ac:dyDescent="0.25">
      <c r="A13" s="30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ht="18" customHeight="1" x14ac:dyDescent="0.25">
      <c r="A14" s="35" t="s">
        <v>12</v>
      </c>
      <c r="B14" s="50">
        <v>62797314</v>
      </c>
      <c r="C14" s="50">
        <v>47971560</v>
      </c>
      <c r="D14" s="50">
        <v>75964492</v>
      </c>
      <c r="E14" s="50">
        <v>73116494</v>
      </c>
      <c r="F14" s="50">
        <v>71995658</v>
      </c>
      <c r="G14" s="50">
        <v>52991287</v>
      </c>
      <c r="H14" s="50">
        <v>52780032</v>
      </c>
      <c r="I14" s="50">
        <v>58553446</v>
      </c>
      <c r="J14" s="50"/>
      <c r="K14" s="50"/>
      <c r="L14" s="50"/>
      <c r="M14" s="50"/>
      <c r="N14" s="50">
        <f>SUM(B14:M14)</f>
        <v>496170283</v>
      </c>
    </row>
    <row r="15" spans="1:14" ht="18" customHeight="1" x14ac:dyDescent="0.25">
      <c r="A15" s="35" t="s">
        <v>13</v>
      </c>
      <c r="B15" s="56">
        <v>23</v>
      </c>
      <c r="C15" s="56">
        <v>23</v>
      </c>
      <c r="D15" s="56">
        <v>23</v>
      </c>
      <c r="E15" s="56">
        <v>23</v>
      </c>
      <c r="F15" s="56">
        <v>23</v>
      </c>
      <c r="G15" s="56">
        <v>23</v>
      </c>
      <c r="H15" s="56">
        <v>23</v>
      </c>
      <c r="I15" s="56">
        <v>23</v>
      </c>
      <c r="J15" s="56"/>
      <c r="K15" s="56"/>
      <c r="L15" s="56"/>
      <c r="M15" s="56"/>
      <c r="N15" s="56">
        <v>23</v>
      </c>
    </row>
    <row r="16" spans="1:14" ht="18" customHeight="1" x14ac:dyDescent="0.25">
      <c r="A16" s="31" t="s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8" customHeight="1" x14ac:dyDescent="0.25">
      <c r="A17" s="38" t="s">
        <v>16</v>
      </c>
      <c r="B17" s="39">
        <v>39</v>
      </c>
      <c r="C17" s="39">
        <v>39</v>
      </c>
      <c r="D17" s="39">
        <v>39</v>
      </c>
      <c r="E17" s="39">
        <v>39</v>
      </c>
      <c r="F17" s="39">
        <v>39</v>
      </c>
      <c r="G17" s="39">
        <v>39</v>
      </c>
      <c r="H17" s="39">
        <v>39</v>
      </c>
      <c r="I17" s="39">
        <v>39</v>
      </c>
      <c r="J17" s="39"/>
      <c r="K17" s="39"/>
      <c r="L17" s="39"/>
      <c r="M17" s="39"/>
      <c r="N17" s="39">
        <f>AVERAGE(B17:M17)</f>
        <v>39</v>
      </c>
    </row>
    <row r="18" spans="1:14" ht="18" customHeight="1" x14ac:dyDescent="0.25">
      <c r="A18" s="35" t="s">
        <v>18</v>
      </c>
      <c r="B18" s="52">
        <v>6.9</v>
      </c>
      <c r="C18" s="52">
        <v>6.9</v>
      </c>
      <c r="D18" s="52">
        <v>6.9</v>
      </c>
      <c r="E18" s="52">
        <v>6.9</v>
      </c>
      <c r="F18" s="52">
        <v>6.9</v>
      </c>
      <c r="G18" s="52">
        <v>6.9</v>
      </c>
      <c r="H18" s="52">
        <v>6.9</v>
      </c>
      <c r="I18" s="52">
        <v>6.9</v>
      </c>
      <c r="J18" s="52"/>
      <c r="K18" s="52"/>
      <c r="L18" s="52"/>
      <c r="M18" s="52"/>
      <c r="N18" s="52">
        <f>AVERAGE(B18:M18)</f>
        <v>6.8999999999999995</v>
      </c>
    </row>
    <row r="19" spans="1:14" ht="18" customHeight="1" x14ac:dyDescent="0.25">
      <c r="A19" s="31" t="s">
        <v>20</v>
      </c>
      <c r="B19" s="14">
        <v>609.99061662198392</v>
      </c>
      <c r="C19" s="14">
        <v>522.08260325406764</v>
      </c>
      <c r="D19" s="14">
        <v>910.11408101405345</v>
      </c>
      <c r="E19" s="14">
        <v>810.13710499490321</v>
      </c>
      <c r="F19" s="14">
        <v>840.10896403650031</v>
      </c>
      <c r="G19" s="14">
        <v>615.37633547008545</v>
      </c>
      <c r="H19" s="14">
        <v>540.71253534401512</v>
      </c>
      <c r="I19" s="14">
        <v>577.01767905711699</v>
      </c>
      <c r="J19" s="14"/>
      <c r="K19" s="14"/>
      <c r="L19" s="14"/>
      <c r="M19" s="14"/>
      <c r="N19" s="14">
        <f>AVERAGE(B19:M19)</f>
        <v>678.19248997409068</v>
      </c>
    </row>
    <row r="20" spans="1:14" ht="18" customHeight="1" x14ac:dyDescent="0.25">
      <c r="A20" s="41" t="s">
        <v>21</v>
      </c>
      <c r="B20" s="42">
        <v>88.404437191591867</v>
      </c>
      <c r="C20" s="42">
        <v>75.664145399140239</v>
      </c>
      <c r="D20" s="42">
        <v>131.9005914513121</v>
      </c>
      <c r="E20" s="42">
        <v>117.41117463694249</v>
      </c>
      <c r="F20" s="42">
        <v>121.75492232413048</v>
      </c>
      <c r="G20" s="42">
        <v>89.18497615508484</v>
      </c>
      <c r="H20" s="42">
        <v>78.364135557103637</v>
      </c>
      <c r="I20" s="42">
        <v>83.625750587987966</v>
      </c>
      <c r="J20" s="42"/>
      <c r="K20" s="42"/>
      <c r="L20" s="42"/>
      <c r="M20" s="42"/>
      <c r="N20" s="42">
        <f>AVERAGE(B20:M20)</f>
        <v>98.288766662911712</v>
      </c>
    </row>
    <row r="21" spans="1:14" ht="18" customHeight="1" x14ac:dyDescent="0.25">
      <c r="A21" s="31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8" customHeight="1" x14ac:dyDescent="0.25">
      <c r="A22" s="38" t="s">
        <v>24</v>
      </c>
      <c r="B22" s="42">
        <v>2069254.8</v>
      </c>
      <c r="C22" s="42">
        <v>1846888.5</v>
      </c>
      <c r="D22" s="42">
        <v>1677686.7000000002</v>
      </c>
      <c r="E22" s="42">
        <v>1814065.2000000002</v>
      </c>
      <c r="F22" s="42">
        <v>1722529.8</v>
      </c>
      <c r="G22" s="42">
        <v>1730851.2000000002</v>
      </c>
      <c r="H22" s="42">
        <v>1962001.2000000002</v>
      </c>
      <c r="I22" s="42">
        <v>2039667.6</v>
      </c>
      <c r="J22" s="42"/>
      <c r="K22" s="42"/>
      <c r="L22" s="42"/>
      <c r="M22" s="42"/>
      <c r="N22" s="42">
        <f>SUM(B22:M22)</f>
        <v>14862944.999999998</v>
      </c>
    </row>
    <row r="23" spans="1:14" ht="18" customHeight="1" x14ac:dyDescent="0.25">
      <c r="A23" s="31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8" customHeight="1" x14ac:dyDescent="0.25">
      <c r="A24" s="38" t="s">
        <v>28</v>
      </c>
      <c r="B24" s="42">
        <v>67</v>
      </c>
      <c r="C24" s="42">
        <v>67</v>
      </c>
      <c r="D24" s="42">
        <v>67</v>
      </c>
      <c r="E24" s="42">
        <v>67</v>
      </c>
      <c r="F24" s="42">
        <v>67</v>
      </c>
      <c r="G24" s="42">
        <v>67</v>
      </c>
      <c r="H24" s="42">
        <v>67</v>
      </c>
      <c r="I24" s="42">
        <v>67</v>
      </c>
      <c r="J24" s="42"/>
      <c r="K24" s="42"/>
      <c r="L24" s="42"/>
      <c r="M24" s="42"/>
      <c r="N24" s="42">
        <f>AVERAGE(B24:M24)</f>
        <v>67</v>
      </c>
    </row>
    <row r="25" spans="1:14" ht="18" customHeight="1" x14ac:dyDescent="0.25">
      <c r="A25" s="31" t="s">
        <v>29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8" customHeight="1" x14ac:dyDescent="0.25">
      <c r="A26" s="43" t="s">
        <v>30</v>
      </c>
      <c r="B26" s="54">
        <v>2730318</v>
      </c>
      <c r="C26" s="54">
        <v>2085720</v>
      </c>
      <c r="D26" s="54">
        <v>3302804</v>
      </c>
      <c r="E26" s="54">
        <v>3178978</v>
      </c>
      <c r="F26" s="54">
        <v>3130246</v>
      </c>
      <c r="G26" s="54">
        <v>2303969</v>
      </c>
      <c r="H26" s="54">
        <v>2294784</v>
      </c>
      <c r="I26" s="54">
        <v>2545802</v>
      </c>
      <c r="J26" s="54"/>
      <c r="K26" s="54"/>
      <c r="L26" s="54"/>
      <c r="M26" s="54"/>
      <c r="N26" s="54">
        <f>SUM(B26:M26)</f>
        <v>21572621</v>
      </c>
    </row>
    <row r="27" spans="1:14" ht="18" customHeight="1" x14ac:dyDescent="0.25">
      <c r="A27" s="57" t="s">
        <v>52</v>
      </c>
      <c r="B27" s="58">
        <v>4476</v>
      </c>
      <c r="C27" s="58">
        <v>3995</v>
      </c>
      <c r="D27" s="58">
        <v>3629</v>
      </c>
      <c r="E27" s="58">
        <v>3924</v>
      </c>
      <c r="F27" s="58">
        <v>3726</v>
      </c>
      <c r="G27" s="58">
        <v>3744</v>
      </c>
      <c r="H27" s="58">
        <v>4244</v>
      </c>
      <c r="I27" s="58">
        <v>4412</v>
      </c>
      <c r="J27" s="58"/>
      <c r="K27" s="58"/>
      <c r="L27" s="58"/>
      <c r="M27" s="58"/>
      <c r="N27" s="58">
        <f>SUM(B27:M27)</f>
        <v>32150</v>
      </c>
    </row>
    <row r="28" spans="1:14" ht="18" customHeight="1" x14ac:dyDescent="0.25"/>
    <row r="29" spans="1:14" ht="18" customHeight="1" x14ac:dyDescent="0.25"/>
    <row r="30" spans="1:14" ht="18" customHeight="1" x14ac:dyDescent="0.25">
      <c r="A30" s="78" t="s">
        <v>54</v>
      </c>
      <c r="B30" s="75">
        <v>2005</v>
      </c>
      <c r="C30" s="75">
        <v>2006</v>
      </c>
      <c r="D30" s="75">
        <v>2007</v>
      </c>
      <c r="E30" s="75">
        <v>2008</v>
      </c>
      <c r="F30" s="75">
        <v>2009</v>
      </c>
      <c r="G30" s="75">
        <v>2010</v>
      </c>
      <c r="H30" s="75">
        <v>2011</v>
      </c>
      <c r="I30" s="75">
        <v>2012</v>
      </c>
      <c r="J30" s="75">
        <v>2013</v>
      </c>
      <c r="K30" s="75">
        <v>2014</v>
      </c>
      <c r="L30" s="75">
        <v>2015</v>
      </c>
      <c r="M30" s="75">
        <v>2016</v>
      </c>
      <c r="N30" s="75">
        <v>2017</v>
      </c>
    </row>
    <row r="31" spans="1:14" ht="18" customHeight="1" x14ac:dyDescent="0.25">
      <c r="A31" s="7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 ht="18" customHeight="1" x14ac:dyDescent="0.25">
      <c r="A32" s="29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8" customHeight="1" x14ac:dyDescent="0.25">
      <c r="A33" s="31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8" customHeight="1" x14ac:dyDescent="0.25">
      <c r="A34" s="38" t="s">
        <v>3</v>
      </c>
      <c r="B34" s="54">
        <v>2305597</v>
      </c>
      <c r="C34" s="54">
        <v>2791383</v>
      </c>
      <c r="D34" s="54">
        <v>2902123</v>
      </c>
      <c r="E34" s="54">
        <v>2872086</v>
      </c>
      <c r="F34" s="54">
        <v>3015607</v>
      </c>
      <c r="G34" s="54">
        <v>3093076</v>
      </c>
      <c r="H34" s="54">
        <v>2956709</v>
      </c>
      <c r="I34" s="54">
        <v>3065324</v>
      </c>
      <c r="J34" s="54">
        <v>2780995</v>
      </c>
      <c r="K34" s="54">
        <v>2955037.14</v>
      </c>
      <c r="L34" s="54">
        <v>3131278.5</v>
      </c>
      <c r="M34" s="54">
        <v>2970811</v>
      </c>
      <c r="N34" s="54">
        <v>2831020</v>
      </c>
    </row>
    <row r="35" spans="1:14" ht="18" customHeight="1" x14ac:dyDescent="0.25">
      <c r="A35" s="31" t="s">
        <v>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8" customHeight="1" x14ac:dyDescent="0.25">
      <c r="A36" s="32" t="s">
        <v>7</v>
      </c>
      <c r="B36" s="11">
        <v>2328652.9700000002</v>
      </c>
      <c r="C36" s="11">
        <v>2819296.83</v>
      </c>
      <c r="D36" s="11">
        <v>2931144.2299999995</v>
      </c>
      <c r="E36" s="11">
        <v>2900806.86</v>
      </c>
      <c r="F36" s="11">
        <v>3045763.0700000003</v>
      </c>
      <c r="G36" s="11">
        <v>3124006.76</v>
      </c>
      <c r="H36" s="11">
        <v>2986276.0900000003</v>
      </c>
      <c r="I36" s="11">
        <v>3173323.5</v>
      </c>
      <c r="J36" s="11">
        <v>2808804.95</v>
      </c>
      <c r="K36" s="11">
        <v>2984587.5113999997</v>
      </c>
      <c r="L36" s="11">
        <v>3131278.5</v>
      </c>
      <c r="M36" s="11">
        <v>3040304.71</v>
      </c>
      <c r="N36" s="11">
        <v>2896446</v>
      </c>
    </row>
    <row r="37" spans="1:14" ht="18" customHeight="1" x14ac:dyDescent="0.25">
      <c r="A37" s="38" t="s">
        <v>9</v>
      </c>
      <c r="B37" s="54">
        <v>13833582</v>
      </c>
      <c r="C37" s="54">
        <v>16748298</v>
      </c>
      <c r="D37" s="54">
        <v>17412738</v>
      </c>
      <c r="E37" s="54">
        <v>17232516</v>
      </c>
      <c r="F37" s="54">
        <v>18139125.759999998</v>
      </c>
      <c r="G37" s="54">
        <v>18558456</v>
      </c>
      <c r="H37" s="54">
        <v>17740254</v>
      </c>
      <c r="I37" s="54">
        <v>18391244</v>
      </c>
      <c r="J37" s="54">
        <v>16685970</v>
      </c>
      <c r="K37" s="54">
        <v>19317526.058499999</v>
      </c>
      <c r="L37" s="54">
        <v>20938730</v>
      </c>
      <c r="M37" s="54">
        <v>20378432</v>
      </c>
      <c r="N37" s="54">
        <v>19454252</v>
      </c>
    </row>
    <row r="38" spans="1:14" ht="18" customHeight="1" x14ac:dyDescent="0.25">
      <c r="A38" s="30" t="s">
        <v>11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ht="18" customHeight="1" x14ac:dyDescent="0.25">
      <c r="A39" s="35" t="s">
        <v>12</v>
      </c>
      <c r="B39" s="50">
        <v>788981916.2700001</v>
      </c>
      <c r="C39" s="50">
        <v>931250559.59000015</v>
      </c>
      <c r="D39" s="50">
        <v>1072562637.9599999</v>
      </c>
      <c r="E39" s="50">
        <v>1139987594</v>
      </c>
      <c r="F39" s="50">
        <v>1166659830.3829999</v>
      </c>
      <c r="G39" s="50">
        <v>1146343046</v>
      </c>
      <c r="H39" s="50">
        <v>1115930905</v>
      </c>
      <c r="I39" s="50">
        <v>1112140603</v>
      </c>
      <c r="J39" s="50">
        <v>1020206685</v>
      </c>
      <c r="K39" s="50">
        <v>902508730</v>
      </c>
      <c r="L39" s="50">
        <v>1084388015</v>
      </c>
      <c r="M39" s="50">
        <v>1175190043.9766667</v>
      </c>
      <c r="N39" s="50">
        <v>1198715633</v>
      </c>
    </row>
    <row r="40" spans="1:14" ht="18" customHeight="1" x14ac:dyDescent="0.25">
      <c r="A40" s="35" t="s">
        <v>13</v>
      </c>
      <c r="B40" s="56">
        <v>22.609166666666667</v>
      </c>
      <c r="C40" s="56">
        <v>22.609166666666667</v>
      </c>
      <c r="D40" s="56">
        <v>22.994999999999994</v>
      </c>
      <c r="E40" s="56">
        <v>23</v>
      </c>
      <c r="F40" s="56">
        <v>23</v>
      </c>
      <c r="G40" s="56">
        <v>23</v>
      </c>
      <c r="H40" s="56">
        <v>23</v>
      </c>
      <c r="I40" s="56">
        <v>22.749166666666667</v>
      </c>
      <c r="J40" s="56">
        <v>23</v>
      </c>
      <c r="K40" s="56">
        <v>23</v>
      </c>
      <c r="L40" s="56">
        <v>23</v>
      </c>
      <c r="M40" s="56">
        <v>23</v>
      </c>
      <c r="N40" s="56">
        <v>23</v>
      </c>
    </row>
    <row r="41" spans="1:14" ht="18" customHeight="1" x14ac:dyDescent="0.25">
      <c r="A41" s="31" t="s">
        <v>14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customHeight="1" x14ac:dyDescent="0.25">
      <c r="A42" s="38" t="s">
        <v>16</v>
      </c>
      <c r="B42" s="39">
        <v>35.300000000000004</v>
      </c>
      <c r="C42" s="39">
        <v>35.300000000000004</v>
      </c>
      <c r="D42" s="39">
        <v>35.300000000000004</v>
      </c>
      <c r="E42" s="39">
        <v>35.300000000000004</v>
      </c>
      <c r="F42" s="39">
        <v>37.350000000000009</v>
      </c>
      <c r="G42" s="39">
        <v>37.350000000000009</v>
      </c>
      <c r="H42" s="39">
        <v>37.350000000000009</v>
      </c>
      <c r="I42" s="39">
        <v>36</v>
      </c>
      <c r="J42" s="39">
        <v>37.399999999999991</v>
      </c>
      <c r="K42" s="39">
        <v>39.433333333333323</v>
      </c>
      <c r="L42" s="39">
        <v>38.991666666666667</v>
      </c>
      <c r="M42" s="39">
        <v>38.85</v>
      </c>
      <c r="N42" s="39">
        <v>39</v>
      </c>
    </row>
    <row r="43" spans="1:14" ht="18" customHeight="1" x14ac:dyDescent="0.25">
      <c r="A43" s="35" t="s">
        <v>18</v>
      </c>
      <c r="B43" s="52">
        <v>6</v>
      </c>
      <c r="C43" s="52">
        <v>6</v>
      </c>
      <c r="D43" s="52">
        <v>6</v>
      </c>
      <c r="E43" s="52">
        <v>6</v>
      </c>
      <c r="F43" s="52">
        <v>6.0166666666666666</v>
      </c>
      <c r="G43" s="52">
        <v>6</v>
      </c>
      <c r="H43" s="52">
        <v>6</v>
      </c>
      <c r="I43" s="52">
        <v>6</v>
      </c>
      <c r="J43" s="52">
        <v>6</v>
      </c>
      <c r="K43" s="52">
        <v>6.6715833333333343</v>
      </c>
      <c r="L43" s="52">
        <v>6.8141666666666652</v>
      </c>
      <c r="M43" s="52">
        <v>6.8500000000000005</v>
      </c>
      <c r="N43" s="52">
        <v>6.9</v>
      </c>
    </row>
    <row r="44" spans="1:14" ht="18" customHeight="1" x14ac:dyDescent="0.25">
      <c r="A44" s="31" t="s">
        <v>20</v>
      </c>
      <c r="B44" s="14">
        <v>741.97944870677748</v>
      </c>
      <c r="C44" s="14">
        <v>723.30870503975984</v>
      </c>
      <c r="D44" s="14">
        <v>787.60828676110555</v>
      </c>
      <c r="E44" s="14">
        <v>845.61159449960758</v>
      </c>
      <c r="F44" s="14">
        <v>782.86214516679399</v>
      </c>
      <c r="G44" s="14">
        <v>789.57293580888415</v>
      </c>
      <c r="H44" s="14">
        <v>804.0757528048922</v>
      </c>
      <c r="I44" s="14">
        <v>801.56023593020393</v>
      </c>
      <c r="J44" s="14">
        <v>786.84827768478544</v>
      </c>
      <c r="K44" s="14">
        <v>696.04452328159641</v>
      </c>
      <c r="L44" s="14">
        <v>805.20733352689012</v>
      </c>
      <c r="M44" s="14">
        <v>859.53047517555399</v>
      </c>
      <c r="N44" s="14">
        <v>920</v>
      </c>
    </row>
    <row r="45" spans="1:14" ht="18" customHeight="1" x14ac:dyDescent="0.25">
      <c r="A45" s="41" t="s">
        <v>21</v>
      </c>
      <c r="B45" s="42">
        <v>123.66324145112958</v>
      </c>
      <c r="C45" s="42">
        <v>120.55145083995997</v>
      </c>
      <c r="D45" s="42">
        <v>131.26804779351758</v>
      </c>
      <c r="E45" s="42">
        <v>140.93526574993459</v>
      </c>
      <c r="F45" s="42">
        <v>130.11559199448101</v>
      </c>
      <c r="G45" s="42">
        <v>131.59548930148068</v>
      </c>
      <c r="H45" s="42">
        <v>134.01262546748202</v>
      </c>
      <c r="I45" s="42">
        <v>133.59337265503399</v>
      </c>
      <c r="J45" s="42">
        <v>131.1413796141309</v>
      </c>
      <c r="K45" s="42">
        <v>104.32973531244652</v>
      </c>
      <c r="L45" s="42">
        <v>118.16666261859709</v>
      </c>
      <c r="M45" s="42">
        <v>125.36287079838944</v>
      </c>
      <c r="N45" s="42">
        <v>134</v>
      </c>
    </row>
    <row r="46" spans="1:14" ht="18" customHeight="1" x14ac:dyDescent="0.25">
      <c r="A46" s="31" t="s">
        <v>22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18" customHeight="1" x14ac:dyDescent="0.25">
      <c r="A47" s="38" t="s">
        <v>24</v>
      </c>
      <c r="B47" s="42">
        <v>27102528</v>
      </c>
      <c r="C47" s="42">
        <v>32812992</v>
      </c>
      <c r="D47" s="42">
        <v>34114752</v>
      </c>
      <c r="E47" s="42">
        <v>33761664</v>
      </c>
      <c r="F47" s="42">
        <v>35537879.039999999</v>
      </c>
      <c r="G47" s="42">
        <v>36359424</v>
      </c>
      <c r="H47" s="42">
        <v>34756416</v>
      </c>
      <c r="I47" s="42">
        <v>35156160</v>
      </c>
      <c r="J47" s="42">
        <v>32690880</v>
      </c>
      <c r="K47" s="42">
        <v>23536618.350000001</v>
      </c>
      <c r="L47" s="42">
        <v>26990489.399999999</v>
      </c>
      <c r="M47" s="42">
        <v>27248377</v>
      </c>
      <c r="N47" s="42">
        <v>26126983</v>
      </c>
    </row>
    <row r="48" spans="1:14" ht="18" customHeight="1" x14ac:dyDescent="0.25">
      <c r="A48" s="31" t="s">
        <v>26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18" customHeight="1" x14ac:dyDescent="0.25">
      <c r="A49" s="38" t="s">
        <v>28</v>
      </c>
      <c r="B49" s="42">
        <v>96</v>
      </c>
      <c r="C49" s="42">
        <v>90</v>
      </c>
      <c r="D49" s="42">
        <v>90</v>
      </c>
      <c r="E49" s="42">
        <v>96</v>
      </c>
      <c r="F49" s="42">
        <v>96</v>
      </c>
      <c r="G49" s="42">
        <v>96</v>
      </c>
      <c r="H49" s="42">
        <v>96</v>
      </c>
      <c r="I49" s="42">
        <v>96</v>
      </c>
      <c r="J49" s="42">
        <v>96</v>
      </c>
      <c r="K49" s="42">
        <v>62</v>
      </c>
      <c r="L49" s="42">
        <v>67</v>
      </c>
      <c r="M49" s="42">
        <v>67</v>
      </c>
      <c r="N49" s="42">
        <v>67</v>
      </c>
    </row>
    <row r="50" spans="1:14" ht="18" customHeight="1" x14ac:dyDescent="0.25">
      <c r="A50" s="31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18" customHeight="1" x14ac:dyDescent="0.25">
      <c r="A51" s="43" t="s">
        <v>30</v>
      </c>
      <c r="B51" s="54">
        <v>34912359</v>
      </c>
      <c r="C51" s="54">
        <v>41204727</v>
      </c>
      <c r="D51" s="54">
        <v>46647676</v>
      </c>
      <c r="E51" s="54">
        <v>49564678</v>
      </c>
      <c r="F51" s="54">
        <v>48179685</v>
      </c>
      <c r="G51" s="54">
        <v>49841002</v>
      </c>
      <c r="H51" s="54">
        <v>48518735</v>
      </c>
      <c r="I51" s="54">
        <v>48923229</v>
      </c>
      <c r="J51" s="54">
        <v>44657574</v>
      </c>
      <c r="K51" s="54">
        <v>39239510</v>
      </c>
      <c r="L51" s="54">
        <v>47147305</v>
      </c>
      <c r="M51" s="54">
        <v>51095219.303333335</v>
      </c>
      <c r="N51" s="54">
        <v>52118071</v>
      </c>
    </row>
    <row r="52" spans="1:14" ht="18" customHeight="1" x14ac:dyDescent="0.25">
      <c r="A52" s="57" t="s">
        <v>52</v>
      </c>
      <c r="B52" s="58">
        <v>47053</v>
      </c>
      <c r="C52" s="58">
        <v>56967</v>
      </c>
      <c r="D52" s="58">
        <v>59227</v>
      </c>
      <c r="E52" s="58">
        <v>58614</v>
      </c>
      <c r="F52" s="58">
        <v>61543</v>
      </c>
      <c r="G52" s="58">
        <v>63124</v>
      </c>
      <c r="H52" s="58">
        <v>60341</v>
      </c>
      <c r="I52" s="58">
        <v>61035</v>
      </c>
      <c r="J52" s="58">
        <v>56755</v>
      </c>
      <c r="K52" s="58">
        <v>56375</v>
      </c>
      <c r="L52" s="58">
        <v>58553</v>
      </c>
      <c r="M52" s="58">
        <v>59002</v>
      </c>
      <c r="N52" s="58">
        <v>56467</v>
      </c>
    </row>
    <row r="53" spans="1:14" ht="18" customHeight="1" x14ac:dyDescent="0.25"/>
    <row r="54" spans="1:14" ht="18" customHeight="1" x14ac:dyDescent="0.25"/>
    <row r="55" spans="1:14" ht="18" customHeight="1" x14ac:dyDescent="0.25">
      <c r="A55" s="67" t="s">
        <v>65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1:14" ht="18" customHeight="1" x14ac:dyDescent="0.25">
      <c r="A56" s="66" t="s">
        <v>66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</row>
    <row r="57" spans="1:14" ht="18" customHeight="1" x14ac:dyDescent="0.25"/>
    <row r="58" spans="1:14" ht="18" customHeight="1" x14ac:dyDescent="0.25"/>
    <row r="59" spans="1:14" ht="18" customHeight="1" x14ac:dyDescent="0.25"/>
    <row r="60" spans="1:14" ht="18" customHeight="1" x14ac:dyDescent="0.25"/>
    <row r="61" spans="1:14" ht="18" customHeight="1" x14ac:dyDescent="0.25"/>
    <row r="62" spans="1:14" ht="18" customHeight="1" x14ac:dyDescent="0.25"/>
    <row r="63" spans="1:14" ht="18" customHeight="1" x14ac:dyDescent="0.25"/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</sheetData>
  <mergeCells count="17">
    <mergeCell ref="A5:A6"/>
    <mergeCell ref="F30:F31"/>
    <mergeCell ref="G30:G31"/>
    <mergeCell ref="H30:H31"/>
    <mergeCell ref="I30:I31"/>
    <mergeCell ref="A30:A31"/>
    <mergeCell ref="B30:B31"/>
    <mergeCell ref="C30:C31"/>
    <mergeCell ref="D30:D31"/>
    <mergeCell ref="E30:E31"/>
    <mergeCell ref="N30:N31"/>
    <mergeCell ref="N5:N6"/>
    <mergeCell ref="B5:M5"/>
    <mergeCell ref="K30:K31"/>
    <mergeCell ref="L30:L31"/>
    <mergeCell ref="J30:J31"/>
    <mergeCell ref="M30:M31"/>
  </mergeCells>
  <hyperlinks>
    <hyperlink ref="A56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showGridLines="0" zoomScale="80" zoomScaleNormal="80" workbookViewId="0">
      <selection activeCell="F29" sqref="F29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55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29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8" t="s">
        <v>3</v>
      </c>
      <c r="B9" s="54">
        <v>203414.14</v>
      </c>
      <c r="C9" s="54">
        <v>181280.8</v>
      </c>
      <c r="D9" s="54">
        <v>204660</v>
      </c>
      <c r="E9" s="54">
        <v>193092</v>
      </c>
      <c r="F9" s="54">
        <v>193092</v>
      </c>
      <c r="G9" s="54">
        <v>122265</v>
      </c>
      <c r="H9" s="54">
        <v>171765</v>
      </c>
      <c r="I9" s="54">
        <v>207450</v>
      </c>
      <c r="J9" s="54"/>
      <c r="K9" s="54"/>
      <c r="L9" s="54"/>
      <c r="M9" s="54"/>
      <c r="N9" s="54">
        <f>SUM(B9:M9)</f>
        <v>1477018.94</v>
      </c>
    </row>
    <row r="10" spans="1:14" ht="18" customHeight="1" x14ac:dyDescent="0.25">
      <c r="A10" s="31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8" customHeight="1" x14ac:dyDescent="0.25">
      <c r="A11" s="32" t="s">
        <v>7</v>
      </c>
      <c r="B11" s="11">
        <v>231976.64</v>
      </c>
      <c r="C11" s="11">
        <v>206902.2</v>
      </c>
      <c r="D11" s="11">
        <v>233721.71999999997</v>
      </c>
      <c r="E11" s="11">
        <v>221430</v>
      </c>
      <c r="F11" s="11">
        <v>221430</v>
      </c>
      <c r="G11" s="11">
        <v>139626.62999999998</v>
      </c>
      <c r="H11" s="11">
        <v>196155.62999999998</v>
      </c>
      <c r="I11" s="11">
        <v>236907.9</v>
      </c>
      <c r="J11" s="11"/>
      <c r="K11" s="11"/>
      <c r="L11" s="11"/>
      <c r="M11" s="11"/>
      <c r="N11" s="11">
        <f>SUM(B11:M11)</f>
        <v>1688150.7199999997</v>
      </c>
    </row>
    <row r="12" spans="1:14" ht="18" customHeight="1" x14ac:dyDescent="0.25">
      <c r="A12" s="38" t="s">
        <v>9</v>
      </c>
      <c r="B12" s="54">
        <v>1457576.6</v>
      </c>
      <c r="C12" s="54">
        <v>1287280.3999999999</v>
      </c>
      <c r="D12" s="54">
        <v>1227960</v>
      </c>
      <c r="E12" s="54">
        <v>1381529.2</v>
      </c>
      <c r="F12" s="54">
        <v>1381529.2</v>
      </c>
      <c r="G12" s="54">
        <v>733590</v>
      </c>
      <c r="H12" s="54">
        <v>1030590</v>
      </c>
      <c r="I12" s="54">
        <v>1244700</v>
      </c>
      <c r="J12" s="54"/>
      <c r="K12" s="54"/>
      <c r="L12" s="54"/>
      <c r="M12" s="54"/>
      <c r="N12" s="54">
        <f>SUM(B12:M12)</f>
        <v>9744755.4000000004</v>
      </c>
    </row>
    <row r="13" spans="1:14" ht="18" customHeight="1" x14ac:dyDescent="0.25">
      <c r="A13" s="30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ht="18" customHeight="1" x14ac:dyDescent="0.25">
      <c r="A14" s="35" t="s">
        <v>12</v>
      </c>
      <c r="B14" s="50">
        <v>53323568</v>
      </c>
      <c r="C14" s="50">
        <v>53111055</v>
      </c>
      <c r="D14" s="50">
        <v>60583857.100000001</v>
      </c>
      <c r="E14" s="50">
        <v>59131856</v>
      </c>
      <c r="F14" s="50">
        <v>59131856</v>
      </c>
      <c r="G14" s="50">
        <v>10080296.200000001</v>
      </c>
      <c r="H14" s="50">
        <v>20733358.100000001</v>
      </c>
      <c r="I14" s="50">
        <v>54274041.900000006</v>
      </c>
      <c r="J14" s="50"/>
      <c r="K14" s="50"/>
      <c r="L14" s="50"/>
      <c r="M14" s="50"/>
      <c r="N14" s="50">
        <f>SUM(B14:M14)</f>
        <v>370369888.30000007</v>
      </c>
    </row>
    <row r="15" spans="1:14" ht="18" customHeight="1" x14ac:dyDescent="0.25">
      <c r="A15" s="35" t="s">
        <v>13</v>
      </c>
      <c r="B15" s="56">
        <v>25.34</v>
      </c>
      <c r="C15" s="56">
        <v>24.86</v>
      </c>
      <c r="D15" s="56">
        <v>22.1</v>
      </c>
      <c r="E15" s="56">
        <v>22.14</v>
      </c>
      <c r="F15" s="56">
        <v>22.14</v>
      </c>
      <c r="G15" s="56">
        <v>22.1</v>
      </c>
      <c r="H15" s="56">
        <v>22.1</v>
      </c>
      <c r="I15" s="56">
        <v>22.1</v>
      </c>
      <c r="J15" s="56"/>
      <c r="K15" s="56"/>
      <c r="L15" s="56"/>
      <c r="M15" s="56"/>
      <c r="N15" s="56">
        <f>AVERAGE(B15:M15)</f>
        <v>22.86</v>
      </c>
    </row>
    <row r="16" spans="1:14" ht="18" customHeight="1" x14ac:dyDescent="0.25">
      <c r="A16" s="31" t="s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8" customHeight="1" x14ac:dyDescent="0.25">
      <c r="A17" s="38" t="s">
        <v>16</v>
      </c>
      <c r="B17" s="39">
        <v>38.92</v>
      </c>
      <c r="C17" s="39">
        <v>38.92</v>
      </c>
      <c r="D17" s="39">
        <v>38.9</v>
      </c>
      <c r="E17" s="39">
        <v>38.92</v>
      </c>
      <c r="F17" s="39">
        <v>38.92</v>
      </c>
      <c r="G17" s="39">
        <v>38.9</v>
      </c>
      <c r="H17" s="39">
        <v>38.9</v>
      </c>
      <c r="I17" s="39">
        <v>38.9</v>
      </c>
      <c r="J17" s="39"/>
      <c r="K17" s="39"/>
      <c r="L17" s="39"/>
      <c r="M17" s="39"/>
      <c r="N17" s="39">
        <f>AVERAGE(B17:M17)</f>
        <v>38.910000000000004</v>
      </c>
    </row>
    <row r="18" spans="1:14" ht="18" customHeight="1" x14ac:dyDescent="0.25">
      <c r="A18" s="35" t="s">
        <v>18</v>
      </c>
      <c r="B18" s="52">
        <v>6</v>
      </c>
      <c r="C18" s="52">
        <v>6</v>
      </c>
      <c r="D18" s="52">
        <v>6</v>
      </c>
      <c r="E18" s="52">
        <v>6</v>
      </c>
      <c r="F18" s="52">
        <v>6</v>
      </c>
      <c r="G18" s="52">
        <v>6</v>
      </c>
      <c r="H18" s="52">
        <v>6</v>
      </c>
      <c r="I18" s="52">
        <v>6</v>
      </c>
      <c r="J18" s="52"/>
      <c r="K18" s="52"/>
      <c r="L18" s="52"/>
      <c r="M18" s="52"/>
      <c r="N18" s="52">
        <f>AVERAGE(B18:M18)</f>
        <v>6</v>
      </c>
    </row>
    <row r="19" spans="1:14" ht="18" customHeight="1" x14ac:dyDescent="0.25">
      <c r="A19" s="31" t="s">
        <v>20</v>
      </c>
      <c r="B19" s="14">
        <v>461.48</v>
      </c>
      <c r="C19" s="14">
        <v>521.4</v>
      </c>
      <c r="D19" s="14">
        <v>602.75967458223397</v>
      </c>
      <c r="E19" s="14">
        <v>642.34</v>
      </c>
      <c r="F19" s="14">
        <v>642.34</v>
      </c>
      <c r="G19" s="14">
        <v>167.87707029812293</v>
      </c>
      <c r="H19" s="14">
        <v>245.7849096148808</v>
      </c>
      <c r="I19" s="14">
        <v>532.71995661605206</v>
      </c>
      <c r="J19" s="14"/>
      <c r="K19" s="14"/>
      <c r="L19" s="14"/>
      <c r="M19" s="14"/>
      <c r="N19" s="14">
        <f>AVERAGE(B19:M19)</f>
        <v>477.08770138891123</v>
      </c>
    </row>
    <row r="20" spans="1:14" ht="18" customHeight="1" x14ac:dyDescent="0.25">
      <c r="A20" s="41" t="s">
        <v>21</v>
      </c>
      <c r="B20" s="42">
        <v>76.91</v>
      </c>
      <c r="C20" s="42">
        <v>86.9</v>
      </c>
      <c r="D20" s="42">
        <v>100.45994576370566</v>
      </c>
      <c r="E20" s="42">
        <v>107.06</v>
      </c>
      <c r="F20" s="42">
        <v>107.06</v>
      </c>
      <c r="G20" s="42">
        <v>27.979511716353823</v>
      </c>
      <c r="H20" s="42">
        <v>40.964151602480136</v>
      </c>
      <c r="I20" s="42">
        <v>88.786659436008676</v>
      </c>
      <c r="J20" s="42"/>
      <c r="K20" s="42"/>
      <c r="L20" s="42"/>
      <c r="M20" s="42"/>
      <c r="N20" s="42">
        <f>AVERAGE(B20:M20)</f>
        <v>79.515033564818538</v>
      </c>
    </row>
    <row r="21" spans="1:14" ht="18" customHeight="1" x14ac:dyDescent="0.25">
      <c r="A21" s="31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8" customHeight="1" x14ac:dyDescent="0.25">
      <c r="A22" s="38" t="s">
        <v>24</v>
      </c>
      <c r="B22" s="42">
        <v>2079360</v>
      </c>
      <c r="C22" s="42">
        <v>1868232</v>
      </c>
      <c r="D22" s="42">
        <v>2073888</v>
      </c>
      <c r="E22" s="42">
        <v>1895592</v>
      </c>
      <c r="F22" s="42">
        <v>1895592</v>
      </c>
      <c r="G22" s="42">
        <v>1238952</v>
      </c>
      <c r="H22" s="42">
        <v>1740552</v>
      </c>
      <c r="I22" s="42">
        <v>2102160</v>
      </c>
      <c r="J22" s="42"/>
      <c r="K22" s="42"/>
      <c r="L22" s="42"/>
      <c r="M22" s="42"/>
      <c r="N22" s="42">
        <f>SUM(B22:M22)</f>
        <v>14894328</v>
      </c>
    </row>
    <row r="23" spans="1:14" ht="18" customHeight="1" x14ac:dyDescent="0.25">
      <c r="A23" s="31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8" customHeight="1" x14ac:dyDescent="0.25">
      <c r="A24" s="38" t="s">
        <v>28</v>
      </c>
      <c r="B24" s="42">
        <v>76</v>
      </c>
      <c r="C24" s="42">
        <v>76</v>
      </c>
      <c r="D24" s="42">
        <v>76</v>
      </c>
      <c r="E24" s="42">
        <v>76</v>
      </c>
      <c r="F24" s="42">
        <v>76</v>
      </c>
      <c r="G24" s="42">
        <v>76</v>
      </c>
      <c r="H24" s="42">
        <v>76</v>
      </c>
      <c r="I24" s="42">
        <v>76</v>
      </c>
      <c r="J24" s="42"/>
      <c r="K24" s="42"/>
      <c r="L24" s="42"/>
      <c r="M24" s="42"/>
      <c r="N24" s="42">
        <f>AVERAGE(B24:M24)</f>
        <v>76</v>
      </c>
    </row>
    <row r="25" spans="1:14" ht="18" customHeight="1" x14ac:dyDescent="0.25">
      <c r="A25" s="31" t="s">
        <v>29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8" customHeight="1" x14ac:dyDescent="0.25">
      <c r="A26" s="43" t="s">
        <v>30</v>
      </c>
      <c r="B26" s="54">
        <v>2104353</v>
      </c>
      <c r="C26" s="54">
        <v>2136160</v>
      </c>
      <c r="D26" s="54">
        <v>2741351</v>
      </c>
      <c r="E26" s="54">
        <v>2670222</v>
      </c>
      <c r="F26" s="54">
        <v>2109500</v>
      </c>
      <c r="G26" s="54">
        <v>456122</v>
      </c>
      <c r="H26" s="54">
        <v>938161</v>
      </c>
      <c r="I26" s="54">
        <v>2455839</v>
      </c>
      <c r="J26" s="54"/>
      <c r="K26" s="54"/>
      <c r="L26" s="54"/>
      <c r="M26" s="54"/>
      <c r="N26" s="54">
        <f>SUM(B26:M26)</f>
        <v>15611708</v>
      </c>
    </row>
    <row r="27" spans="1:14" ht="18" customHeight="1" x14ac:dyDescent="0.25">
      <c r="A27" s="57" t="s">
        <v>52</v>
      </c>
      <c r="B27" s="58">
        <v>4560</v>
      </c>
      <c r="C27" s="58">
        <v>4097</v>
      </c>
      <c r="D27" s="58">
        <v>4548</v>
      </c>
      <c r="E27" s="58">
        <v>4159</v>
      </c>
      <c r="F27" s="58">
        <v>3275</v>
      </c>
      <c r="G27" s="79">
        <v>2717</v>
      </c>
      <c r="H27" s="58">
        <v>3817</v>
      </c>
      <c r="I27" s="58">
        <v>4610</v>
      </c>
      <c r="J27" s="58"/>
      <c r="K27" s="58"/>
      <c r="L27" s="58"/>
      <c r="M27" s="58"/>
      <c r="N27" s="58">
        <f>SUM(B27:M27)</f>
        <v>31783</v>
      </c>
    </row>
    <row r="28" spans="1:14" ht="18" customHeight="1" x14ac:dyDescent="0.25">
      <c r="A28" s="1" t="s">
        <v>84</v>
      </c>
    </row>
    <row r="29" spans="1:14" ht="33" customHeight="1" x14ac:dyDescent="0.25">
      <c r="A29" s="80" t="s">
        <v>85</v>
      </c>
      <c r="B29" s="81"/>
      <c r="C29" s="81"/>
      <c r="D29" s="81"/>
      <c r="E29" s="81"/>
    </row>
    <row r="30" spans="1:14" ht="18" customHeight="1" x14ac:dyDescent="0.25">
      <c r="A30" s="78" t="s">
        <v>55</v>
      </c>
      <c r="B30" s="75">
        <v>2005</v>
      </c>
      <c r="C30" s="75">
        <v>2006</v>
      </c>
      <c r="D30" s="75">
        <v>2007</v>
      </c>
      <c r="E30" s="75">
        <v>2008</v>
      </c>
      <c r="F30" s="75">
        <v>2009</v>
      </c>
      <c r="G30" s="75">
        <v>2010</v>
      </c>
      <c r="H30" s="75">
        <v>2011</v>
      </c>
      <c r="I30" s="75">
        <v>2012</v>
      </c>
      <c r="J30" s="75">
        <v>2013</v>
      </c>
      <c r="K30" s="75">
        <v>2014</v>
      </c>
      <c r="L30" s="75">
        <v>2015</v>
      </c>
      <c r="M30" s="75">
        <v>2016</v>
      </c>
      <c r="N30" s="75">
        <v>2017</v>
      </c>
    </row>
    <row r="31" spans="1:14" ht="18" customHeight="1" x14ac:dyDescent="0.25">
      <c r="A31" s="7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4" ht="18" customHeight="1" x14ac:dyDescent="0.25">
      <c r="A32" s="29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8" customHeight="1" x14ac:dyDescent="0.25">
      <c r="A33" s="31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8" customHeight="1" x14ac:dyDescent="0.25">
      <c r="A34" s="38" t="s">
        <v>3</v>
      </c>
      <c r="B34" s="54">
        <v>2318681.2000000002</v>
      </c>
      <c r="C34" s="54">
        <v>2484853.6000000006</v>
      </c>
      <c r="D34" s="54">
        <v>2498813.1</v>
      </c>
      <c r="E34" s="54">
        <v>2544866.4</v>
      </c>
      <c r="F34" s="54">
        <v>2575929.8000000003</v>
      </c>
      <c r="G34" s="54">
        <v>2558815.5000000005</v>
      </c>
      <c r="H34" s="54">
        <v>2513077.7000000002</v>
      </c>
      <c r="I34" s="54">
        <v>2538729.4000000004</v>
      </c>
      <c r="J34" s="54">
        <v>2522501.7000000002</v>
      </c>
      <c r="K34" s="54">
        <v>2413399.8000000003</v>
      </c>
      <c r="L34" s="54">
        <v>2401631.3000000003</v>
      </c>
      <c r="M34" s="54">
        <v>2320796.9000000004</v>
      </c>
      <c r="N34" s="54">
        <v>2286667</v>
      </c>
    </row>
    <row r="35" spans="1:14" ht="18" customHeight="1" x14ac:dyDescent="0.25">
      <c r="A35" s="31" t="s">
        <v>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8" customHeight="1" x14ac:dyDescent="0.25">
      <c r="A36" s="32" t="s">
        <v>7</v>
      </c>
      <c r="B36" s="11">
        <v>2698148.3000000003</v>
      </c>
      <c r="C36" s="11">
        <v>2887704.8000000003</v>
      </c>
      <c r="D36" s="11">
        <v>2949460.1</v>
      </c>
      <c r="E36" s="11">
        <v>3001565.3000000003</v>
      </c>
      <c r="F36" s="11">
        <v>3051751.6999999997</v>
      </c>
      <c r="G36" s="11">
        <v>3036205.1</v>
      </c>
      <c r="H36" s="11">
        <v>2974207.6999999997</v>
      </c>
      <c r="I36" s="11">
        <v>3007042.5</v>
      </c>
      <c r="J36" s="11">
        <v>2985093.6</v>
      </c>
      <c r="K36" s="11">
        <v>2834186.4999999995</v>
      </c>
      <c r="L36" s="11">
        <v>2795416.4000000004</v>
      </c>
      <c r="M36" s="11">
        <v>2688946.9000000004</v>
      </c>
      <c r="N36" s="11">
        <v>2629964</v>
      </c>
    </row>
    <row r="37" spans="1:14" ht="18" customHeight="1" x14ac:dyDescent="0.25">
      <c r="A37" s="38" t="s">
        <v>9</v>
      </c>
      <c r="B37" s="54">
        <v>15027097.199999999</v>
      </c>
      <c r="C37" s="54">
        <v>16027698.4</v>
      </c>
      <c r="D37" s="54">
        <v>16215938.000000002</v>
      </c>
      <c r="E37" s="54">
        <v>16579723.4</v>
      </c>
      <c r="F37" s="54">
        <v>16801262.600000001</v>
      </c>
      <c r="G37" s="54">
        <v>16702261.400000002</v>
      </c>
      <c r="H37" s="54">
        <v>16400475.999999998</v>
      </c>
      <c r="I37" s="54">
        <v>16568073.399999999</v>
      </c>
      <c r="J37" s="54">
        <v>16468014.600000001</v>
      </c>
      <c r="K37" s="54">
        <v>15694725.4</v>
      </c>
      <c r="L37" s="54">
        <v>15562951.4</v>
      </c>
      <c r="M37" s="54">
        <v>15614794.100000001</v>
      </c>
      <c r="N37" s="54">
        <v>15909041</v>
      </c>
    </row>
    <row r="38" spans="1:14" ht="18" customHeight="1" x14ac:dyDescent="0.25">
      <c r="A38" s="30" t="s">
        <v>11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ht="18" customHeight="1" x14ac:dyDescent="0.25">
      <c r="A39" s="35" t="s">
        <v>12</v>
      </c>
      <c r="B39" s="50">
        <v>715678295</v>
      </c>
      <c r="C39" s="50">
        <v>778759444</v>
      </c>
      <c r="D39" s="50">
        <v>807993910</v>
      </c>
      <c r="E39" s="50">
        <v>824276171</v>
      </c>
      <c r="F39" s="50">
        <v>791313278</v>
      </c>
      <c r="G39" s="50">
        <v>776274646</v>
      </c>
      <c r="H39" s="50">
        <v>593424622.79999995</v>
      </c>
      <c r="I39" s="50">
        <v>580328533</v>
      </c>
      <c r="J39" s="50">
        <v>617903982</v>
      </c>
      <c r="K39" s="50">
        <v>543574399</v>
      </c>
      <c r="L39" s="50">
        <v>493641618</v>
      </c>
      <c r="M39" s="50">
        <v>473616376</v>
      </c>
      <c r="N39" s="50">
        <v>541688582</v>
      </c>
    </row>
    <row r="40" spans="1:14" ht="18" customHeight="1" x14ac:dyDescent="0.25">
      <c r="A40" s="35" t="s">
        <v>13</v>
      </c>
      <c r="B40" s="56">
        <v>17.65583333333333</v>
      </c>
      <c r="C40" s="56">
        <v>17.658333333333335</v>
      </c>
      <c r="D40" s="56">
        <v>17.703333333333337</v>
      </c>
      <c r="E40" s="56">
        <v>18.006666666666664</v>
      </c>
      <c r="F40" s="56">
        <v>18.16</v>
      </c>
      <c r="G40" s="56">
        <v>18.14</v>
      </c>
      <c r="H40" s="56">
        <v>18.511666666666663</v>
      </c>
      <c r="I40" s="56">
        <v>19.103333333333332</v>
      </c>
      <c r="J40" s="56">
        <v>18.526666666666667</v>
      </c>
      <c r="K40" s="56">
        <v>18.196666666666669</v>
      </c>
      <c r="L40" s="56">
        <v>18.543333333333333</v>
      </c>
      <c r="M40" s="56">
        <v>18.497499999999999</v>
      </c>
      <c r="N40" s="56">
        <v>20.6</v>
      </c>
    </row>
    <row r="41" spans="1:14" ht="18" customHeight="1" x14ac:dyDescent="0.25">
      <c r="A41" s="31" t="s">
        <v>14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customHeight="1" x14ac:dyDescent="0.25">
      <c r="A42" s="38" t="s">
        <v>16</v>
      </c>
      <c r="B42" s="39">
        <v>38.927500000000002</v>
      </c>
      <c r="C42" s="39">
        <v>38.93</v>
      </c>
      <c r="D42" s="39">
        <v>38.93</v>
      </c>
      <c r="E42" s="39">
        <v>38.93</v>
      </c>
      <c r="F42" s="39">
        <v>38.93</v>
      </c>
      <c r="G42" s="39">
        <v>38.93</v>
      </c>
      <c r="H42" s="39">
        <v>38.93</v>
      </c>
      <c r="I42" s="39">
        <v>38.93</v>
      </c>
      <c r="J42" s="39">
        <v>38.93</v>
      </c>
      <c r="K42" s="39">
        <v>38.926666666666669</v>
      </c>
      <c r="L42" s="39">
        <v>38.920000000000009</v>
      </c>
      <c r="M42" s="39">
        <v>38.920000000000009</v>
      </c>
      <c r="N42" s="39">
        <v>38.9</v>
      </c>
    </row>
    <row r="43" spans="1:14" ht="18" customHeight="1" x14ac:dyDescent="0.25">
      <c r="A43" s="35" t="s">
        <v>18</v>
      </c>
      <c r="B43" s="52">
        <v>6</v>
      </c>
      <c r="C43" s="52">
        <v>6</v>
      </c>
      <c r="D43" s="52">
        <v>6</v>
      </c>
      <c r="E43" s="52">
        <v>6</v>
      </c>
      <c r="F43" s="52">
        <v>6</v>
      </c>
      <c r="G43" s="52">
        <v>6</v>
      </c>
      <c r="H43" s="52">
        <v>6</v>
      </c>
      <c r="I43" s="52">
        <v>6</v>
      </c>
      <c r="J43" s="52">
        <v>6</v>
      </c>
      <c r="K43" s="52">
        <v>6</v>
      </c>
      <c r="L43" s="52">
        <v>6</v>
      </c>
      <c r="M43" s="52">
        <v>6</v>
      </c>
      <c r="N43" s="52">
        <v>6</v>
      </c>
    </row>
    <row r="44" spans="1:14" ht="18" customHeight="1" x14ac:dyDescent="0.25">
      <c r="A44" s="31" t="s">
        <v>20</v>
      </c>
      <c r="B44" s="14">
        <v>748.05333333333328</v>
      </c>
      <c r="C44" s="14">
        <v>748.82666666666671</v>
      </c>
      <c r="D44" s="14">
        <v>767.52166666666665</v>
      </c>
      <c r="E44" s="14">
        <v>755.11166666666668</v>
      </c>
      <c r="F44" s="14">
        <v>714.39166666666677</v>
      </c>
      <c r="G44" s="14">
        <v>713.35500000000002</v>
      </c>
      <c r="H44" s="14">
        <v>546.61111824192938</v>
      </c>
      <c r="I44" s="14">
        <v>512.77833333333331</v>
      </c>
      <c r="J44" s="14">
        <v>572.67416666666668</v>
      </c>
      <c r="K44" s="14">
        <v>549.55916666666667</v>
      </c>
      <c r="L44" s="14">
        <v>495.05583333333334</v>
      </c>
      <c r="M44" s="14">
        <v>506.83916666666664</v>
      </c>
      <c r="N44" s="14">
        <v>534</v>
      </c>
    </row>
    <row r="45" spans="1:14" ht="18" customHeight="1" x14ac:dyDescent="0.25">
      <c r="A45" s="41" t="s">
        <v>21</v>
      </c>
      <c r="B45" s="42">
        <v>124.67583333333334</v>
      </c>
      <c r="C45" s="42">
        <v>125.14833333333333</v>
      </c>
      <c r="D45" s="42">
        <v>129.61499999999998</v>
      </c>
      <c r="E45" s="42">
        <v>127.34666666666668</v>
      </c>
      <c r="F45" s="42">
        <v>120.40166666666669</v>
      </c>
      <c r="G45" s="42">
        <v>120.14999999999998</v>
      </c>
      <c r="H45" s="42">
        <v>91.837964151432644</v>
      </c>
      <c r="I45" s="42">
        <v>86.282500000000013</v>
      </c>
      <c r="J45" s="42">
        <v>96.275833333333352</v>
      </c>
      <c r="K45" s="42">
        <v>91.755833333333328</v>
      </c>
      <c r="L45" s="42">
        <v>82.51166666666667</v>
      </c>
      <c r="M45" s="42">
        <v>84.429999999999993</v>
      </c>
      <c r="N45" s="42">
        <v>89</v>
      </c>
    </row>
    <row r="46" spans="1:14" ht="18" customHeight="1" x14ac:dyDescent="0.25">
      <c r="A46" s="31" t="s">
        <v>22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18" customHeight="1" x14ac:dyDescent="0.25">
      <c r="A47" s="38" t="s">
        <v>24</v>
      </c>
      <c r="B47" s="42">
        <v>24719760</v>
      </c>
      <c r="C47" s="42">
        <v>26775318</v>
      </c>
      <c r="D47" s="42">
        <v>26647233</v>
      </c>
      <c r="E47" s="42">
        <v>27191114</v>
      </c>
      <c r="F47" s="42">
        <v>27427268</v>
      </c>
      <c r="G47" s="42">
        <v>26943352</v>
      </c>
      <c r="H47" s="42">
        <v>26505715</v>
      </c>
      <c r="I47" s="42">
        <v>26710827</v>
      </c>
      <c r="J47" s="42">
        <v>26306009</v>
      </c>
      <c r="K47" s="42">
        <v>24915230</v>
      </c>
      <c r="L47" s="42">
        <v>24423816</v>
      </c>
      <c r="M47" s="42">
        <v>23224992</v>
      </c>
      <c r="N47" s="42">
        <v>22432008</v>
      </c>
    </row>
    <row r="48" spans="1:14" ht="18" customHeight="1" x14ac:dyDescent="0.25">
      <c r="A48" s="31" t="s">
        <v>26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18" customHeight="1" x14ac:dyDescent="0.25">
      <c r="A49" s="38" t="s">
        <v>28</v>
      </c>
      <c r="B49" s="42">
        <v>76</v>
      </c>
      <c r="C49" s="42">
        <v>75.94</v>
      </c>
      <c r="D49" s="42">
        <v>75.650000000000006</v>
      </c>
      <c r="E49" s="42">
        <v>75.595000000000013</v>
      </c>
      <c r="F49" s="42">
        <v>75.597500000000011</v>
      </c>
      <c r="G49" s="42">
        <v>75.624166666666653</v>
      </c>
      <c r="H49" s="42">
        <v>75.698333333333323</v>
      </c>
      <c r="I49" s="42">
        <v>75.665833333333339</v>
      </c>
      <c r="J49" s="42">
        <v>75.712500000000006</v>
      </c>
      <c r="K49" s="42">
        <v>75.924166666666679</v>
      </c>
      <c r="L49" s="42">
        <v>76</v>
      </c>
      <c r="M49" s="42">
        <v>76</v>
      </c>
      <c r="N49" s="42">
        <v>76</v>
      </c>
    </row>
    <row r="50" spans="1:14" ht="18" customHeight="1" x14ac:dyDescent="0.25">
      <c r="A50" s="31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18" customHeight="1" x14ac:dyDescent="0.25">
      <c r="A51" s="43" t="s">
        <v>30</v>
      </c>
      <c r="B51" s="54">
        <v>40553719</v>
      </c>
      <c r="C51" s="54">
        <v>44115504</v>
      </c>
      <c r="D51" s="54">
        <v>45649800</v>
      </c>
      <c r="E51" s="54">
        <v>45830200</v>
      </c>
      <c r="F51" s="54">
        <v>43669208</v>
      </c>
      <c r="G51" s="54">
        <v>42676093</v>
      </c>
      <c r="H51" s="54">
        <v>32065466</v>
      </c>
      <c r="I51" s="54">
        <v>30461450</v>
      </c>
      <c r="J51" s="54">
        <v>33428901</v>
      </c>
      <c r="K51" s="54">
        <v>29876619</v>
      </c>
      <c r="L51" s="54">
        <v>26628631</v>
      </c>
      <c r="M51" s="54">
        <v>25631242</v>
      </c>
      <c r="N51" s="54">
        <v>26235803</v>
      </c>
    </row>
    <row r="52" spans="1:14" ht="18" customHeight="1" x14ac:dyDescent="0.25">
      <c r="A52" s="57" t="s">
        <v>52</v>
      </c>
      <c r="B52" s="58">
        <v>54232</v>
      </c>
      <c r="C52" s="58">
        <v>57421</v>
      </c>
      <c r="D52" s="58">
        <v>56884</v>
      </c>
      <c r="E52" s="58">
        <v>57696</v>
      </c>
      <c r="F52" s="58">
        <v>58480</v>
      </c>
      <c r="G52" s="58">
        <v>57540</v>
      </c>
      <c r="H52" s="58">
        <v>56768</v>
      </c>
      <c r="I52" s="58">
        <v>57086</v>
      </c>
      <c r="J52" s="58">
        <v>56402</v>
      </c>
      <c r="K52" s="58">
        <v>53724</v>
      </c>
      <c r="L52" s="58">
        <v>53811</v>
      </c>
      <c r="M52" s="58">
        <v>50339</v>
      </c>
      <c r="N52" s="58">
        <v>49193</v>
      </c>
    </row>
    <row r="53" spans="1:14" ht="18" customHeight="1" x14ac:dyDescent="0.25"/>
    <row r="54" spans="1:14" ht="18" customHeight="1" x14ac:dyDescent="0.25"/>
    <row r="55" spans="1:14" ht="18" customHeight="1" x14ac:dyDescent="0.25">
      <c r="A55" s="67" t="s">
        <v>65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1:14" ht="18" customHeight="1" x14ac:dyDescent="0.25">
      <c r="A56" s="66" t="s">
        <v>66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</row>
    <row r="57" spans="1:14" ht="18" customHeight="1" x14ac:dyDescent="0.25"/>
    <row r="58" spans="1:14" ht="18" customHeight="1" x14ac:dyDescent="0.25"/>
    <row r="59" spans="1:14" ht="18" customHeight="1" x14ac:dyDescent="0.25"/>
    <row r="60" spans="1:14" ht="18" customHeight="1" x14ac:dyDescent="0.25"/>
    <row r="61" spans="1:14" ht="18" customHeight="1" x14ac:dyDescent="0.25"/>
    <row r="62" spans="1:14" ht="18" customHeight="1" x14ac:dyDescent="0.25"/>
    <row r="63" spans="1:14" ht="18" customHeight="1" x14ac:dyDescent="0.25"/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</sheetData>
  <mergeCells count="17">
    <mergeCell ref="J30:J31"/>
    <mergeCell ref="M30:M31"/>
    <mergeCell ref="N30:N31"/>
    <mergeCell ref="N5:N6"/>
    <mergeCell ref="B5:M5"/>
    <mergeCell ref="A5:A6"/>
    <mergeCell ref="K30:K31"/>
    <mergeCell ref="L30:L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</mergeCells>
  <hyperlinks>
    <hyperlink ref="A5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showGridLines="0" zoomScale="80" zoomScaleNormal="80" workbookViewId="0">
      <selection activeCell="A4" sqref="A4"/>
    </sheetView>
  </sheetViews>
  <sheetFormatPr baseColWidth="10" defaultRowHeight="17.100000000000001" customHeight="1" x14ac:dyDescent="0.25"/>
  <cols>
    <col min="1" max="1" width="48.7109375" style="1" customWidth="1"/>
    <col min="2" max="14" width="13.7109375" style="1" customWidth="1"/>
    <col min="15" max="16384" width="11.42578125" style="1"/>
  </cols>
  <sheetData>
    <row r="1" spans="1:14" ht="21.95" customHeight="1" x14ac:dyDescent="0.25">
      <c r="A1" s="2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.95" customHeight="1" x14ac:dyDescent="0.25">
      <c r="A2" s="4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 x14ac:dyDescent="0.25"/>
    <row r="4" spans="1:14" ht="18" customHeight="1" x14ac:dyDescent="0.25"/>
    <row r="5" spans="1:14" ht="18" customHeight="1" x14ac:dyDescent="0.25">
      <c r="A5" s="78" t="s">
        <v>42</v>
      </c>
      <c r="B5" s="75" t="s">
        <v>81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 t="s">
        <v>79</v>
      </c>
    </row>
    <row r="6" spans="1:14" ht="18" customHeight="1" x14ac:dyDescent="0.25">
      <c r="A6" s="78"/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5" t="s">
        <v>74</v>
      </c>
      <c r="J6" s="5" t="s">
        <v>75</v>
      </c>
      <c r="K6" s="5" t="s">
        <v>76</v>
      </c>
      <c r="L6" s="5" t="s">
        <v>77</v>
      </c>
      <c r="M6" s="5" t="s">
        <v>78</v>
      </c>
      <c r="N6" s="75"/>
    </row>
    <row r="7" spans="1:14" ht="18" customHeight="1" x14ac:dyDescent="0.25">
      <c r="A7" s="59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18" customHeight="1" x14ac:dyDescent="0.25">
      <c r="A8" s="31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" customHeight="1" x14ac:dyDescent="0.25">
      <c r="A9" s="32" t="s">
        <v>3</v>
      </c>
      <c r="B9" s="11">
        <v>62100</v>
      </c>
      <c r="C9" s="11">
        <v>52740</v>
      </c>
      <c r="D9" s="11">
        <v>57672</v>
      </c>
      <c r="E9" s="11">
        <v>58176</v>
      </c>
      <c r="F9" s="11">
        <v>56088</v>
      </c>
      <c r="G9" s="11">
        <v>52344</v>
      </c>
      <c r="H9" s="11">
        <v>58428</v>
      </c>
      <c r="I9" s="11">
        <v>56592</v>
      </c>
      <c r="J9" s="11"/>
      <c r="K9" s="11"/>
      <c r="L9" s="11"/>
      <c r="M9" s="11"/>
      <c r="N9" s="11">
        <f>SUM(B9:M9)</f>
        <v>454140</v>
      </c>
    </row>
    <row r="10" spans="1:14" ht="18" customHeight="1" x14ac:dyDescent="0.25">
      <c r="A10" s="32" t="s">
        <v>4</v>
      </c>
      <c r="B10" s="11">
        <v>100467.648</v>
      </c>
      <c r="C10" s="11">
        <v>88805.95199999999</v>
      </c>
      <c r="D10" s="11">
        <v>97964.351999999999</v>
      </c>
      <c r="E10" s="11">
        <v>94728.383999999991</v>
      </c>
      <c r="F10" s="11">
        <v>105474.23999999999</v>
      </c>
      <c r="G10" s="11">
        <v>101902.46399999999</v>
      </c>
      <c r="H10" s="11">
        <v>108679.67999999999</v>
      </c>
      <c r="I10" s="11">
        <v>104680.512</v>
      </c>
      <c r="J10" s="11"/>
      <c r="K10" s="11"/>
      <c r="L10" s="11"/>
      <c r="M10" s="11"/>
      <c r="N10" s="11">
        <f>SUM(B10:M10)</f>
        <v>802703.23199999996</v>
      </c>
    </row>
    <row r="11" spans="1:14" ht="18" customHeight="1" x14ac:dyDescent="0.25">
      <c r="A11" s="33" t="s">
        <v>56</v>
      </c>
      <c r="B11" s="13">
        <v>162567.64799999999</v>
      </c>
      <c r="C11" s="13">
        <v>141545.95199999999</v>
      </c>
      <c r="D11" s="13">
        <v>155636.35200000001</v>
      </c>
      <c r="E11" s="13">
        <v>152904.38399999999</v>
      </c>
      <c r="F11" s="13">
        <v>161562.23999999999</v>
      </c>
      <c r="G11" s="13">
        <v>154246.46399999998</v>
      </c>
      <c r="H11" s="13">
        <v>167107.68</v>
      </c>
      <c r="I11" s="13">
        <v>161272.51199999999</v>
      </c>
      <c r="J11" s="13"/>
      <c r="K11" s="13"/>
      <c r="L11" s="13"/>
      <c r="M11" s="13"/>
      <c r="N11" s="13">
        <f t="shared" ref="N11" si="0">SUM(N9:N10)</f>
        <v>1256843.2319999998</v>
      </c>
    </row>
    <row r="12" spans="1:14" ht="18" customHeight="1" x14ac:dyDescent="0.25">
      <c r="A12" s="31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8" customHeight="1" x14ac:dyDescent="0.25">
      <c r="A13" s="32" t="s">
        <v>7</v>
      </c>
      <c r="B13" s="11">
        <v>67689</v>
      </c>
      <c r="C13" s="11">
        <v>57486.600000000006</v>
      </c>
      <c r="D13" s="11">
        <v>62862.48</v>
      </c>
      <c r="E13" s="11">
        <v>63411.840000000004</v>
      </c>
      <c r="F13" s="11">
        <v>61135.920000000006</v>
      </c>
      <c r="G13" s="11">
        <v>57054.960000000006</v>
      </c>
      <c r="H13" s="11">
        <v>63686.520000000004</v>
      </c>
      <c r="I13" s="11">
        <v>61685.280000000006</v>
      </c>
      <c r="J13" s="11"/>
      <c r="K13" s="11"/>
      <c r="L13" s="11"/>
      <c r="M13" s="11"/>
      <c r="N13" s="11">
        <f>SUM(B13:M13)</f>
        <v>495012.60000000009</v>
      </c>
    </row>
    <row r="14" spans="1:14" ht="18" customHeight="1" x14ac:dyDescent="0.25">
      <c r="A14" s="32" t="s">
        <v>9</v>
      </c>
      <c r="B14" s="11">
        <v>310500</v>
      </c>
      <c r="C14" s="11">
        <v>263700</v>
      </c>
      <c r="D14" s="11">
        <v>288360</v>
      </c>
      <c r="E14" s="11">
        <v>290880</v>
      </c>
      <c r="F14" s="11">
        <v>280440</v>
      </c>
      <c r="G14" s="11">
        <v>261720</v>
      </c>
      <c r="H14" s="11">
        <v>292140</v>
      </c>
      <c r="I14" s="11">
        <v>282960</v>
      </c>
      <c r="J14" s="11"/>
      <c r="K14" s="11"/>
      <c r="L14" s="11"/>
      <c r="M14" s="11"/>
      <c r="N14" s="11">
        <f>SUM(B14:M14)</f>
        <v>2270700</v>
      </c>
    </row>
    <row r="15" spans="1:14" ht="18" customHeight="1" x14ac:dyDescent="0.25">
      <c r="A15" s="32" t="s">
        <v>49</v>
      </c>
      <c r="B15" s="11">
        <v>602805.88800000004</v>
      </c>
      <c r="C15" s="11">
        <v>532835.71199999994</v>
      </c>
      <c r="D15" s="11">
        <v>587786.11199999996</v>
      </c>
      <c r="E15" s="11">
        <v>568370.304</v>
      </c>
      <c r="F15" s="11">
        <v>632845.43999999994</v>
      </c>
      <c r="G15" s="11">
        <v>611414.78399999999</v>
      </c>
      <c r="H15" s="11">
        <v>652078.07999999996</v>
      </c>
      <c r="I15" s="11">
        <v>628083.07200000004</v>
      </c>
      <c r="J15" s="11"/>
      <c r="K15" s="11"/>
      <c r="L15" s="11"/>
      <c r="M15" s="11"/>
      <c r="N15" s="11">
        <f>SUM(B15:M15)</f>
        <v>4816219.392</v>
      </c>
    </row>
    <row r="16" spans="1:14" ht="18" customHeight="1" x14ac:dyDescent="0.25">
      <c r="A16" s="33" t="s">
        <v>57</v>
      </c>
      <c r="B16" s="15">
        <v>913305.88800000004</v>
      </c>
      <c r="C16" s="15">
        <v>796535.71199999994</v>
      </c>
      <c r="D16" s="15">
        <v>876146.11199999996</v>
      </c>
      <c r="E16" s="15">
        <v>859250.304</v>
      </c>
      <c r="F16" s="15">
        <v>913285.44</v>
      </c>
      <c r="G16" s="15">
        <v>873134.78399999999</v>
      </c>
      <c r="H16" s="15">
        <v>944218.08</v>
      </c>
      <c r="I16" s="15">
        <v>911043.07200000004</v>
      </c>
      <c r="J16" s="15"/>
      <c r="K16" s="15"/>
      <c r="L16" s="15"/>
      <c r="M16" s="15"/>
      <c r="N16" s="15">
        <f t="shared" ref="N16" si="1">SUM(N14:N15)</f>
        <v>7086919.392</v>
      </c>
    </row>
    <row r="17" spans="1:14" ht="18" customHeight="1" x14ac:dyDescent="0.25">
      <c r="A17" s="61" t="s">
        <v>11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18" customHeight="1" x14ac:dyDescent="0.25">
      <c r="A18" s="63" t="s">
        <v>12</v>
      </c>
      <c r="B18" s="49">
        <v>21035559.599999998</v>
      </c>
      <c r="C18" s="49">
        <v>18912699.300000001</v>
      </c>
      <c r="D18" s="49">
        <v>24211299.599999998</v>
      </c>
      <c r="E18" s="49">
        <v>24260529.300000001</v>
      </c>
      <c r="F18" s="49">
        <v>23972011.5</v>
      </c>
      <c r="G18" s="49">
        <v>22957615.499999996</v>
      </c>
      <c r="H18" s="49">
        <v>23663318.699999999</v>
      </c>
      <c r="I18" s="49">
        <v>26131968.899999999</v>
      </c>
      <c r="J18" s="49"/>
      <c r="K18" s="49"/>
      <c r="L18" s="49"/>
      <c r="M18" s="49"/>
      <c r="N18" s="49">
        <f>SUM(B18:M18)</f>
        <v>185145002.39999998</v>
      </c>
    </row>
    <row r="19" spans="1:14" ht="18" customHeight="1" x14ac:dyDescent="0.25">
      <c r="A19" s="63" t="s">
        <v>13</v>
      </c>
      <c r="B19" s="64">
        <v>17.467057267339754</v>
      </c>
      <c r="C19" s="64">
        <v>17.405536489810792</v>
      </c>
      <c r="D19" s="64">
        <v>17.425961345376106</v>
      </c>
      <c r="E19" s="64">
        <v>17.411205007083463</v>
      </c>
      <c r="F19" s="64">
        <v>17.445266340010786</v>
      </c>
      <c r="G19" s="64">
        <v>17.467109197509913</v>
      </c>
      <c r="H19" s="64">
        <v>17.434997211233753</v>
      </c>
      <c r="I19" s="64">
        <v>17.425122893539385</v>
      </c>
      <c r="J19" s="64"/>
      <c r="K19" s="64"/>
      <c r="L19" s="64"/>
      <c r="M19" s="64"/>
      <c r="N19" s="64">
        <f>AVERAGE(B19:M19)</f>
        <v>17.435281968987994</v>
      </c>
    </row>
    <row r="20" spans="1:14" ht="18" customHeight="1" x14ac:dyDescent="0.25">
      <c r="A20" s="31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customHeight="1" x14ac:dyDescent="0.25">
      <c r="A21" s="38" t="s">
        <v>16</v>
      </c>
      <c r="B21" s="39">
        <v>29.927033492822968</v>
      </c>
      <c r="C21" s="39">
        <v>29.955006858710561</v>
      </c>
      <c r="D21" s="39">
        <v>29.96108085637082</v>
      </c>
      <c r="E21" s="39">
        <v>29.931570247933887</v>
      </c>
      <c r="F21" s="39">
        <v>30.030329144225018</v>
      </c>
      <c r="G21" s="39">
        <v>30.053322203672785</v>
      </c>
      <c r="H21" s="39">
        <v>30.02300598109203</v>
      </c>
      <c r="I21" s="39">
        <v>30.019268146370724</v>
      </c>
      <c r="J21" s="39"/>
      <c r="K21" s="39"/>
      <c r="L21" s="39"/>
      <c r="M21" s="39"/>
      <c r="N21" s="39">
        <f>AVERAGE(B21:M21)</f>
        <v>29.987577116399851</v>
      </c>
    </row>
    <row r="22" spans="1:14" ht="18" customHeight="1" x14ac:dyDescent="0.25">
      <c r="A22" s="31" t="s">
        <v>18</v>
      </c>
      <c r="B22" s="10">
        <v>5</v>
      </c>
      <c r="C22" s="10">
        <v>5</v>
      </c>
      <c r="D22" s="10">
        <v>5</v>
      </c>
      <c r="E22" s="10">
        <v>5</v>
      </c>
      <c r="F22" s="10">
        <v>5</v>
      </c>
      <c r="G22" s="10">
        <v>5</v>
      </c>
      <c r="H22" s="10">
        <v>5</v>
      </c>
      <c r="I22" s="10">
        <v>5</v>
      </c>
      <c r="J22" s="10"/>
      <c r="K22" s="10"/>
      <c r="L22" s="10"/>
      <c r="M22" s="10"/>
      <c r="N22" s="10">
        <f>AVERAGE(B22:M22)</f>
        <v>5</v>
      </c>
    </row>
    <row r="23" spans="1:14" ht="18" customHeight="1" x14ac:dyDescent="0.25">
      <c r="A23" s="41" t="s">
        <v>58</v>
      </c>
      <c r="B23" s="40">
        <v>6</v>
      </c>
      <c r="C23" s="40">
        <v>6</v>
      </c>
      <c r="D23" s="40">
        <v>6</v>
      </c>
      <c r="E23" s="40">
        <v>6</v>
      </c>
      <c r="F23" s="40">
        <v>6</v>
      </c>
      <c r="G23" s="40">
        <v>6</v>
      </c>
      <c r="H23" s="40">
        <v>6</v>
      </c>
      <c r="I23" s="40">
        <v>6</v>
      </c>
      <c r="J23" s="40"/>
      <c r="K23" s="40"/>
      <c r="L23" s="40"/>
      <c r="M23" s="40"/>
      <c r="N23" s="40">
        <v>6</v>
      </c>
    </row>
    <row r="24" spans="1:14" ht="18" customHeight="1" x14ac:dyDescent="0.25">
      <c r="A24" s="31" t="s">
        <v>20</v>
      </c>
      <c r="B24" s="14">
        <v>240.09150717703349</v>
      </c>
      <c r="C24" s="14">
        <v>248.42043895747599</v>
      </c>
      <c r="D24" s="14">
        <v>288.79255871960089</v>
      </c>
      <c r="E24" s="14">
        <v>295.27145581691036</v>
      </c>
      <c r="F24" s="14">
        <v>274.11270696189905</v>
      </c>
      <c r="G24" s="14">
        <v>274.27671118530884</v>
      </c>
      <c r="H24" s="14">
        <v>261.86204900636699</v>
      </c>
      <c r="I24" s="14">
        <v>299.87442511497699</v>
      </c>
      <c r="J24" s="14"/>
      <c r="K24" s="14"/>
      <c r="L24" s="14"/>
      <c r="M24" s="14"/>
      <c r="N24" s="14">
        <f>AVERAGE(B24:M24)</f>
        <v>272.83773161744659</v>
      </c>
    </row>
    <row r="25" spans="1:14" ht="18" customHeight="1" x14ac:dyDescent="0.25">
      <c r="A25" s="41" t="s">
        <v>21</v>
      </c>
      <c r="B25" s="42">
        <v>40.902990430622012</v>
      </c>
      <c r="C25" s="42">
        <v>42.527632982777021</v>
      </c>
      <c r="D25" s="42">
        <v>49.293598004572857</v>
      </c>
      <c r="E25" s="42">
        <v>50.473476018930569</v>
      </c>
      <c r="F25" s="42">
        <v>46.678655495711155</v>
      </c>
      <c r="G25" s="42">
        <v>46.653373678352814</v>
      </c>
      <c r="H25" s="42">
        <v>44.658170943469031</v>
      </c>
      <c r="I25" s="42">
        <v>51.18485636206092</v>
      </c>
      <c r="J25" s="42"/>
      <c r="K25" s="42"/>
      <c r="L25" s="42"/>
      <c r="M25" s="42"/>
      <c r="N25" s="42">
        <f>AVERAGE(B25:M25)</f>
        <v>46.546594239562047</v>
      </c>
    </row>
    <row r="26" spans="1:14" ht="18" customHeight="1" x14ac:dyDescent="0.25">
      <c r="A26" s="31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8" customHeight="1" x14ac:dyDescent="0.25">
      <c r="A27" s="32" t="s">
        <v>24</v>
      </c>
      <c r="B27" s="24">
        <v>621000</v>
      </c>
      <c r="C27" s="24">
        <v>527400</v>
      </c>
      <c r="D27" s="24">
        <v>576720</v>
      </c>
      <c r="E27" s="24">
        <v>581760</v>
      </c>
      <c r="F27" s="24">
        <v>560880</v>
      </c>
      <c r="G27" s="24">
        <v>523440</v>
      </c>
      <c r="H27" s="24">
        <v>584280</v>
      </c>
      <c r="I27" s="24">
        <v>565920</v>
      </c>
      <c r="J27" s="24"/>
      <c r="K27" s="24"/>
      <c r="L27" s="24"/>
      <c r="M27" s="24"/>
      <c r="N27" s="24">
        <f>SUM(B27:M27)</f>
        <v>4541400</v>
      </c>
    </row>
    <row r="28" spans="1:14" ht="18" customHeight="1" x14ac:dyDescent="0.25">
      <c r="A28" s="32" t="s">
        <v>50</v>
      </c>
      <c r="B28" s="24">
        <v>671364</v>
      </c>
      <c r="C28" s="24">
        <v>593436</v>
      </c>
      <c r="D28" s="24">
        <v>654636</v>
      </c>
      <c r="E28" s="24">
        <v>633012</v>
      </c>
      <c r="F28" s="24">
        <v>704820</v>
      </c>
      <c r="G28" s="24">
        <v>680952</v>
      </c>
      <c r="H28" s="24">
        <v>726240</v>
      </c>
      <c r="I28" s="24">
        <v>699516</v>
      </c>
      <c r="J28" s="24"/>
      <c r="K28" s="24"/>
      <c r="L28" s="24"/>
      <c r="M28" s="24"/>
      <c r="N28" s="24">
        <f>SUM(B28:M28)</f>
        <v>5363976</v>
      </c>
    </row>
    <row r="29" spans="1:14" ht="18" customHeight="1" x14ac:dyDescent="0.25">
      <c r="A29" s="33" t="s">
        <v>59</v>
      </c>
      <c r="B29" s="15">
        <v>1292364</v>
      </c>
      <c r="C29" s="15">
        <v>1120836</v>
      </c>
      <c r="D29" s="15">
        <v>1231356</v>
      </c>
      <c r="E29" s="15">
        <v>1214772</v>
      </c>
      <c r="F29" s="15">
        <v>1265700</v>
      </c>
      <c r="G29" s="15">
        <v>1204392</v>
      </c>
      <c r="H29" s="15">
        <v>1310520</v>
      </c>
      <c r="I29" s="15">
        <v>1265436</v>
      </c>
      <c r="J29" s="15"/>
      <c r="K29" s="15"/>
      <c r="L29" s="15"/>
      <c r="M29" s="15"/>
      <c r="N29" s="15">
        <f t="shared" ref="N29" si="2">SUM(N27:N28)</f>
        <v>9905376</v>
      </c>
    </row>
    <row r="30" spans="1:14" ht="18" customHeight="1" x14ac:dyDescent="0.25">
      <c r="A30" s="31" t="s">
        <v>26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8" customHeight="1" x14ac:dyDescent="0.25">
      <c r="A31" s="32" t="s">
        <v>60</v>
      </c>
      <c r="B31" s="24">
        <v>72</v>
      </c>
      <c r="C31" s="24">
        <v>72</v>
      </c>
      <c r="D31" s="24">
        <v>72</v>
      </c>
      <c r="E31" s="24">
        <v>72</v>
      </c>
      <c r="F31" s="24">
        <v>72</v>
      </c>
      <c r="G31" s="24">
        <v>72</v>
      </c>
      <c r="H31" s="24">
        <v>72</v>
      </c>
      <c r="I31" s="24">
        <v>72</v>
      </c>
      <c r="J31" s="24"/>
      <c r="K31" s="24"/>
      <c r="L31" s="24"/>
      <c r="M31" s="24"/>
      <c r="N31" s="24">
        <f>AVERAGE(B31:M31)</f>
        <v>72</v>
      </c>
    </row>
    <row r="32" spans="1:14" ht="18" customHeight="1" x14ac:dyDescent="0.25">
      <c r="A32" s="38" t="s">
        <v>51</v>
      </c>
      <c r="B32" s="42">
        <v>34</v>
      </c>
      <c r="C32" s="42">
        <v>34</v>
      </c>
      <c r="D32" s="42">
        <v>34</v>
      </c>
      <c r="E32" s="42">
        <v>34</v>
      </c>
      <c r="F32" s="42">
        <v>34</v>
      </c>
      <c r="G32" s="42">
        <v>34</v>
      </c>
      <c r="H32" s="42">
        <v>34</v>
      </c>
      <c r="I32" s="42">
        <v>34</v>
      </c>
      <c r="J32" s="42"/>
      <c r="K32" s="42"/>
      <c r="L32" s="42"/>
      <c r="M32" s="42"/>
      <c r="N32" s="42">
        <v>102</v>
      </c>
    </row>
    <row r="33" spans="1:14" ht="18" customHeight="1" x14ac:dyDescent="0.25">
      <c r="A33" s="31" t="s">
        <v>29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8" customHeight="1" x14ac:dyDescent="0.25">
      <c r="A34" s="43" t="s">
        <v>30</v>
      </c>
      <c r="B34" s="54">
        <v>1204299</v>
      </c>
      <c r="C34" s="54">
        <v>1086591</v>
      </c>
      <c r="D34" s="54">
        <v>1389381</v>
      </c>
      <c r="E34" s="54">
        <v>1393386</v>
      </c>
      <c r="F34" s="54">
        <v>1374127</v>
      </c>
      <c r="G34" s="54">
        <v>1314334</v>
      </c>
      <c r="H34" s="54">
        <v>1357231</v>
      </c>
      <c r="I34" s="54">
        <v>1499672</v>
      </c>
      <c r="J34" s="54"/>
      <c r="K34" s="54"/>
      <c r="L34" s="54"/>
      <c r="M34" s="54"/>
      <c r="N34" s="54">
        <f>SUM(B34:M34)</f>
        <v>10619021</v>
      </c>
    </row>
    <row r="35" spans="1:14" ht="18" customHeight="1" x14ac:dyDescent="0.25">
      <c r="A35" s="57" t="s">
        <v>52</v>
      </c>
      <c r="B35" s="58">
        <v>5016</v>
      </c>
      <c r="C35" s="58">
        <v>4374</v>
      </c>
      <c r="D35" s="58">
        <v>4811</v>
      </c>
      <c r="E35" s="58">
        <v>4719</v>
      </c>
      <c r="F35" s="58">
        <v>5013</v>
      </c>
      <c r="G35" s="58">
        <v>4792</v>
      </c>
      <c r="H35" s="58">
        <v>5183</v>
      </c>
      <c r="I35" s="58">
        <v>5001</v>
      </c>
      <c r="J35" s="58"/>
      <c r="K35" s="58"/>
      <c r="L35" s="58"/>
      <c r="M35" s="58"/>
      <c r="N35" s="58">
        <f>SUM(B35:M35)</f>
        <v>38909</v>
      </c>
    </row>
    <row r="36" spans="1:14" ht="18" customHeight="1" x14ac:dyDescent="0.25">
      <c r="A36" s="1" t="s">
        <v>83</v>
      </c>
    </row>
    <row r="37" spans="1:14" ht="18" customHeight="1" x14ac:dyDescent="0.25"/>
    <row r="38" spans="1:14" ht="18" customHeight="1" x14ac:dyDescent="0.25">
      <c r="A38" s="78" t="s">
        <v>42</v>
      </c>
      <c r="B38" s="75">
        <v>2005</v>
      </c>
      <c r="C38" s="75">
        <v>2006</v>
      </c>
      <c r="D38" s="75">
        <v>2007</v>
      </c>
      <c r="E38" s="75">
        <v>2008</v>
      </c>
      <c r="F38" s="75">
        <v>2009</v>
      </c>
      <c r="G38" s="75">
        <v>2010</v>
      </c>
      <c r="H38" s="75">
        <v>2011</v>
      </c>
      <c r="I38" s="75">
        <v>2012</v>
      </c>
      <c r="J38" s="75">
        <v>2013</v>
      </c>
      <c r="K38" s="75">
        <v>2014</v>
      </c>
      <c r="L38" s="75">
        <v>2015</v>
      </c>
      <c r="M38" s="75">
        <v>2016</v>
      </c>
      <c r="N38" s="75">
        <v>2017</v>
      </c>
    </row>
    <row r="39" spans="1:14" ht="18" customHeight="1" x14ac:dyDescent="0.25">
      <c r="A39" s="78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4" ht="18" customHeight="1" x14ac:dyDescent="0.25">
      <c r="A40" s="59" t="s">
        <v>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8" customHeight="1" x14ac:dyDescent="0.25">
      <c r="A41" s="31" t="s">
        <v>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18" customHeight="1" x14ac:dyDescent="0.25">
      <c r="A42" s="32" t="s">
        <v>3</v>
      </c>
      <c r="B42" s="11">
        <v>1501355.4760000003</v>
      </c>
      <c r="C42" s="11">
        <v>2001213</v>
      </c>
      <c r="D42" s="11">
        <v>1454324.7790000001</v>
      </c>
      <c r="E42" s="11">
        <v>1620482.6239999998</v>
      </c>
      <c r="F42" s="11">
        <v>1635699.5000000002</v>
      </c>
      <c r="G42" s="11">
        <v>1668037.9</v>
      </c>
      <c r="H42" s="11">
        <v>1740926.5</v>
      </c>
      <c r="I42" s="11">
        <v>1729778</v>
      </c>
      <c r="J42" s="11">
        <v>1766273.6339999998</v>
      </c>
      <c r="K42" s="11">
        <v>1644579.1640000001</v>
      </c>
      <c r="L42" s="11">
        <v>1370257.5</v>
      </c>
      <c r="M42" s="11">
        <v>682501.5</v>
      </c>
      <c r="N42" s="11">
        <v>717395</v>
      </c>
    </row>
    <row r="43" spans="1:14" ht="18" customHeight="1" x14ac:dyDescent="0.25">
      <c r="A43" s="32" t="s">
        <v>4</v>
      </c>
      <c r="B43" s="11">
        <v>0</v>
      </c>
      <c r="C43" s="11">
        <v>0</v>
      </c>
      <c r="D43" s="11">
        <v>0</v>
      </c>
      <c r="E43" s="11">
        <v>0</v>
      </c>
      <c r="F43" s="11">
        <v>33115</v>
      </c>
      <c r="G43" s="11">
        <v>32635.200000000001</v>
      </c>
      <c r="H43" s="11">
        <v>0</v>
      </c>
      <c r="I43" s="11">
        <v>0</v>
      </c>
      <c r="J43" s="11">
        <v>0</v>
      </c>
      <c r="K43" s="11">
        <v>0</v>
      </c>
      <c r="L43" s="11">
        <v>334402</v>
      </c>
      <c r="M43" s="11">
        <v>1064236.608</v>
      </c>
      <c r="N43" s="11">
        <v>1139183</v>
      </c>
    </row>
    <row r="44" spans="1:14" ht="18" customHeight="1" x14ac:dyDescent="0.25">
      <c r="A44" s="33" t="s">
        <v>56</v>
      </c>
      <c r="B44" s="13">
        <f t="shared" ref="B44:K44" si="3">SUM(B42:B43)</f>
        <v>1501355.4760000003</v>
      </c>
      <c r="C44" s="13">
        <f t="shared" si="3"/>
        <v>2001213</v>
      </c>
      <c r="D44" s="13">
        <f t="shared" si="3"/>
        <v>1454324.7790000001</v>
      </c>
      <c r="E44" s="13">
        <f t="shared" si="3"/>
        <v>1620482.6239999998</v>
      </c>
      <c r="F44" s="13">
        <f t="shared" si="3"/>
        <v>1668814.5000000002</v>
      </c>
      <c r="G44" s="13">
        <f t="shared" si="3"/>
        <v>1700673.0999999999</v>
      </c>
      <c r="H44" s="13">
        <f t="shared" si="3"/>
        <v>1740926.5</v>
      </c>
      <c r="I44" s="13">
        <f t="shared" si="3"/>
        <v>1729778</v>
      </c>
      <c r="J44" s="13">
        <f t="shared" si="3"/>
        <v>1766273.6339999998</v>
      </c>
      <c r="K44" s="13">
        <f t="shared" si="3"/>
        <v>1644579.1640000001</v>
      </c>
      <c r="L44" s="13">
        <v>1704659.5</v>
      </c>
      <c r="M44" s="13">
        <v>1746738.108</v>
      </c>
      <c r="N44" s="13">
        <v>1856577</v>
      </c>
    </row>
    <row r="45" spans="1:14" ht="18" customHeight="1" x14ac:dyDescent="0.25">
      <c r="A45" s="31" t="s">
        <v>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18" customHeight="1" x14ac:dyDescent="0.25">
      <c r="A46" s="32" t="s">
        <v>7</v>
      </c>
      <c r="B46" s="11">
        <v>1501355.4760000003</v>
      </c>
      <c r="C46" s="11">
        <v>2016216</v>
      </c>
      <c r="D46" s="11">
        <v>1454324.7790000001</v>
      </c>
      <c r="E46" s="11">
        <v>1620482.6239999998</v>
      </c>
      <c r="F46" s="11">
        <v>1738394.0999999999</v>
      </c>
      <c r="G46" s="11">
        <v>1768939.83</v>
      </c>
      <c r="H46" s="11">
        <v>1893726.7450000003</v>
      </c>
      <c r="I46" s="11">
        <v>1881197.0150000001</v>
      </c>
      <c r="J46" s="11">
        <v>1925238.2610600004</v>
      </c>
      <c r="K46" s="11">
        <v>1786098.1640000001</v>
      </c>
      <c r="L46" s="11">
        <v>1493580.6750000003</v>
      </c>
      <c r="M46" s="11">
        <v>743926.63500000001</v>
      </c>
      <c r="N46" s="11">
        <v>781960</v>
      </c>
    </row>
    <row r="47" spans="1:14" ht="18" customHeight="1" x14ac:dyDescent="0.25">
      <c r="A47" s="32" t="s">
        <v>9</v>
      </c>
      <c r="B47" s="11">
        <v>6363678.4069999997</v>
      </c>
      <c r="C47" s="11">
        <v>7930924</v>
      </c>
      <c r="D47" s="11">
        <v>5748148.5579999993</v>
      </c>
      <c r="E47" s="11">
        <v>6401539.2479999997</v>
      </c>
      <c r="F47" s="11">
        <v>7098698.5300000003</v>
      </c>
      <c r="G47" s="11">
        <v>7410972.3699999992</v>
      </c>
      <c r="H47" s="11">
        <v>8575194.5</v>
      </c>
      <c r="I47" s="11">
        <v>8506856.5</v>
      </c>
      <c r="J47" s="11">
        <v>8880983.6079999991</v>
      </c>
      <c r="K47" s="11">
        <v>8262788.9699999997</v>
      </c>
      <c r="L47" s="11">
        <v>6870854.0999999996</v>
      </c>
      <c r="M47" s="11">
        <v>3373549.56</v>
      </c>
      <c r="N47" s="11">
        <v>3508929</v>
      </c>
    </row>
    <row r="48" spans="1:14" ht="18" customHeight="1" x14ac:dyDescent="0.25">
      <c r="A48" s="32" t="s">
        <v>49</v>
      </c>
      <c r="B48" s="11">
        <v>0</v>
      </c>
      <c r="C48" s="11">
        <v>0</v>
      </c>
      <c r="D48" s="11">
        <v>0</v>
      </c>
      <c r="E48" s="11">
        <v>0</v>
      </c>
      <c r="F48" s="11">
        <v>65686</v>
      </c>
      <c r="G48" s="11">
        <v>67821.600000000006</v>
      </c>
      <c r="H48" s="11">
        <v>0</v>
      </c>
      <c r="I48" s="11">
        <v>0</v>
      </c>
      <c r="J48" s="11">
        <v>0</v>
      </c>
      <c r="K48" s="11">
        <v>0</v>
      </c>
      <c r="L48" s="11">
        <v>2006412</v>
      </c>
      <c r="M48" s="11">
        <v>6385419.6479999991</v>
      </c>
      <c r="N48" s="11">
        <v>6835097</v>
      </c>
    </row>
    <row r="49" spans="1:14" ht="18" customHeight="1" x14ac:dyDescent="0.25">
      <c r="A49" s="33" t="s">
        <v>57</v>
      </c>
      <c r="B49" s="15">
        <f t="shared" ref="B49:K49" si="4">SUM(B47:B48)</f>
        <v>6363678.4069999997</v>
      </c>
      <c r="C49" s="15">
        <f t="shared" si="4"/>
        <v>7930924</v>
      </c>
      <c r="D49" s="15">
        <f t="shared" si="4"/>
        <v>5748148.5579999993</v>
      </c>
      <c r="E49" s="15">
        <f t="shared" si="4"/>
        <v>6401539.2479999997</v>
      </c>
      <c r="F49" s="15">
        <f t="shared" si="4"/>
        <v>7164384.5300000003</v>
      </c>
      <c r="G49" s="15">
        <f t="shared" si="4"/>
        <v>7478793.9699999988</v>
      </c>
      <c r="H49" s="15">
        <f t="shared" si="4"/>
        <v>8575194.5</v>
      </c>
      <c r="I49" s="15">
        <f t="shared" si="4"/>
        <v>8506856.5</v>
      </c>
      <c r="J49" s="15">
        <f t="shared" si="4"/>
        <v>8880983.6079999991</v>
      </c>
      <c r="K49" s="15">
        <f t="shared" si="4"/>
        <v>8262788.9699999997</v>
      </c>
      <c r="L49" s="15">
        <v>8877266.0999999996</v>
      </c>
      <c r="M49" s="15">
        <v>9758969.2079999987</v>
      </c>
      <c r="N49" s="15">
        <v>10344026</v>
      </c>
    </row>
    <row r="50" spans="1:14" ht="18" customHeight="1" x14ac:dyDescent="0.25">
      <c r="A50" s="61" t="s">
        <v>11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8" customHeight="1" x14ac:dyDescent="0.25">
      <c r="A51" s="63" t="s">
        <v>12</v>
      </c>
      <c r="B51" s="49">
        <v>211691055.68000001</v>
      </c>
      <c r="C51" s="49">
        <v>206575546.81154826</v>
      </c>
      <c r="D51" s="49">
        <v>180385065.70476368</v>
      </c>
      <c r="E51" s="49">
        <v>195033120.26200002</v>
      </c>
      <c r="F51" s="49">
        <v>215893884.61000001</v>
      </c>
      <c r="G51" s="49">
        <v>233142906</v>
      </c>
      <c r="H51" s="49">
        <v>230302752.07999995</v>
      </c>
      <c r="I51" s="49">
        <v>210371463.49999994</v>
      </c>
      <c r="J51" s="49">
        <v>179575488.35999995</v>
      </c>
      <c r="K51" s="49">
        <v>190950000.89999998</v>
      </c>
      <c r="L51" s="49">
        <v>204661640.40000004</v>
      </c>
      <c r="M51" s="49">
        <v>172355657.96138611</v>
      </c>
      <c r="N51" s="49">
        <v>234136022</v>
      </c>
    </row>
    <row r="52" spans="1:14" ht="18" customHeight="1" x14ac:dyDescent="0.25">
      <c r="A52" s="63" t="s">
        <v>13</v>
      </c>
      <c r="B52" s="64">
        <v>17.680000000000003</v>
      </c>
      <c r="C52" s="64">
        <v>17.107375579608323</v>
      </c>
      <c r="D52" s="64">
        <v>17.150064995525373</v>
      </c>
      <c r="E52" s="64">
        <v>17.196059412285251</v>
      </c>
      <c r="F52" s="64">
        <v>18.207286112693989</v>
      </c>
      <c r="G52" s="64">
        <v>18.295162588171614</v>
      </c>
      <c r="H52" s="64">
        <v>17.262438063032935</v>
      </c>
      <c r="I52" s="64">
        <v>17.287688177610537</v>
      </c>
      <c r="J52" s="64">
        <v>17.258909299758201</v>
      </c>
      <c r="K52" s="64">
        <v>17.39917202679587</v>
      </c>
      <c r="L52" s="64">
        <v>17.290122723305526</v>
      </c>
      <c r="M52" s="64">
        <v>17.375101084594238</v>
      </c>
      <c r="N52" s="64">
        <v>17.399999999999999</v>
      </c>
    </row>
    <row r="53" spans="1:14" ht="18" customHeight="1" x14ac:dyDescent="0.25">
      <c r="A53" s="31" t="s">
        <v>14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8" customHeight="1" x14ac:dyDescent="0.25">
      <c r="A54" s="38" t="s">
        <v>16</v>
      </c>
      <c r="B54" s="39">
        <v>32.908256484149845</v>
      </c>
      <c r="C54" s="39">
        <v>32.922431071685438</v>
      </c>
      <c r="D54" s="39">
        <v>32.925491525423737</v>
      </c>
      <c r="E54" s="39">
        <v>32.905631301008157</v>
      </c>
      <c r="F54" s="39">
        <v>30.167903366856141</v>
      </c>
      <c r="G54" s="39">
        <v>30.154864941309583</v>
      </c>
      <c r="H54" s="39">
        <v>29.297847930705402</v>
      </c>
      <c r="I54" s="39">
        <v>29.242879840766221</v>
      </c>
      <c r="J54" s="39">
        <v>28.972768155953119</v>
      </c>
      <c r="K54" s="39">
        <v>28.663935674784597</v>
      </c>
      <c r="L54" s="39">
        <v>29.075660957892396</v>
      </c>
      <c r="M54" s="39">
        <v>29.074521479656102</v>
      </c>
      <c r="N54" s="39">
        <v>29.5</v>
      </c>
    </row>
    <row r="55" spans="1:14" ht="18" customHeight="1" x14ac:dyDescent="0.25">
      <c r="A55" s="31" t="s">
        <v>18</v>
      </c>
      <c r="B55" s="10">
        <v>4.179024975984631</v>
      </c>
      <c r="C55" s="10">
        <v>3.8887556940781582</v>
      </c>
      <c r="D55" s="10">
        <v>3.8900726392251816</v>
      </c>
      <c r="E55" s="10">
        <v>3.8838214114258283</v>
      </c>
      <c r="F55" s="10">
        <v>4.3040498661438855</v>
      </c>
      <c r="G55" s="10">
        <v>4.4020453703132851</v>
      </c>
      <c r="H55" s="10">
        <v>4.8268921373624289</v>
      </c>
      <c r="I55" s="10">
        <v>4.8094284888798979</v>
      </c>
      <c r="J55" s="10">
        <v>4.9141320252427896</v>
      </c>
      <c r="K55" s="10">
        <v>4.9099097220069856</v>
      </c>
      <c r="L55" s="10">
        <v>4.8186127313776845</v>
      </c>
      <c r="M55" s="10">
        <v>4.6406002683466481</v>
      </c>
      <c r="N55" s="10">
        <v>4.7</v>
      </c>
    </row>
    <row r="56" spans="1:14" ht="18" customHeight="1" x14ac:dyDescent="0.25">
      <c r="A56" s="41" t="s">
        <v>58</v>
      </c>
      <c r="B56" s="40">
        <v>0</v>
      </c>
      <c r="C56" s="40">
        <v>0</v>
      </c>
      <c r="D56" s="40">
        <v>0</v>
      </c>
      <c r="E56" s="40">
        <v>0</v>
      </c>
      <c r="F56" s="40">
        <v>1.8332760016374996</v>
      </c>
      <c r="G56" s="40">
        <v>1.4735139928919994</v>
      </c>
      <c r="H56" s="40">
        <v>0</v>
      </c>
      <c r="I56" s="40">
        <v>0</v>
      </c>
      <c r="J56" s="40">
        <v>0</v>
      </c>
      <c r="K56" s="40">
        <v>0</v>
      </c>
      <c r="L56" s="40">
        <v>6</v>
      </c>
      <c r="M56" s="40">
        <v>6</v>
      </c>
      <c r="N56" s="40">
        <v>6</v>
      </c>
    </row>
    <row r="57" spans="1:14" ht="18" customHeight="1" x14ac:dyDescent="0.25">
      <c r="A57" s="31" t="s">
        <v>20</v>
      </c>
      <c r="B57" s="14">
        <v>249.6732850493195</v>
      </c>
      <c r="C57" s="14">
        <v>252.60565621157718</v>
      </c>
      <c r="D57" s="14">
        <v>227.28983170851006</v>
      </c>
      <c r="E57" s="14">
        <v>219.22124077455365</v>
      </c>
      <c r="F57" s="14">
        <v>218.555475073569</v>
      </c>
      <c r="G57" s="14">
        <v>233.5785005738328</v>
      </c>
      <c r="H57" s="14">
        <v>240.79478955799553</v>
      </c>
      <c r="I57" s="14">
        <v>220.54431963877923</v>
      </c>
      <c r="J57" s="14">
        <v>184.30467024323062</v>
      </c>
      <c r="K57" s="14">
        <v>204.64188380438088</v>
      </c>
      <c r="L57" s="14">
        <v>216.5916097211832</v>
      </c>
      <c r="M57" s="14">
        <v>177.06447892125104</v>
      </c>
      <c r="N57" s="14">
        <v>230</v>
      </c>
    </row>
    <row r="58" spans="1:14" ht="18" customHeight="1" x14ac:dyDescent="0.25">
      <c r="A58" s="41" t="s">
        <v>21</v>
      </c>
      <c r="B58" s="42">
        <v>59.988348284077453</v>
      </c>
      <c r="C58" s="42">
        <v>64.957964985110266</v>
      </c>
      <c r="D58" s="42">
        <v>58.428171601901333</v>
      </c>
      <c r="E58" s="42">
        <v>56.444727383608807</v>
      </c>
      <c r="F58" s="42">
        <v>50.75648761622913</v>
      </c>
      <c r="G58" s="42">
        <v>53.01044789392396</v>
      </c>
      <c r="H58" s="42">
        <v>49.886625692735173</v>
      </c>
      <c r="I58" s="42">
        <v>45.863830944558721</v>
      </c>
      <c r="J58" s="42">
        <v>37.50193751492116</v>
      </c>
      <c r="K58" s="42">
        <v>41.683114113856931</v>
      </c>
      <c r="L58" s="42">
        <v>44.955364196294987</v>
      </c>
      <c r="M58" s="42">
        <v>30.256512368766437</v>
      </c>
      <c r="N58" s="42">
        <v>40</v>
      </c>
    </row>
    <row r="59" spans="1:14" ht="18" customHeight="1" x14ac:dyDescent="0.25">
      <c r="A59" s="31" t="s">
        <v>22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18" customHeight="1" x14ac:dyDescent="0.25">
      <c r="A60" s="32" t="s">
        <v>24</v>
      </c>
      <c r="B60" s="24">
        <v>14550701.32</v>
      </c>
      <c r="C60" s="24">
        <v>14885573</v>
      </c>
      <c r="D60" s="24">
        <v>13117431</v>
      </c>
      <c r="E60" s="24">
        <v>14510327</v>
      </c>
      <c r="F60" s="24">
        <v>16792792</v>
      </c>
      <c r="G60" s="24">
        <v>17659152</v>
      </c>
      <c r="H60" s="24">
        <v>19249344</v>
      </c>
      <c r="I60" s="24">
        <v>19124928</v>
      </c>
      <c r="J60" s="24">
        <v>19948014.720000006</v>
      </c>
      <c r="K60" s="24">
        <v>18986885.280000001</v>
      </c>
      <c r="L60" s="24">
        <v>15330769.920000004</v>
      </c>
      <c r="M60" s="24">
        <v>7059669.1200000001</v>
      </c>
      <c r="N60" s="24">
        <v>7191288</v>
      </c>
    </row>
    <row r="61" spans="1:14" ht="18" customHeight="1" x14ac:dyDescent="0.25">
      <c r="A61" s="32" t="s">
        <v>50</v>
      </c>
      <c r="B61" s="24">
        <v>0</v>
      </c>
      <c r="C61" s="24">
        <v>0</v>
      </c>
      <c r="D61" s="24">
        <v>0</v>
      </c>
      <c r="E61" s="24">
        <v>0</v>
      </c>
      <c r="F61" s="24">
        <v>358456</v>
      </c>
      <c r="G61" s="24">
        <v>259919.75342465754</v>
      </c>
      <c r="H61" s="24">
        <v>0</v>
      </c>
      <c r="I61" s="24">
        <v>0</v>
      </c>
      <c r="J61" s="24">
        <v>0</v>
      </c>
      <c r="K61" s="24">
        <v>0</v>
      </c>
      <c r="L61" s="24">
        <v>2236656</v>
      </c>
      <c r="M61" s="24">
        <v>7111644</v>
      </c>
      <c r="N61" s="24">
        <v>7612464</v>
      </c>
    </row>
    <row r="62" spans="1:14" ht="18" customHeight="1" x14ac:dyDescent="0.25">
      <c r="A62" s="33" t="s">
        <v>59</v>
      </c>
      <c r="B62" s="15">
        <v>14550701.32</v>
      </c>
      <c r="C62" s="15">
        <v>14885573</v>
      </c>
      <c r="D62" s="15">
        <v>13117431</v>
      </c>
      <c r="E62" s="15">
        <v>14510327</v>
      </c>
      <c r="F62" s="15">
        <v>17151248</v>
      </c>
      <c r="G62" s="15">
        <v>17919071.753424659</v>
      </c>
      <c r="H62" s="15">
        <v>19249344</v>
      </c>
      <c r="I62" s="15">
        <v>19124928</v>
      </c>
      <c r="J62" s="15">
        <v>19948014.720000006</v>
      </c>
      <c r="K62" s="15">
        <v>18986885.280000001</v>
      </c>
      <c r="L62" s="15">
        <v>17567425.920000002</v>
      </c>
      <c r="M62" s="15">
        <v>14171313.120000001</v>
      </c>
      <c r="N62" s="15">
        <v>14803752</v>
      </c>
    </row>
    <row r="63" spans="1:14" ht="18" customHeight="1" x14ac:dyDescent="0.25">
      <c r="A63" s="31" t="s">
        <v>26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18" customHeight="1" x14ac:dyDescent="0.25">
      <c r="A64" s="32" t="s">
        <v>60</v>
      </c>
      <c r="B64" s="24">
        <v>71.544398201009727</v>
      </c>
      <c r="C64" s="24">
        <v>71.572953196947495</v>
      </c>
      <c r="D64" s="24">
        <v>71.561552680312744</v>
      </c>
      <c r="E64" s="24">
        <v>71.540340609265499</v>
      </c>
      <c r="F64" s="24">
        <v>72.001987712594584</v>
      </c>
      <c r="G64" s="24">
        <v>72</v>
      </c>
      <c r="H64" s="24">
        <v>72</v>
      </c>
      <c r="I64" s="24">
        <v>72</v>
      </c>
      <c r="J64" s="24">
        <v>72</v>
      </c>
      <c r="K64" s="24">
        <v>72</v>
      </c>
      <c r="L64" s="24">
        <v>72</v>
      </c>
      <c r="M64" s="24">
        <v>72</v>
      </c>
      <c r="N64" s="24">
        <v>72</v>
      </c>
    </row>
    <row r="65" spans="1:14" ht="18" customHeight="1" x14ac:dyDescent="0.25">
      <c r="A65" s="38" t="s">
        <v>51</v>
      </c>
      <c r="B65" s="42">
        <v>0</v>
      </c>
      <c r="C65" s="42">
        <v>0</v>
      </c>
      <c r="D65" s="42">
        <v>0</v>
      </c>
      <c r="E65" s="42">
        <v>0</v>
      </c>
      <c r="F65" s="42">
        <v>67.83121206058749</v>
      </c>
      <c r="G65" s="42">
        <v>51.997738308163456</v>
      </c>
      <c r="H65" s="42">
        <v>0</v>
      </c>
      <c r="I65" s="42">
        <v>0</v>
      </c>
      <c r="J65" s="42">
        <v>0</v>
      </c>
      <c r="K65" s="42">
        <v>0</v>
      </c>
      <c r="L65" s="42">
        <v>34</v>
      </c>
      <c r="M65" s="42">
        <v>34</v>
      </c>
      <c r="N65" s="42">
        <v>102</v>
      </c>
    </row>
    <row r="66" spans="1:14" ht="18" customHeight="1" x14ac:dyDescent="0.25">
      <c r="A66" s="31" t="s">
        <v>29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18" customHeight="1" x14ac:dyDescent="0.25">
      <c r="A67" s="43" t="s">
        <v>30</v>
      </c>
      <c r="B67" s="54">
        <v>11973476</v>
      </c>
      <c r="C67" s="54">
        <v>12075472</v>
      </c>
      <c r="D67" s="54">
        <v>10518558</v>
      </c>
      <c r="E67" s="54">
        <v>11342056</v>
      </c>
      <c r="F67" s="54">
        <v>11866373.960000001</v>
      </c>
      <c r="G67" s="54">
        <v>12744074</v>
      </c>
      <c r="H67" s="54">
        <v>13340774</v>
      </c>
      <c r="I67" s="54">
        <v>12167720</v>
      </c>
      <c r="J67" s="54">
        <v>10389527</v>
      </c>
      <c r="K67" s="54">
        <v>10974454</v>
      </c>
      <c r="L67" s="54">
        <v>11836826</v>
      </c>
      <c r="M67" s="54">
        <v>9919049.4554455448</v>
      </c>
      <c r="N67" s="54">
        <v>13484776</v>
      </c>
    </row>
    <row r="68" spans="1:14" ht="18" customHeight="1" x14ac:dyDescent="0.25">
      <c r="A68" s="57" t="s">
        <v>52</v>
      </c>
      <c r="B68" s="58">
        <v>47976</v>
      </c>
      <c r="C68" s="58">
        <v>47820</v>
      </c>
      <c r="D68" s="58">
        <v>46449</v>
      </c>
      <c r="E68" s="58">
        <v>51685</v>
      </c>
      <c r="F68" s="58">
        <v>54291</v>
      </c>
      <c r="G68" s="58">
        <v>54684</v>
      </c>
      <c r="H68" s="58">
        <v>55388</v>
      </c>
      <c r="I68" s="58">
        <v>55229</v>
      </c>
      <c r="J68" s="58">
        <v>56378</v>
      </c>
      <c r="K68" s="58">
        <v>53737</v>
      </c>
      <c r="L68" s="58">
        <v>54646</v>
      </c>
      <c r="M68" s="58">
        <v>55990</v>
      </c>
      <c r="N68" s="58">
        <v>58448</v>
      </c>
    </row>
    <row r="69" spans="1:14" ht="18" customHeight="1" x14ac:dyDescent="0.25"/>
    <row r="70" spans="1:14" ht="18" customHeight="1" x14ac:dyDescent="0.25"/>
    <row r="71" spans="1:14" ht="18" customHeight="1" x14ac:dyDescent="0.25">
      <c r="A71" s="67" t="s">
        <v>65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1:14" ht="18" customHeight="1" x14ac:dyDescent="0.25">
      <c r="A72" s="66" t="s">
        <v>66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</row>
    <row r="73" spans="1:14" ht="18" customHeight="1" x14ac:dyDescent="0.25"/>
    <row r="74" spans="1:14" ht="18" customHeight="1" x14ac:dyDescent="0.25"/>
    <row r="75" spans="1:14" ht="18" customHeight="1" x14ac:dyDescent="0.25"/>
    <row r="76" spans="1:14" ht="18" customHeight="1" x14ac:dyDescent="0.25"/>
    <row r="77" spans="1:14" ht="18" customHeight="1" x14ac:dyDescent="0.25"/>
    <row r="78" spans="1:14" ht="18" customHeight="1" x14ac:dyDescent="0.25"/>
    <row r="79" spans="1:14" ht="18" customHeight="1" x14ac:dyDescent="0.25"/>
    <row r="80" spans="1:14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</sheetData>
  <mergeCells count="17">
    <mergeCell ref="A5:A6"/>
    <mergeCell ref="F38:F39"/>
    <mergeCell ref="G38:G39"/>
    <mergeCell ref="H38:H39"/>
    <mergeCell ref="I38:I39"/>
    <mergeCell ref="A38:A39"/>
    <mergeCell ref="B38:B39"/>
    <mergeCell ref="C38:C39"/>
    <mergeCell ref="D38:D39"/>
    <mergeCell ref="E38:E39"/>
    <mergeCell ref="M38:M39"/>
    <mergeCell ref="N5:N6"/>
    <mergeCell ref="B5:M5"/>
    <mergeCell ref="K38:K39"/>
    <mergeCell ref="L38:L39"/>
    <mergeCell ref="J38:J39"/>
    <mergeCell ref="N38:N39"/>
  </mergeCells>
  <hyperlinks>
    <hyperlink ref="A7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Toda la Red</vt:lpstr>
      <vt:lpstr>Mitre</vt:lpstr>
      <vt:lpstr>Sarmiento</vt:lpstr>
      <vt:lpstr>Urquiza</vt:lpstr>
      <vt:lpstr>Roca</vt:lpstr>
      <vt:lpstr>San Martin</vt:lpstr>
      <vt:lpstr>Belgrano Norte</vt:lpstr>
      <vt:lpstr>Belgrano Sur</vt:lpstr>
    </vt:vector>
  </TitlesOfParts>
  <Company>CNRT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Ralph</dc:creator>
  <cp:lastModifiedBy>Martin Ralph</cp:lastModifiedBy>
  <dcterms:created xsi:type="dcterms:W3CDTF">2014-07-11T14:33:16Z</dcterms:created>
  <dcterms:modified xsi:type="dcterms:W3CDTF">2018-12-06T19:34:13Z</dcterms:modified>
</cp:coreProperties>
</file>