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19320" windowHeight="9135" tabRatio="896" firstSheet="5" activeTab="30"/>
  </bookViews>
  <sheets>
    <sheet name="INDICE" sheetId="69" r:id="rId1"/>
    <sheet name="A.1.1" sheetId="111" r:id="rId2"/>
    <sheet name="A.1.2" sheetId="95" r:id="rId3"/>
    <sheet name="A.1.3" sheetId="79" r:id="rId4"/>
    <sheet name="A.1.4" sheetId="13" r:id="rId5"/>
    <sheet name="A.1.5" sheetId="126" r:id="rId6"/>
    <sheet name="A.1.6" sheetId="101" r:id="rId7"/>
    <sheet name="A.1.7" sheetId="98" r:id="rId8"/>
    <sheet name="A.1.8" sheetId="99" r:id="rId9"/>
    <sheet name="A.1.9" sheetId="100" r:id="rId10"/>
    <sheet name="A.1.10" sheetId="93" r:id="rId11"/>
    <sheet name="A.2.1" sheetId="17" r:id="rId12"/>
    <sheet name="A.2.2" sheetId="88" r:id="rId13"/>
    <sheet name="A.2.3" sheetId="119" r:id="rId14"/>
    <sheet name="A.2.4" sheetId="102" r:id="rId15"/>
    <sheet name="A.2.5" sheetId="134" r:id="rId16"/>
    <sheet name="A.3.1" sheetId="103" r:id="rId17"/>
    <sheet name="A.3.2" sheetId="123" r:id="rId18"/>
    <sheet name="A.3.3" sheetId="132" r:id="rId19"/>
    <sheet name="A.3.4" sheetId="122" r:id="rId20"/>
    <sheet name="A.3.5" sheetId="124" r:id="rId21"/>
    <sheet name="A.3.6" sheetId="108" r:id="rId22"/>
    <sheet name="A.3.7" sheetId="109" r:id="rId23"/>
    <sheet name="A.3.8" sheetId="125" r:id="rId24"/>
    <sheet name="A.4.1" sheetId="42" r:id="rId25"/>
    <sheet name="A.4.2" sheetId="120" r:id="rId26"/>
    <sheet name="A.4.3" sheetId="121" r:id="rId27"/>
    <sheet name="A.4.4" sheetId="76" r:id="rId28"/>
    <sheet name="A.4.5" sheetId="128" r:id="rId29"/>
    <sheet name="A.4.6" sheetId="129" r:id="rId30"/>
    <sheet name="A.4.7" sheetId="133"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IMPUESTOS_SOBRE_COMBUSTIBLES_Y_GAS_NATURAL">[1]C!$B$27:$N$27</definedName>
    <definedName name="_._IMPUESTOS_SOBRE_ENERGIA_ELECTRICA">[1]C!$B$28:$N$28</definedName>
    <definedName name="__r" localSheetId="1">#REF!</definedName>
    <definedName name="__r" localSheetId="10">#REF!</definedName>
    <definedName name="__r" localSheetId="2">#REF!</definedName>
    <definedName name="__r" localSheetId="3">#REF!</definedName>
    <definedName name="__r" localSheetId="5">#REF!</definedName>
    <definedName name="__r" localSheetId="12">#REF!</definedName>
    <definedName name="__r" localSheetId="13">#REF!</definedName>
    <definedName name="__r" localSheetId="15">#REF!</definedName>
    <definedName name="__r" localSheetId="17">#REF!</definedName>
    <definedName name="__r" localSheetId="18">#REF!</definedName>
    <definedName name="__r" localSheetId="19">#REF!</definedName>
    <definedName name="__r" localSheetId="20">#REF!</definedName>
    <definedName name="__r" localSheetId="23">#REF!</definedName>
    <definedName name="__r" localSheetId="27">#REF!</definedName>
    <definedName name="__r" localSheetId="28">#REF!</definedName>
    <definedName name="__r" localSheetId="29">#REF!</definedName>
    <definedName name="__r" localSheetId="30">#REF!</definedName>
    <definedName name="_xlnm._FilterDatabase" localSheetId="16" hidden="1">A.3.1!$B$19:$B$21</definedName>
    <definedName name="_Order1" hidden="1">255</definedName>
    <definedName name="_Order2" hidden="1">255</definedName>
    <definedName name="_r" localSheetId="1">#REF!</definedName>
    <definedName name="_r" localSheetId="10">#REF!</definedName>
    <definedName name="_r" localSheetId="2">#REF!</definedName>
    <definedName name="_r" localSheetId="3">#REF!</definedName>
    <definedName name="_r" localSheetId="5">#REF!</definedName>
    <definedName name="_r" localSheetId="12">#REF!</definedName>
    <definedName name="_r" localSheetId="13">#REF!</definedName>
    <definedName name="_r" localSheetId="15">#REF!</definedName>
    <definedName name="_r" localSheetId="17">#REF!</definedName>
    <definedName name="_r" localSheetId="18">#REF!</definedName>
    <definedName name="_r" localSheetId="19">#REF!</definedName>
    <definedName name="_r" localSheetId="20">#REF!</definedName>
    <definedName name="_r" localSheetId="23">#REF!</definedName>
    <definedName name="_r" localSheetId="27">#REF!</definedName>
    <definedName name="_r" localSheetId="28">#REF!</definedName>
    <definedName name="_r" localSheetId="29">#REF!</definedName>
    <definedName name="_r" localSheetId="30">#REF!</definedName>
    <definedName name="a" localSheetId="15" hidden="1">{TRUE,TRUE,-1.25,-15.5,484.5,276.75,FALSE,FALSE,TRUE,TRUE,0,15,#N/A,56,#N/A,4.88636363636364,15.35,1,FALSE,FALSE,3,TRUE,1,FALSE,100,"Swvu.PLA2.","ACwvu.PLA2.",#N/A,FALSE,FALSE,0,0,0,0,2,"","",TRUE,TRUE,FALSE,FALSE,1,60,#N/A,#N/A,FALSE,FALSE,"Rwvu.PLA2.",#N/A,FALSE,FALSE,FALSE,9,65532,65532,FALSE,FALSE,TRUE,TRUE,TRUE}</definedName>
    <definedName name="a" localSheetId="30" hidden="1">{TRUE,TRUE,-1.25,-15.5,484.5,276.75,FALSE,FALSE,TRUE,TRUE,0,15,#N/A,56,#N/A,4.88636363636364,15.35,1,FALSE,FALSE,3,TRUE,1,FALSE,100,"Swvu.PLA2.","ACwvu.PLA2.",#N/A,FALSE,FALSE,0,0,0,0,2,"","",TRUE,TRUE,FALSE,FALSE,1,60,#N/A,#N/A,FALSE,FALSE,"Rwvu.PLA2.",#N/A,FALSE,FALSE,FALSE,9,65532,65532,FALSE,FALSE,TRUE,TRUE,TRUE}</definedName>
    <definedName name="A_impresión_IM" localSheetId="18">'[2]03-08'!#REF!</definedName>
    <definedName name="ACC" localSheetId="18">'[3]CARTERA FONDO'!#REF!</definedName>
    <definedName name="ACP" localSheetId="18">'[3]CARTERA FONDO'!#REF!</definedName>
    <definedName name="ACwvu.PLA1." localSheetId="18" hidden="1">'[1]COP FED'!#REF!</definedName>
    <definedName name="ACwvu.PLA2." hidden="1">'[1]COP FED'!$A$1:$N$49</definedName>
    <definedName name="AMPO5">"Gráfico 8"</definedName>
    <definedName name="AÑO" localSheetId="18">#REF!</definedName>
    <definedName name="AÑO" localSheetId="30">#REF!</definedName>
    <definedName name="año2003" localSheetId="18">#REF!</definedName>
    <definedName name="año2003" localSheetId="30">#REF!</definedName>
    <definedName name="_xlnm.Print_Area" localSheetId="1">A.1.1!$B$2:$D$98</definedName>
    <definedName name="_xlnm.Print_Area" localSheetId="10">A.1.10!$B$2:$G$187</definedName>
    <definedName name="_xlnm.Print_Area" localSheetId="2">A.1.2!$B$2:$C$60</definedName>
    <definedName name="_xlnm.Print_Area" localSheetId="3">A.1.3!$B$2:$D$80</definedName>
    <definedName name="_xlnm.Print_Area" localSheetId="4">A.1.4!$B$2:$H$56</definedName>
    <definedName name="_xlnm.Print_Area" localSheetId="5">A.1.5!$B$2:$C$59</definedName>
    <definedName name="_xlnm.Print_Area" localSheetId="6">A.1.6!$B$2:$C$38</definedName>
    <definedName name="_xlnm.Print_Area" localSheetId="7">A.1.7!$B$2:$H$74</definedName>
    <definedName name="_xlnm.Print_Area" localSheetId="8">A.1.8!$B$2:$H$66</definedName>
    <definedName name="_xlnm.Print_Area" localSheetId="9">A.1.9!$B$2:$H$109</definedName>
    <definedName name="_xlnm.Print_Area" localSheetId="11">A.2.1!$B$2:$G$87</definedName>
    <definedName name="_xlnm.Print_Area" localSheetId="12">A.2.2!$B$2:$E$93</definedName>
    <definedName name="_xlnm.Print_Area" localSheetId="13">A.2.3!$B$2:$D$76</definedName>
    <definedName name="_xlnm.Print_Area" localSheetId="14">A.2.4!$B$2:$F$81</definedName>
    <definedName name="_xlnm.Print_Area" localSheetId="15">A.2.5!$B$2:$AC$54</definedName>
    <definedName name="_xlnm.Print_Area" localSheetId="16">A.3.1!$B$2:$O$65</definedName>
    <definedName name="_xlnm.Print_Area" localSheetId="17">A.3.2!$B$2:$O$153</definedName>
    <definedName name="_xlnm.Print_Area" localSheetId="18">A.3.3!$B$2:$O$148</definedName>
    <definedName name="_xlnm.Print_Area" localSheetId="19">A.3.4!$B$2:$O$156</definedName>
    <definedName name="_xlnm.Print_Area" localSheetId="20">A.3.5!$B$2:$O$144</definedName>
    <definedName name="_xlnm.Print_Area" localSheetId="21">A.3.6!$B$2:$L$79</definedName>
    <definedName name="_xlnm.Print_Area" localSheetId="22">A.3.7!$B$2:$AK$161</definedName>
    <definedName name="_xlnm.Print_Area" localSheetId="23">A.3.8!$B$2:$AI$151</definedName>
    <definedName name="_xlnm.Print_Area" localSheetId="24">A.4.1!$B$2:$F$31</definedName>
    <definedName name="_xlnm.Print_Area" localSheetId="25">A.4.2!$B$2:$C$62</definedName>
    <definedName name="_xlnm.Print_Area" localSheetId="26">A.4.3!$B$2:$C$44</definedName>
    <definedName name="_xlnm.Print_Area" localSheetId="27">A.4.4!$B$2:$AD$39</definedName>
    <definedName name="_xlnm.Print_Area" localSheetId="28">A.4.5!$B$2:$F$102</definedName>
    <definedName name="_xlnm.Print_Area" localSheetId="29">A.4.6!$B$2:$I$30</definedName>
    <definedName name="_xlnm.Print_Area" localSheetId="30">A.4.7!$B$2:$O$65</definedName>
    <definedName name="_xlnm.Print_Area" localSheetId="0">INDICE!$B$2:$C$43</definedName>
    <definedName name="_xlnm.Print_Area">'[1]Fto. a partir del impuesto'!$D$7:$D$50</definedName>
    <definedName name="_xlnm.Database" localSheetId="15">#REF!</definedName>
    <definedName name="_xlnm.Database" localSheetId="18">#REF!</definedName>
    <definedName name="_xlnm.Database" localSheetId="30">#REF!</definedName>
    <definedName name="_xlnm.Database">#REF!</definedName>
    <definedName name="cacho" localSheetId="15">[4]GRAFPROM!#REF!</definedName>
    <definedName name="cacho" localSheetId="18">[4]GRAFPROM!#REF!</definedName>
    <definedName name="cacho" localSheetId="30">[4]GRAFPROM!#REF!</definedName>
    <definedName name="caja" localSheetId="15" hidden="1">{FALSE,FALSE,-1.25,-15.5,484.5,276.75,FALSE,FALSE,TRUE,TRUE,0,12,#N/A,46,#N/A,2.93460490463215,15.35,1,FALSE,FALSE,3,TRUE,1,FALSE,100,"Swvu.PLA1.","ACwvu.PLA1.",#N/A,FALSE,FALSE,0,0,0,0,2,"","",TRUE,TRUE,FALSE,FALSE,1,60,#N/A,#N/A,FALSE,FALSE,FALSE,FALSE,FALSE,FALSE,FALSE,9,65532,65532,FALSE,FALSE,TRUE,TRUE,TRUE}</definedName>
    <definedName name="caja" localSheetId="30" hidden="1">{FALSE,FALSE,-1.25,-15.5,484.5,276.75,FALSE,FALSE,TRUE,TRUE,0,12,#N/A,46,#N/A,2.93460490463215,15.35,1,FALSE,FALSE,3,TRUE,1,FALSE,100,"Swvu.PLA1.","ACwvu.PLA1.",#N/A,FALSE,FALSE,0,0,0,0,2,"","",TRUE,TRUE,FALSE,FALSE,1,60,#N/A,#N/A,FALSE,FALSE,FALSE,FALSE,FALSE,FALSE,FALSE,9,65532,65532,FALSE,FALSE,TRUE,TRUE,TRUE}</definedName>
    <definedName name="cajas" localSheetId="15" hidden="1">{FALSE,FALSE,-1.25,-15.5,484.5,276.75,FALSE,FALSE,TRUE,TRUE,0,12,#N/A,46,#N/A,2.93460490463215,15.35,1,FALSE,FALSE,3,TRUE,1,FALSE,100,"Swvu.PLA1.","ACwvu.PLA1.",#N/A,FALSE,FALSE,0,0,0,0,2,"","",TRUE,TRUE,FALSE,FALSE,1,60,#N/A,#N/A,FALSE,FALSE,FALSE,FALSE,FALSE,FALSE,FALSE,9,65532,65532,FALSE,FALSE,TRUE,TRUE,TRUE}</definedName>
    <definedName name="cajas" localSheetId="30" hidden="1">{FALSE,FALSE,-1.25,-15.5,484.5,276.75,FALSE,FALSE,TRUE,TRUE,0,12,#N/A,46,#N/A,2.93460490463215,15.35,1,FALSE,FALSE,3,TRUE,1,FALSE,100,"Swvu.PLA1.","ACwvu.PLA1.",#N/A,FALSE,FALSE,0,0,0,0,2,"","",TRUE,TRUE,FALSE,FALSE,1,60,#N/A,#N/A,FALSE,FALSE,FALSE,FALSE,FALSE,FALSE,FALSE,9,65532,65532,FALSE,FALSE,TRUE,TRUE,TRUE}</definedName>
    <definedName name="carajo" localSheetId="18">#REF!</definedName>
    <definedName name="carajo" localSheetId="30">#REF!</definedName>
    <definedName name="CDF" localSheetId="18">'[3]CARTERA FONDO'!#REF!</definedName>
    <definedName name="CDF" localSheetId="30">'[3]CARTERA FONDO'!#REF!</definedName>
    <definedName name="CFA" localSheetId="18">'[3]CARTERA FONDO'!#REF!</definedName>
    <definedName name="CFD" localSheetId="18">'[3]CARTERA FONDO'!#REF!</definedName>
    <definedName name="CLH" localSheetId="18">'[3]CARTERA FONDO'!#REF!</definedName>
    <definedName name="Coef" localSheetId="5">[5]CoefStocks!$A$4:$AT$260</definedName>
    <definedName name="Coef" localSheetId="28">[5]CoefStocks!$A$4:$AT$260</definedName>
    <definedName name="Coef" localSheetId="29">[5]CoefStocks!$A$4:$AT$260</definedName>
    <definedName name="COPA">#N/A</definedName>
    <definedName name="COPARTICIPACION_FEDERAL__LEY_N__23548">[1]C!$B$13:$N$13</definedName>
    <definedName name="CUADRO_10.3.1">'[6]fondo promedio'!$A$36:$L$74</definedName>
    <definedName name="CUADRO_N__4.1.3" localSheetId="15">#REF!</definedName>
    <definedName name="CUADRO_N__4.1.3" localSheetId="18">#REF!</definedName>
    <definedName name="CUADRO_N__4.1.3" localSheetId="30">#REF!</definedName>
    <definedName name="CVAL">[7]Resumen!$A$2:$AU$262</definedName>
    <definedName name="d" localSheetId="15" hidden="1">#REF!</definedName>
    <definedName name="d" localSheetId="18" hidden="1">#REF!</definedName>
    <definedName name="d" localSheetId="30" hidden="1">#REF!</definedName>
    <definedName name="DIARIO" localSheetId="18">#REF!</definedName>
    <definedName name="DIARIO" localSheetId="30">#REF!</definedName>
    <definedName name="dieferencias" localSheetId="1">#REF!</definedName>
    <definedName name="dieferencias" localSheetId="10">#REF!</definedName>
    <definedName name="dieferencias" localSheetId="2">#REF!</definedName>
    <definedName name="dieferencias" localSheetId="5">#REF!</definedName>
    <definedName name="dieferencias" localSheetId="12">#REF!</definedName>
    <definedName name="dieferencias" localSheetId="13">#REF!</definedName>
    <definedName name="dieferencias" localSheetId="15">#REF!</definedName>
    <definedName name="dieferencias" localSheetId="17">#REF!</definedName>
    <definedName name="dieferencias" localSheetId="18">#REF!</definedName>
    <definedName name="dieferencias" localSheetId="19">#REF!</definedName>
    <definedName name="dieferencias" localSheetId="20">#REF!</definedName>
    <definedName name="dieferencias" localSheetId="22">#REF!</definedName>
    <definedName name="dieferencias" localSheetId="23">#REF!</definedName>
    <definedName name="dieferencias" localSheetId="27">#REF!</definedName>
    <definedName name="dieferencias" localSheetId="28">#REF!</definedName>
    <definedName name="dieferencias" localSheetId="29">#REF!</definedName>
    <definedName name="dieferencias" localSheetId="30">#REF!</definedName>
    <definedName name="Diferencia" localSheetId="1">#REF!</definedName>
    <definedName name="Diferencia" localSheetId="10">#REF!</definedName>
    <definedName name="Diferencia" localSheetId="2">#REF!</definedName>
    <definedName name="Diferencia" localSheetId="5">#REF!</definedName>
    <definedName name="Diferencia" localSheetId="6">#REF!</definedName>
    <definedName name="Diferencia" localSheetId="12">#REF!</definedName>
    <definedName name="Diferencia" localSheetId="13">#REF!</definedName>
    <definedName name="Diferencia" localSheetId="15">#REF!</definedName>
    <definedName name="Diferencia" localSheetId="17">#REF!</definedName>
    <definedName name="Diferencia" localSheetId="18">#REF!</definedName>
    <definedName name="Diferencia" localSheetId="19">#REF!</definedName>
    <definedName name="Diferencia" localSheetId="20">#REF!</definedName>
    <definedName name="Diferencia" localSheetId="22">#REF!</definedName>
    <definedName name="Diferencia" localSheetId="23">#REF!</definedName>
    <definedName name="Diferencia" localSheetId="27">#REF!</definedName>
    <definedName name="Diferencia" localSheetId="28">#REF!</definedName>
    <definedName name="Diferencia" localSheetId="29">#REF!</definedName>
    <definedName name="Diferencia" localSheetId="30">#REF!</definedName>
    <definedName name="dobleclick" localSheetId="18">#REF!</definedName>
    <definedName name="e" localSheetId="1">#REF!</definedName>
    <definedName name="e" localSheetId="10">#REF!</definedName>
    <definedName name="e" localSheetId="2">#REF!</definedName>
    <definedName name="e" localSheetId="5">#REF!</definedName>
    <definedName name="e" localSheetId="12">#REF!</definedName>
    <definedName name="e" localSheetId="13">#REF!</definedName>
    <definedName name="e" localSheetId="15">#REF!</definedName>
    <definedName name="e" localSheetId="17">#REF!</definedName>
    <definedName name="e" localSheetId="18">#REF!</definedName>
    <definedName name="e" localSheetId="19">#REF!</definedName>
    <definedName name="e" localSheetId="20">#REF!</definedName>
    <definedName name="e" localSheetId="23">#REF!</definedName>
    <definedName name="e" localSheetId="27">#REF!</definedName>
    <definedName name="e" localSheetId="28">#REF!</definedName>
    <definedName name="e" localSheetId="29">#REF!</definedName>
    <definedName name="e" localSheetId="30">#REF!</definedName>
    <definedName name="EC" localSheetId="18">'[3]CARTERA FONDO'!#REF!</definedName>
    <definedName name="EC" localSheetId="30">'[3]CARTERA FONDO'!#REF!</definedName>
    <definedName name="eee" localSheetId="10">#REF!</definedName>
    <definedName name="eee" localSheetId="2">#REF!</definedName>
    <definedName name="eee" localSheetId="5">#REF!</definedName>
    <definedName name="eee" localSheetId="12">#REF!</definedName>
    <definedName name="eee" localSheetId="13">#REF!</definedName>
    <definedName name="eee" localSheetId="15">#REF!</definedName>
    <definedName name="eee" localSheetId="17">#REF!</definedName>
    <definedName name="eee" localSheetId="18">#REF!</definedName>
    <definedName name="eee" localSheetId="19">#REF!</definedName>
    <definedName name="eee" localSheetId="20">#REF!</definedName>
    <definedName name="eee" localSheetId="23">#REF!</definedName>
    <definedName name="eee" localSheetId="28">#REF!</definedName>
    <definedName name="eee" localSheetId="29">#REF!</definedName>
    <definedName name="eee" localSheetId="30">#REF!</definedName>
    <definedName name="ESTRUCTU_BONOS_PROVINCIALES_List" localSheetId="10">#REF!</definedName>
    <definedName name="ESTRUCTU_BONOS_PROVINCIALES_List" localSheetId="2">#REF!</definedName>
    <definedName name="ESTRUCTU_BONOS_PROVINCIALES_List" localSheetId="5">#REF!</definedName>
    <definedName name="ESTRUCTU_BONOS_PROVINCIALES_List" localSheetId="12">#REF!</definedName>
    <definedName name="ESTRUCTU_BONOS_PROVINCIALES_List" localSheetId="13">#REF!</definedName>
    <definedName name="ESTRUCTU_BONOS_PROVINCIALES_List" localSheetId="15">#REF!</definedName>
    <definedName name="ESTRUCTU_BONOS_PROVINCIALES_List" localSheetId="17">#REF!</definedName>
    <definedName name="ESTRUCTU_BONOS_PROVINCIALES_List" localSheetId="18">#REF!</definedName>
    <definedName name="ESTRUCTU_BONOS_PROVINCIALES_List" localSheetId="19">#REF!</definedName>
    <definedName name="ESTRUCTU_BONOS_PROVINCIALES_List" localSheetId="20">#REF!</definedName>
    <definedName name="ESTRUCTU_BONOS_PROVINCIALES_List" localSheetId="23">#REF!</definedName>
    <definedName name="ESTRUCTU_BONOS_PROVINCIALES_List" localSheetId="28">#REF!</definedName>
    <definedName name="ESTRUCTU_BONOS_PROVINCIALES_List" localSheetId="29">#REF!</definedName>
    <definedName name="ESTRUCTU_BONOS_PROVINCIALES_List" localSheetId="30">#REF!</definedName>
    <definedName name="EXCEDENTE_DEL_10__SEGUN_EL_TOPE_ASIGNADO_A__BUENOS_AIRES__LEY_N__23621">[1]C!$B$18:$N$18</definedName>
    <definedName name="FAS" localSheetId="15" hidden="1">{FALSE,FALSE,-1.25,-15.5,484.5,276.75,FALSE,FALSE,TRUE,TRUE,0,12,#N/A,46,#N/A,2.93460490463215,15.35,1,FALSE,FALSE,3,TRUE,1,FALSE,100,"Swvu.PLA1.","ACwvu.PLA1.",#N/A,FALSE,FALSE,0,0,0,0,2,"","",TRUE,TRUE,FALSE,FALSE,1,60,#N/A,#N/A,FALSE,FALSE,FALSE,FALSE,FALSE,FALSE,FALSE,9,65532,65532,FALSE,FALSE,TRUE,TRUE,TRUE}</definedName>
    <definedName name="FAS" localSheetId="30" hidden="1">{FALSE,FALSE,-1.25,-15.5,484.5,276.75,FALSE,FALSE,TRUE,TRUE,0,12,#N/A,46,#N/A,2.93460490463215,15.35,1,FALSE,FALSE,3,TRUE,1,FALSE,100,"Swvu.PLA1.","ACwvu.PLA1.",#N/A,FALSE,FALSE,0,0,0,0,2,"","",TRUE,TRUE,FALSE,FALSE,1,60,#N/A,#N/A,FALSE,FALSE,FALSE,FALSE,FALSE,FALSE,FALSE,9,65532,65532,FALSE,FALSE,TRUE,TRUE,TRUE}</definedName>
    <definedName name="fdgafgbaf" localSheetId="18">#REF!</definedName>
    <definedName name="fdgafgbaf" localSheetId="30">#REF!</definedName>
    <definedName name="feo" localSheetId="18">#REF!</definedName>
    <definedName name="feo" localSheetId="30">#REF!</definedName>
    <definedName name="FFE" localSheetId="18">'[3]CARTERA FONDO'!#REF!</definedName>
    <definedName name="FFE" localSheetId="30">'[3]CARTERA FONDO'!#REF!</definedName>
    <definedName name="Final">'[8]Amort Títulos'!$K$1</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FX_first_semester_average_2006" localSheetId="18">#REF!</definedName>
    <definedName name="FX_first_semester_average_2006" localSheetId="30">#REF!</definedName>
    <definedName name="gaby" localSheetId="18">#REF!</definedName>
    <definedName name="gaby" localSheetId="30">#REF!</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5">#REF!</definedName>
    <definedName name="GRÁFICO_N_10.2.4." localSheetId="18">#REF!</definedName>
    <definedName name="GRÁFICO_N_10.2.4." localSheetId="30">#REF!</definedName>
    <definedName name="IMPRESION" localSheetId="18">#REF!</definedName>
    <definedName name="IMPRESION" localSheetId="30">#REF!</definedName>
    <definedName name="INVERSIONES_EN_TRAMITE_IRREGULAR" localSheetId="18">'[3]CARTERA FONDO'!#REF!</definedName>
    <definedName name="INVERSIONES_EN_TRAMITE_IRREGULAR" localSheetId="30">'[3]CARTERA FONDO'!#REF!</definedName>
    <definedName name="IR" localSheetId="18">#REF!</definedName>
    <definedName name="IR" localSheetId="30">#REF!</definedName>
    <definedName name="IRR" localSheetId="18">'[3]CARTERA FONDO'!#REF!</definedName>
    <definedName name="IRR" localSheetId="30">'[3]CARTERA FONDO'!#REF!</definedName>
    <definedName name="j" localSheetId="15" hidden="1">{FALSE,FALSE,-1.25,-15.5,484.5,276.75,FALSE,FALSE,TRUE,TRUE,0,12,#N/A,46,#N/A,2.93460490463215,15.35,1,FALSE,FALSE,3,TRUE,1,FALSE,100,"Swvu.PLA1.","ACwvu.PLA1.",#N/A,FALSE,FALSE,0,0,0,0,2,"","",TRUE,TRUE,FALSE,FALSE,1,60,#N/A,#N/A,FALSE,FALSE,FALSE,FALSE,FALSE,FALSE,FALSE,9,65532,65532,FALSE,FALSE,TRUE,TRUE,TRUE}</definedName>
    <definedName name="j" localSheetId="30" hidden="1">{FALSE,FALSE,-1.25,-15.5,484.5,276.75,FALSE,FALSE,TRUE,TRUE,0,12,#N/A,46,#N/A,2.93460490463215,15.35,1,FALSE,FALSE,3,TRUE,1,FALSE,100,"Swvu.PLA1.","ACwvu.PLA1.",#N/A,FALSE,FALSE,0,0,0,0,2,"","",TRUE,TRUE,FALSE,FALSE,1,60,#N/A,#N/A,FALSE,FALSE,FALSE,FALSE,FALSE,FALSE,FALSE,9,65532,65532,FALSE,FALSE,TRUE,TRUE,TRUE}</definedName>
    <definedName name="Kanual">'[9]2005 K'!$A$2:$G$399</definedName>
    <definedName name="Kmens2004">'[10]IV 2004 cap'!$A$3:$E$246</definedName>
    <definedName name="kmens2005" localSheetId="5">'[11]KAPITIV 2005'!$A$4:$E$248</definedName>
    <definedName name="kmens2005" localSheetId="28">'[11]KAPITIV 2005'!$A$4:$E$248</definedName>
    <definedName name="kmens2005" localSheetId="29">'[11]KAPITIV 2005'!$A$4:$E$248</definedName>
    <definedName name="Kmens2006" localSheetId="5">'[11]KAPITA 2006'!$A$4:$N$401</definedName>
    <definedName name="Kmens2006" localSheetId="28">'[11]KAPITA 2006'!$A$4:$N$401</definedName>
    <definedName name="Kmens2006" localSheetId="29">'[11]KAPITA 2006'!$A$4:$N$401</definedName>
    <definedName name="kmens2007" localSheetId="5">'[12]kap. 2007'!$A$3:$N$363</definedName>
    <definedName name="kmens2007" localSheetId="28">'[12]kap. 2007'!$A$3:$N$363</definedName>
    <definedName name="kmens2007" localSheetId="29">'[12]kap. 2007'!$A$3:$N$363</definedName>
    <definedName name="Kmens2008" localSheetId="5">'[13]kap 2008'!$A$4:$N$332</definedName>
    <definedName name="Kmens2008" localSheetId="28">'[13]kap 2008'!$A$4:$N$332</definedName>
    <definedName name="Kmens2008" localSheetId="29">'[13]kap 2008'!$A$4:$N$332</definedName>
    <definedName name="kmens2009">'[14]KAP 2009'!$A$4:$N$305</definedName>
    <definedName name="kmens2010">[14]KAP2010!$A$5:$N$287</definedName>
    <definedName name="Kresto" localSheetId="5">'[11]KAPITAL RESTO'!$A$3:$CH$370</definedName>
    <definedName name="Kresto" localSheetId="28">'[11]KAPITAL RESTO'!$A$3:$CH$370</definedName>
    <definedName name="Kresto" localSheetId="29">'[11]KAPITAL RESTO'!$A$3:$CH$370</definedName>
    <definedName name="L_">#N/A</definedName>
    <definedName name="LL" localSheetId="15" hidden="1">{FALSE,FALSE,-1.25,-15.5,484.5,276.75,FALSE,FALSE,TRUE,TRUE,0,12,#N/A,46,#N/A,2.93460490463215,15.35,1,FALSE,FALSE,3,TRUE,1,FALSE,100,"Swvu.PLA1.","ACwvu.PLA1.",#N/A,FALSE,FALSE,0,0,0,0,2,"","",TRUE,TRUE,FALSE,FALSE,1,60,#N/A,#N/A,FALSE,FALSE,FALSE,FALSE,FALSE,FALSE,FALSE,9,65532,65532,FALSE,FALSE,TRUE,TRUE,TRUE}</definedName>
    <definedName name="LL" localSheetId="30" hidden="1">{FALSE,FALSE,-1.25,-15.5,484.5,276.75,FALSE,FALSE,TRUE,TRUE,0,12,#N/A,46,#N/A,2.93460490463215,15.35,1,FALSE,FALSE,3,TRUE,1,FALSE,100,"Swvu.PLA1.","ACwvu.PLA1.",#N/A,FALSE,FALSE,0,0,0,0,2,"","",TRUE,TRUE,FALSE,FALSE,1,60,#N/A,#N/A,FALSE,FALSE,FALSE,FALSE,FALSE,FALSE,FALSE,9,65532,65532,FALSE,FALSE,TRUE,TRUE,TRUE}</definedName>
    <definedName name="MACROS" localSheetId="18">#REF!</definedName>
    <definedName name="MACROS" localSheetId="30">#REF!</definedName>
    <definedName name="mm" localSheetId="15" hidden="1">{FALSE,FALSE,-1.25,-15.5,484.5,276.75,FALSE,FALSE,TRUE,TRUE,0,12,#N/A,46,#N/A,2.93460490463215,15.35,1,FALSE,FALSE,3,TRUE,1,FALSE,100,"Swvu.PLA1.","ACwvu.PLA1.",#N/A,FALSE,FALSE,0,0,0,0,2,"","",TRUE,TRUE,FALSE,FALSE,1,60,#N/A,#N/A,FALSE,FALSE,FALSE,FALSE,FALSE,FALSE,FALSE,9,65532,65532,FALSE,FALSE,TRUE,TRUE,TRUE}</definedName>
    <definedName name="mm" localSheetId="30" hidden="1">{FALSE,FALSE,-1.25,-15.5,484.5,276.75,FALSE,FALSE,TRUE,TRUE,0,12,#N/A,46,#N/A,2.93460490463215,15.35,1,FALSE,FALSE,3,TRUE,1,FALSE,100,"Swvu.PLA1.","ACwvu.PLA1.",#N/A,FALSE,FALSE,0,0,0,0,2,"","",TRUE,TRUE,FALSE,FALSE,1,60,#N/A,#N/A,FALSE,FALSE,FALSE,FALSE,FALSE,FALSE,FALSE,9,65532,65532,FALSE,FALSE,TRUE,TRUE,TRUE}</definedName>
    <definedName name="Nominal_Mensual_2001" localSheetId="18">#REF!</definedName>
    <definedName name="Nominal_Mensual_2001" localSheetId="30">#REF!</definedName>
    <definedName name="Nominal_Mensual_2003" localSheetId="18">#REF!</definedName>
    <definedName name="Nominal_Mensual_2003" localSheetId="30">#REF!</definedName>
    <definedName name="Nominal_Trimestral_2001" localSheetId="18">#REF!</definedName>
    <definedName name="Nominal_Trimestral_2001" localSheetId="30">#REF!</definedName>
    <definedName name="Nominal_Trimestral_2003" localSheetId="18">#REF!</definedName>
    <definedName name="O">#N/A</definedName>
    <definedName name="OBRAS_DE_INFRAESTRUCTURA__LEY_N__23966_ART._19">[1]C!$B$23:$N$23</definedName>
    <definedName name="OBRAS_DE_INFRAESTRUCTURA_BASICA_SOCIAL_Y_NECESIDADES_BASICAS_INSATISFECHAS__LEY_N__23621">[1]C!$B$17:$N$17</definedName>
    <definedName name="OCP" localSheetId="18">'[3]CARTERA FONDO'!#REF!</definedName>
    <definedName name="OCP" localSheetId="30">'[3]CARTERA FONDO'!#REF!</definedName>
    <definedName name="OFF" localSheetId="18">'[3]CARTERA FONDO'!#REF!</definedName>
    <definedName name="OFF" localSheetId="30">'[3]CARTERA FONDO'!#REF!</definedName>
    <definedName name="ONC" localSheetId="18">'[3]CARTERA FONDO'!#REF!</definedName>
    <definedName name="ONC" localSheetId="30">'[3]CARTERA FONDO'!#REF!</definedName>
    <definedName name="ONE" localSheetId="18">'[3]CARTERA FONDO'!#REF!</definedName>
    <definedName name="ONE" localSheetId="30">'[3]CARTERA FONDO'!#REF!</definedName>
    <definedName name="ONL" localSheetId="18">'[3]CARTERA FONDO'!#REF!</definedName>
    <definedName name="OPC" localSheetId="18">#REF!</definedName>
    <definedName name="OPC" localSheetId="30">#REF!</definedName>
    <definedName name="ORGANISMOS_DE_VIALIDAD__LEY_N__23966_ART._19">[1]C!$B$24:$N$24</definedName>
    <definedName name="p" localSheetId="1">#REF!</definedName>
    <definedName name="p" localSheetId="10">#REF!</definedName>
    <definedName name="p" localSheetId="2">#REF!</definedName>
    <definedName name="p" localSheetId="5">#REF!</definedName>
    <definedName name="p" localSheetId="12">#REF!</definedName>
    <definedName name="p" localSheetId="13">#REF!</definedName>
    <definedName name="p" localSheetId="15">#REF!</definedName>
    <definedName name="p" localSheetId="17">#REF!</definedName>
    <definedName name="p" localSheetId="18">#REF!</definedName>
    <definedName name="p" localSheetId="19">#REF!</definedName>
    <definedName name="p" localSheetId="20">#REF!</definedName>
    <definedName name="p" localSheetId="22">#REF!</definedName>
    <definedName name="p" localSheetId="23">#REF!</definedName>
    <definedName name="p" localSheetId="27">#REF!</definedName>
    <definedName name="p" localSheetId="28">#REF!</definedName>
    <definedName name="p" localSheetId="29">#REF!</definedName>
    <definedName name="p" localSheetId="30">#REF!</definedName>
    <definedName name="pepe" localSheetId="18">#REF!</definedName>
    <definedName name="PG" localSheetId="5">#REF!</definedName>
    <definedName name="PG" localSheetId="17">#REF!</definedName>
    <definedName name="PG" localSheetId="18">#REF!</definedName>
    <definedName name="PG" localSheetId="19">#REF!</definedName>
    <definedName name="PG" localSheetId="20">#REF!</definedName>
    <definedName name="PG" localSheetId="23">#REF!</definedName>
    <definedName name="PG" localSheetId="28">#REF!</definedName>
    <definedName name="PG" localSheetId="29">#REF!</definedName>
    <definedName name="PG" localSheetId="30">#REF!</definedName>
    <definedName name="PIJIS" localSheetId="18">#REF!</definedName>
    <definedName name="POPO" localSheetId="1">#REF!</definedName>
    <definedName name="POPO" localSheetId="10">#REF!</definedName>
    <definedName name="POPO" localSheetId="2">#REF!</definedName>
    <definedName name="POPO" localSheetId="5">#REF!</definedName>
    <definedName name="POPO" localSheetId="6">#REF!</definedName>
    <definedName name="POPO" localSheetId="12">#REF!</definedName>
    <definedName name="POPO" localSheetId="13">#REF!</definedName>
    <definedName name="POPO" localSheetId="15">#REF!</definedName>
    <definedName name="POPO" localSheetId="17">#REF!</definedName>
    <definedName name="POPO" localSheetId="18">#REF!</definedName>
    <definedName name="POPO" localSheetId="19">#REF!</definedName>
    <definedName name="POPO" localSheetId="20">#REF!</definedName>
    <definedName name="POPO" localSheetId="22">#REF!</definedName>
    <definedName name="POPO" localSheetId="23">#REF!</definedName>
    <definedName name="POPO" localSheetId="27">#REF!</definedName>
    <definedName name="POPO" localSheetId="28">#REF!</definedName>
    <definedName name="POPO" localSheetId="29">#REF!</definedName>
    <definedName name="POPO" localSheetId="30">#REF!</definedName>
    <definedName name="Print_Area_MI" localSheetId="18">#REF!</definedName>
    <definedName name="PRINT_TITLES_MI" localSheetId="18">#REF!</definedName>
    <definedName name="promgraf" localSheetId="18">[4]GRAFPROM!#REF!</definedName>
    <definedName name="promgraf" localSheetId="30">[4]GRAFPROM!#REF!</definedName>
    <definedName name="puto" localSheetId="15">#REF!</definedName>
    <definedName name="puto" localSheetId="18">#REF!</definedName>
    <definedName name="puto" localSheetId="30">#REF!</definedName>
    <definedName name="qwqwqwqwqwqw" localSheetId="18">#REF!</definedName>
    <definedName name="qwqwqwqwqwqw" localSheetId="30">#REF!</definedName>
    <definedName name="Real_Mensual_2001" localSheetId="18">#REF!</definedName>
    <definedName name="Real_Mensual_2001" localSheetId="30">#REF!</definedName>
    <definedName name="Real_Mensual_2002" localSheetId="18">#REF!</definedName>
    <definedName name="Real_Mensual_2003" localSheetId="18">#REF!</definedName>
    <definedName name="Real_Trimestral_2001" localSheetId="18">#REF!</definedName>
    <definedName name="Real_Trimestral_2002" localSheetId="18">#REF!</definedName>
    <definedName name="Real_Trimestral_2003" localSheetId="18">#REF!</definedName>
    <definedName name="recimp2003beta" localSheetId="18">#REF!</definedName>
    <definedName name="recimpb" localSheetId="18">#REF!</definedName>
    <definedName name="RESIDENTES">[15]!RESIDENTES</definedName>
    <definedName name="rrr" localSheetId="1">#REF!</definedName>
    <definedName name="rrr" localSheetId="10">#REF!</definedName>
    <definedName name="rrr" localSheetId="2">#REF!</definedName>
    <definedName name="rrr" localSheetId="5">#REF!</definedName>
    <definedName name="rrr" localSheetId="12">#REF!</definedName>
    <definedName name="rrr" localSheetId="13">#REF!</definedName>
    <definedName name="rrr" localSheetId="15">#REF!</definedName>
    <definedName name="rrr" localSheetId="17">#REF!</definedName>
    <definedName name="rrr" localSheetId="18">#REF!</definedName>
    <definedName name="rrr" localSheetId="19">#REF!</definedName>
    <definedName name="rrr" localSheetId="20">#REF!</definedName>
    <definedName name="rrr" localSheetId="22">#REF!</definedName>
    <definedName name="rrr" localSheetId="23">#REF!</definedName>
    <definedName name="rrr" localSheetId="27">#REF!</definedName>
    <definedName name="rrr" localSheetId="28">#REF!</definedName>
    <definedName name="rrr" localSheetId="29">#REF!</definedName>
    <definedName name="rrr" localSheetId="30">#REF!</definedName>
    <definedName name="Rwvu.PLA2." localSheetId="18" hidden="1">'[1]COP FED'!#REF!</definedName>
    <definedName name="Rwvu.PLA2." localSheetId="30" hidden="1">'[1]COP FED'!#REF!</definedName>
    <definedName name="SEGURIDAD_SOCIAL___BS._PERS._NO_INCORP._AL_PROCESO_ECONOMICO__LEY_N__23966__ART._30">[1]C!$B$22:$N$22</definedName>
    <definedName name="SEGURIDAD_SOCIAL___IVA__LEY_N__23966_ART._5_PTO._2">[1]C!$B$21:$N$21</definedName>
    <definedName name="SEMANAL" localSheetId="18">#REF!</definedName>
    <definedName name="SEMANAL" localSheetId="30">#REF!</definedName>
    <definedName name="SIGADERD" localSheetId="10">[16]!SIGADERED</definedName>
    <definedName name="SIGADERD" localSheetId="13">[16]!SIGADERED</definedName>
    <definedName name="SIGADERD" localSheetId="17">[16]!SIGADERED</definedName>
    <definedName name="SIGADERD" localSheetId="18">[16]!SIGADERED</definedName>
    <definedName name="SIGADERD" localSheetId="19">[16]!SIGADERED</definedName>
    <definedName name="SIGADERD" localSheetId="20">[16]!SIGADERED</definedName>
    <definedName name="SIGADERD" localSheetId="23">[16]!SIGADERED</definedName>
    <definedName name="SIGADERD" localSheetId="30">[16]!SIGADERED</definedName>
    <definedName name="SOPA" localSheetId="15">#REF!</definedName>
    <definedName name="SOPA" localSheetId="18">#REF!</definedName>
    <definedName name="SOPA" localSheetId="30">#REF!</definedName>
    <definedName name="sopapita" localSheetId="18">#REF!</definedName>
    <definedName name="sopapita" localSheetId="30">#REF!</definedName>
    <definedName name="SUMA_FIJA_FINANCIADA_CON__LA_COPARTICIPACION_FEDERAL_DE_NACION__LEY_N__23621_ART._1">[1]C!$B$19:$N$19</definedName>
    <definedName name="Swvu.PLA1." localSheetId="18" hidden="1">'[1]COP FED'!#REF!</definedName>
    <definedName name="Swvu.PLA1." localSheetId="30" hidden="1">'[1]COP FED'!#REF!</definedName>
    <definedName name="Swvu.PLA2." hidden="1">'[1]COP FED'!$A$1:$N$49</definedName>
    <definedName name="TABLE" localSheetId="1">A.1.1!#REF!</definedName>
    <definedName name="TABLE_2" localSheetId="1">A.1.1!#REF!</definedName>
    <definedName name="TABLE_3" localSheetId="1">A.1.1!#REF!</definedName>
    <definedName name="TDE" localSheetId="18">'[3]CARTERA FONDO'!#REF!</definedName>
    <definedName name="TDE" localSheetId="30">'[3]CARTERA FONDO'!#REF!</definedName>
    <definedName name="TEE" localSheetId="18">'[3]CARTERA FONDO'!#REF!</definedName>
    <definedName name="TEX" localSheetId="18">'[3]CARTERA FONDO'!#REF!</definedName>
    <definedName name="_xlnm.Print_Titles" localSheetId="22">A.3.7!$A:$A,A.3.7!$4:$8</definedName>
    <definedName name="_xlnm.Print_Titles" localSheetId="23">A.3.8!$A:$A,A.3.8!$4:$8</definedName>
    <definedName name="_xlnm.Print_Titles">'[1]Fto. a partir del impuesto'!$A:$A</definedName>
    <definedName name="TOTAL" localSheetId="5">[5]SIGADE!$A$2:$AU$306</definedName>
    <definedName name="TOTAL" localSheetId="28">[5]SIGADE!$A$2:$AU$306</definedName>
    <definedName name="TOTAL" localSheetId="29">[5]SIGADE!$A$2:$AU$306</definedName>
    <definedName name="TRANSFERENCIA_DE_SERVICIOS__LEY_N__24049_Y_COMPLEMENTARIAS">[1]C!$B$14:$N$14</definedName>
    <definedName name="VENCIMIENTOS_DE_LA_DEUDA_EN_SITUACION_DE_PAGO_NORMAL" localSheetId="18">#REF!</definedName>
    <definedName name="VENCIMIENTOS_DE_LA_DEUDA_EN_SITUACION_DE_PAGO_NORMAL" localSheetId="30">#REF!</definedName>
    <definedName name="wrn.BMA." localSheetId="15" hidden="1">{"3",#N/A,FALSE,"BASE MONETARIA";"4",#N/A,FALSE,"BASE MONETARIA"}</definedName>
    <definedName name="wrn.BMA." localSheetId="30" hidden="1">{"3",#N/A,FALSE,"BASE MONETARIA";"4",#N/A,FALSE,"BASE MONETARIA"}</definedName>
    <definedName name="wrn.PASMON." localSheetId="15" hidden="1">{"1",#N/A,FALSE,"Pasivos Mon";"2",#N/A,FALSE,"Pasivos Mon"}</definedName>
    <definedName name="wrn.PASMON." localSheetId="30" hidden="1">{"1",#N/A,FALSE,"Pasivos Mon";"2",#N/A,FALSE,"Pasivos Mon"}</definedName>
    <definedName name="wvu.PLA1." localSheetId="1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0"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5" hidden="1">{TRUE,TRUE,-1.25,-15.5,484.5,276.75,FALSE,FALSE,TRUE,TRUE,0,15,#N/A,56,#N/A,4.88636363636364,15.35,1,FALSE,FALSE,3,TRUE,1,FALSE,100,"Swvu.PLA2.","ACwvu.PLA2.",#N/A,FALSE,FALSE,0,0,0,0,2,"","",TRUE,TRUE,FALSE,FALSE,1,60,#N/A,#N/A,FALSE,FALSE,"Rwvu.PLA2.",#N/A,FALSE,FALSE,FALSE,9,65532,65532,FALSE,FALSE,TRUE,TRUE,TRUE}</definedName>
    <definedName name="wvu.PLA2." localSheetId="30" hidden="1">{TRUE,TRUE,-1.25,-15.5,484.5,276.75,FALSE,FALSE,TRUE,TRUE,0,15,#N/A,56,#N/A,4.88636363636364,15.35,1,FALSE,FALSE,3,TRUE,1,FALSE,100,"Swvu.PLA2.","ACwvu.PLA2.",#N/A,FALSE,FALSE,0,0,0,0,2,"","",TRUE,TRUE,FALSE,FALSE,1,60,#N/A,#N/A,FALSE,FALSE,"Rwvu.PLA2.",#N/A,FALSE,FALSE,FALSE,9,65532,65532,FALSE,FALSE,TRUE,TRUE,TRUE}</definedName>
    <definedName name="YO" localSheetId="18">[4]GRAFPROM!#REF!</definedName>
    <definedName name="z" localSheetId="15">#REF!</definedName>
    <definedName name="z" localSheetId="18">#REF!</definedName>
    <definedName name="z" localSheetId="30">#REF!</definedName>
    <definedName name="Z_0C2BA18A_21C0_43A0_BA72_AEF5075BA836_.wvu.Cols" hidden="1">'[17]Prog. Fin.'!$E:$E,'[17]Prog. Fin.'!$I:$J,'[17]Prog. Fin.'!$N:$N,'[17]Prog. Fin.'!$R:$S</definedName>
    <definedName name="Z_0C2BA18A_21C0_43A0_BA72_AEF5075BA836_.wvu.Rows" hidden="1">'[17]Prog. Fin.'!$9:$14,'[17]Prog. Fin.'!$17:$26,'[17]Prog. Fin.'!$31:$33,'[17]Prog. Fin.'!$40:$41,'[17]Prog. Fin.'!$44:$46,'[17]Prog. Fin.'!$81:$83,'[17]Prog. Fin.'!$157:$159</definedName>
    <definedName name="Z_AB0CFEEA_4F19_4F6A_9BEA_953016B5C36F_.wvu.Cols" hidden="1">'[17]Prog. Fin.'!$E:$E,'[17]Prog. Fin.'!$I:$J,'[17]Prog. Fin.'!$N:$N,'[17]Prog. Fin.'!$R:$S</definedName>
    <definedName name="Z_AB0CFEEA_4F19_4F6A_9BEA_953016B5C36F_.wvu.Rows" hidden="1">'[17]Prog. Fin.'!$9:$14,'[17]Prog. Fin.'!$17:$26,'[17]Prog. Fin.'!$31:$33,'[17]Prog. Fin.'!$40:$41,'[17]Prog. Fin.'!$44:$46,'[17]Prog. Fin.'!$81:$83,'[17]Prog. Fin.'!$157:$159</definedName>
    <definedName name="Z_AE035438_BA58_480D_90AC_43CF75BC256A_.wvu.Cols" localSheetId="4" hidden="1">A.1.4!#REF!</definedName>
    <definedName name="Z_AE035438_BA58_480D_90AC_43CF75BC256A_.wvu.Cols" localSheetId="8" hidden="1">A.1.8!#REF!,A.1.8!#REF!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7" hidden="1">A.1.7!#REF!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1" hidden="1">A.2.1!#REF!</definedName>
    <definedName name="Z_AE035438_BA58_480D_90AC_43CF75BC256A_.wvu.PrintArea" localSheetId="12" hidden="1">A.2.2!#REF!</definedName>
    <definedName name="Z_AE035438_BA58_480D_90AC_43CF75BC256A_.wvu.PrintArea" localSheetId="13" hidden="1">A.2.3!#REF!</definedName>
    <definedName name="Z_AE035438_BA58_480D_90AC_43CF75BC256A_.wvu.PrintArea" localSheetId="14" hidden="1">A.2.4!#REF!</definedName>
    <definedName name="Z_AE035438_BA58_480D_90AC_43CF75BC256A_.wvu.PrintArea" localSheetId="16" hidden="1">A.3.1!#REF!</definedName>
    <definedName name="Z_AE035438_BA58_480D_90AC_43CF75BC256A_.wvu.PrintArea" localSheetId="21" hidden="1">A.3.6!#REF!</definedName>
    <definedName name="Z_AE035438_BA58_480D_90AC_43CF75BC256A_.wvu.PrintArea" localSheetId="25" hidden="1">A.4.2!#REF!</definedName>
    <definedName name="Z_AE035438_BA58_480D_90AC_43CF75BC256A_.wvu.PrintArea" localSheetId="26" hidden="1">A.4.3!#REF!</definedName>
    <definedName name="Z_AE035438_BA58_480D_90AC_43CF75BC256A_.wvu.PrintArea" localSheetId="28" hidden="1">A.4.5!#REF!</definedName>
    <definedName name="Z_AE035438_BA58_480D_90AC_43CF75BC256A_.wvu.PrintArea" localSheetId="29" hidden="1">A.4.6!#REF!</definedName>
    <definedName name="Z_AE035438_BA58_480D_90AC_43CF75BC256A_.wvu.Rows" localSheetId="10" hidden="1">A.1.10!#REF!,A.1.10!#REF!,A.1.10!#REF!,A.1.10!#REF!,A.1.10!#REF!</definedName>
    <definedName name="Z_AE035438_BA58_480D_90AC_43CF75BC256A_.wvu.Rows" localSheetId="7" hidden="1">A.1.7!#REF!</definedName>
  </definedNames>
  <calcPr calcId="152511"/>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C158" i="109" l="1"/>
  <c r="AI38" i="125"/>
  <c r="AH36" i="125"/>
  <c r="AG36" i="125"/>
  <c r="AF36" i="125"/>
  <c r="AE36" i="125"/>
  <c r="AD36" i="125"/>
  <c r="AC36" i="125"/>
  <c r="AB36" i="125"/>
  <c r="AA36" i="125"/>
  <c r="Z36" i="125"/>
  <c r="Y36" i="125"/>
  <c r="X36" i="125"/>
  <c r="W36" i="125"/>
  <c r="V36" i="125"/>
  <c r="U36" i="125"/>
  <c r="T36" i="125"/>
  <c r="S36" i="125"/>
  <c r="R36" i="125"/>
  <c r="Q36" i="125"/>
  <c r="P36" i="125"/>
  <c r="O36" i="125"/>
  <c r="N36" i="125"/>
  <c r="M36" i="125"/>
  <c r="L36" i="125"/>
  <c r="K36" i="125"/>
  <c r="J36" i="125"/>
  <c r="I36" i="125"/>
  <c r="H36" i="125"/>
  <c r="G36" i="125"/>
  <c r="F36" i="125"/>
  <c r="E36" i="125"/>
  <c r="D36" i="125"/>
  <c r="C36" i="125"/>
  <c r="AJ36" i="109"/>
  <c r="AI36" i="109"/>
  <c r="AH36" i="109"/>
  <c r="AG36" i="109"/>
  <c r="AF36" i="109"/>
  <c r="AE36" i="109"/>
  <c r="AD36" i="109"/>
  <c r="AC36" i="109"/>
  <c r="AB36" i="109"/>
  <c r="AA36" i="109"/>
  <c r="Z36" i="109"/>
  <c r="Y36" i="109"/>
  <c r="X36" i="109"/>
  <c r="W36" i="109"/>
  <c r="V36" i="109"/>
  <c r="U36" i="109"/>
  <c r="T36" i="109"/>
  <c r="S36" i="109"/>
  <c r="R36" i="109"/>
  <c r="Q36" i="109"/>
  <c r="P36" i="109"/>
  <c r="O36" i="109"/>
  <c r="N36" i="109"/>
  <c r="M36" i="109"/>
  <c r="L36" i="109"/>
  <c r="K36" i="109"/>
  <c r="J36" i="109"/>
  <c r="I36" i="109"/>
  <c r="H36" i="109"/>
  <c r="G36" i="109"/>
  <c r="F36" i="109"/>
  <c r="E36" i="109"/>
  <c r="D36" i="109"/>
  <c r="C36" i="109"/>
  <c r="N36" i="123"/>
  <c r="M36" i="123"/>
  <c r="L36" i="123"/>
  <c r="K36" i="123"/>
  <c r="J36" i="123"/>
  <c r="I36" i="123"/>
  <c r="H36" i="123"/>
  <c r="G36" i="123"/>
  <c r="F36" i="123"/>
  <c r="E36" i="123"/>
  <c r="D36" i="123"/>
  <c r="C36" i="123"/>
  <c r="O38" i="123" l="1"/>
  <c r="N43" i="124"/>
  <c r="M43" i="124"/>
  <c r="L43" i="124"/>
  <c r="K43" i="124"/>
  <c r="J43" i="124"/>
  <c r="I43" i="124"/>
  <c r="H43" i="124"/>
  <c r="G43" i="124"/>
  <c r="F43" i="124"/>
  <c r="E43" i="124"/>
  <c r="D43" i="124"/>
  <c r="C43" i="124"/>
  <c r="O91" i="124"/>
  <c r="O17" i="124"/>
  <c r="O22" i="124"/>
  <c r="O21" i="124"/>
  <c r="O43" i="124" l="1"/>
  <c r="C17" i="120" l="1"/>
  <c r="C22" i="120"/>
  <c r="C28" i="120"/>
  <c r="C35" i="120"/>
  <c r="C15" i="120" l="1"/>
  <c r="C39" i="120" s="1"/>
  <c r="C51" i="88" l="1"/>
  <c r="F97" i="128" l="1"/>
  <c r="AI14" i="125"/>
  <c r="AK38" i="109"/>
  <c r="C29" i="95"/>
  <c r="L15" i="108" l="1"/>
  <c r="C64" i="108" l="1"/>
  <c r="C33" i="13" l="1"/>
  <c r="C30" i="13" s="1"/>
  <c r="C49" i="88" l="1"/>
  <c r="D49" i="88"/>
  <c r="C20" i="88"/>
  <c r="O131" i="122" l="1"/>
  <c r="O119" i="122"/>
  <c r="O123" i="132" l="1"/>
  <c r="O100" i="132"/>
  <c r="O99" i="132"/>
  <c r="O25" i="132"/>
  <c r="O24" i="132"/>
  <c r="O14" i="132" l="1"/>
  <c r="N143" i="132"/>
  <c r="M143" i="132"/>
  <c r="L143" i="132"/>
  <c r="K143" i="132"/>
  <c r="J143" i="132"/>
  <c r="I143" i="132"/>
  <c r="H143" i="132"/>
  <c r="G143" i="132"/>
  <c r="F143" i="132"/>
  <c r="E143" i="132"/>
  <c r="D143" i="132"/>
  <c r="N140" i="132"/>
  <c r="M140" i="132"/>
  <c r="L140" i="132"/>
  <c r="K140" i="132"/>
  <c r="J140" i="132"/>
  <c r="I140" i="132"/>
  <c r="H140" i="132"/>
  <c r="G140" i="132"/>
  <c r="F140" i="132"/>
  <c r="E140" i="132"/>
  <c r="D140" i="132"/>
  <c r="N138" i="132"/>
  <c r="M138" i="132"/>
  <c r="L138" i="132"/>
  <c r="K138" i="132"/>
  <c r="J138" i="132"/>
  <c r="I138" i="132"/>
  <c r="H138" i="132"/>
  <c r="G138" i="132"/>
  <c r="F138" i="132"/>
  <c r="E138" i="132"/>
  <c r="D138" i="132"/>
  <c r="N136" i="132"/>
  <c r="M136" i="132"/>
  <c r="L136" i="132"/>
  <c r="K136" i="132"/>
  <c r="J136" i="132"/>
  <c r="I136" i="132"/>
  <c r="H136" i="132"/>
  <c r="G136" i="132"/>
  <c r="F136" i="132"/>
  <c r="E136" i="132"/>
  <c r="D136" i="132"/>
  <c r="N131" i="132"/>
  <c r="M131" i="132"/>
  <c r="L131" i="132"/>
  <c r="K131" i="132"/>
  <c r="J131" i="132"/>
  <c r="I131" i="132"/>
  <c r="H131" i="132"/>
  <c r="G131" i="132"/>
  <c r="F131" i="132"/>
  <c r="E131" i="132"/>
  <c r="D131" i="132"/>
  <c r="N75" i="132"/>
  <c r="M75" i="132"/>
  <c r="L75" i="132"/>
  <c r="K75" i="132"/>
  <c r="J75" i="132"/>
  <c r="I75" i="132"/>
  <c r="H75" i="132"/>
  <c r="G75" i="132"/>
  <c r="F75" i="132"/>
  <c r="E75" i="132"/>
  <c r="D75" i="132"/>
  <c r="N72" i="132"/>
  <c r="M72" i="132"/>
  <c r="L72" i="132"/>
  <c r="K72" i="132"/>
  <c r="J72" i="132"/>
  <c r="I72" i="132"/>
  <c r="H72" i="132"/>
  <c r="G72" i="132"/>
  <c r="F72" i="132"/>
  <c r="E72" i="132"/>
  <c r="D72" i="132"/>
  <c r="N69" i="132"/>
  <c r="M69" i="132"/>
  <c r="L69" i="132"/>
  <c r="K69" i="132"/>
  <c r="J69" i="132"/>
  <c r="I69" i="132"/>
  <c r="H69" i="132"/>
  <c r="G69" i="132"/>
  <c r="F69" i="132"/>
  <c r="E69" i="132"/>
  <c r="D69" i="132"/>
  <c r="N66" i="132"/>
  <c r="M66" i="132"/>
  <c r="L66" i="132"/>
  <c r="L65" i="132" s="1"/>
  <c r="K66" i="132"/>
  <c r="J66" i="132"/>
  <c r="I66" i="132"/>
  <c r="H66" i="132"/>
  <c r="H65" i="132" s="1"/>
  <c r="G66" i="132"/>
  <c r="F66" i="132"/>
  <c r="E66" i="132"/>
  <c r="D66" i="132"/>
  <c r="D65" i="132" s="1"/>
  <c r="N62" i="132"/>
  <c r="M62" i="132"/>
  <c r="L62" i="132"/>
  <c r="K62" i="132"/>
  <c r="J62" i="132"/>
  <c r="I62" i="132"/>
  <c r="H62" i="132"/>
  <c r="G62" i="132"/>
  <c r="F62" i="132"/>
  <c r="E62" i="132"/>
  <c r="D62" i="132"/>
  <c r="N58" i="132"/>
  <c r="M58" i="132"/>
  <c r="L58" i="132"/>
  <c r="K58" i="132"/>
  <c r="J58" i="132"/>
  <c r="I58" i="132"/>
  <c r="H58" i="132"/>
  <c r="G58" i="132"/>
  <c r="F58" i="132"/>
  <c r="E58" i="132"/>
  <c r="D58" i="132"/>
  <c r="N55" i="132"/>
  <c r="M55" i="132"/>
  <c r="L55" i="132"/>
  <c r="K55" i="132"/>
  <c r="J55" i="132"/>
  <c r="I55" i="132"/>
  <c r="H55" i="132"/>
  <c r="G55" i="132"/>
  <c r="F55" i="132"/>
  <c r="E55" i="132"/>
  <c r="D55" i="132"/>
  <c r="N52" i="132"/>
  <c r="M52" i="132"/>
  <c r="L52" i="132"/>
  <c r="K52" i="132"/>
  <c r="J52" i="132"/>
  <c r="I52" i="132"/>
  <c r="H52" i="132"/>
  <c r="G52" i="132"/>
  <c r="F52" i="132"/>
  <c r="E52" i="132"/>
  <c r="D52" i="132"/>
  <c r="N49" i="132"/>
  <c r="M49" i="132"/>
  <c r="L49" i="132"/>
  <c r="K49" i="132"/>
  <c r="J49" i="132"/>
  <c r="I49" i="132"/>
  <c r="H49" i="132"/>
  <c r="G49" i="132"/>
  <c r="F49" i="132"/>
  <c r="E49" i="132"/>
  <c r="D49" i="132"/>
  <c r="N45" i="132"/>
  <c r="M45" i="132"/>
  <c r="L45" i="132"/>
  <c r="K45" i="132"/>
  <c r="J45" i="132"/>
  <c r="I45" i="132"/>
  <c r="H45" i="132"/>
  <c r="G45" i="132"/>
  <c r="F45" i="132"/>
  <c r="E45" i="132"/>
  <c r="D45" i="132"/>
  <c r="N39" i="132"/>
  <c r="M39" i="132"/>
  <c r="L39" i="132"/>
  <c r="K39" i="132"/>
  <c r="J39" i="132"/>
  <c r="I39" i="132"/>
  <c r="H39" i="132"/>
  <c r="G39" i="132"/>
  <c r="F39" i="132"/>
  <c r="E39" i="132"/>
  <c r="D39" i="132"/>
  <c r="N36" i="132"/>
  <c r="M36" i="132"/>
  <c r="L36" i="132"/>
  <c r="K36" i="132"/>
  <c r="J36" i="132"/>
  <c r="I36" i="132"/>
  <c r="H36" i="132"/>
  <c r="G36" i="132"/>
  <c r="F36" i="132"/>
  <c r="E36" i="132"/>
  <c r="D36" i="132"/>
  <c r="N34" i="132"/>
  <c r="M34" i="132"/>
  <c r="L34" i="132"/>
  <c r="K34" i="132"/>
  <c r="J34" i="132"/>
  <c r="I34" i="132"/>
  <c r="H34" i="132"/>
  <c r="G34" i="132"/>
  <c r="F34" i="132"/>
  <c r="E34" i="132"/>
  <c r="D34" i="132"/>
  <c r="N30" i="132"/>
  <c r="M30" i="132"/>
  <c r="L30" i="132"/>
  <c r="K30" i="132"/>
  <c r="J30" i="132"/>
  <c r="I30" i="132"/>
  <c r="H30" i="132"/>
  <c r="G30" i="132"/>
  <c r="F30" i="132"/>
  <c r="E30" i="132"/>
  <c r="D30" i="132"/>
  <c r="M27" i="132"/>
  <c r="L27" i="132"/>
  <c r="K27" i="132"/>
  <c r="J27" i="132"/>
  <c r="I27" i="132"/>
  <c r="H27" i="132"/>
  <c r="G27" i="132"/>
  <c r="F27" i="132"/>
  <c r="E27" i="132"/>
  <c r="D27" i="132"/>
  <c r="M23" i="132"/>
  <c r="L23" i="132"/>
  <c r="K23" i="132"/>
  <c r="J23" i="132"/>
  <c r="I23" i="132"/>
  <c r="H23" i="132"/>
  <c r="G23" i="132"/>
  <c r="F23" i="132"/>
  <c r="E23" i="132"/>
  <c r="D23" i="132"/>
  <c r="N18" i="132"/>
  <c r="M18" i="132"/>
  <c r="L18" i="132"/>
  <c r="K18" i="132"/>
  <c r="J18" i="132"/>
  <c r="I18" i="132"/>
  <c r="H18" i="132"/>
  <c r="G18" i="132"/>
  <c r="F18" i="132"/>
  <c r="E18" i="132"/>
  <c r="D18" i="132"/>
  <c r="L13" i="132"/>
  <c r="K13" i="132"/>
  <c r="J13" i="132"/>
  <c r="I13" i="132"/>
  <c r="H13" i="132"/>
  <c r="G13" i="132"/>
  <c r="F13" i="132"/>
  <c r="E13" i="132"/>
  <c r="D13" i="132"/>
  <c r="C13" i="132"/>
  <c r="J48" i="132" l="1"/>
  <c r="G135" i="132"/>
  <c r="D135" i="132"/>
  <c r="D134" i="132" s="1"/>
  <c r="N48" i="132"/>
  <c r="M65" i="132"/>
  <c r="M61" i="132" s="1"/>
  <c r="G65" i="132"/>
  <c r="K65" i="132"/>
  <c r="K61" i="132" s="1"/>
  <c r="H135" i="132"/>
  <c r="H134" i="132" s="1"/>
  <c r="F135" i="132"/>
  <c r="F134" i="132" s="1"/>
  <c r="G134" i="132"/>
  <c r="E65" i="132"/>
  <c r="E61" i="132" s="1"/>
  <c r="I65" i="132"/>
  <c r="I61" i="132" s="1"/>
  <c r="L135" i="132"/>
  <c r="L134" i="132" s="1"/>
  <c r="I48" i="132"/>
  <c r="I44" i="132" s="1"/>
  <c r="M48" i="132"/>
  <c r="H26" i="132"/>
  <c r="K135" i="132"/>
  <c r="K134" i="132" s="1"/>
  <c r="F26" i="132"/>
  <c r="D33" i="132"/>
  <c r="F48" i="132"/>
  <c r="F44" i="132" s="1"/>
  <c r="E135" i="132"/>
  <c r="E134" i="132" s="1"/>
  <c r="I135" i="132"/>
  <c r="I134" i="132" s="1"/>
  <c r="F33" i="132"/>
  <c r="N33" i="132"/>
  <c r="J135" i="132"/>
  <c r="N135" i="132"/>
  <c r="N134" i="132" s="1"/>
  <c r="L26" i="132"/>
  <c r="J26" i="132"/>
  <c r="M26" i="132"/>
  <c r="F65" i="132"/>
  <c r="F61" i="132" s="1"/>
  <c r="J65" i="132"/>
  <c r="J61" i="132" s="1"/>
  <c r="N65" i="132"/>
  <c r="J134" i="132"/>
  <c r="G33" i="132"/>
  <c r="N61" i="132"/>
  <c r="M135" i="132"/>
  <c r="M134" i="132" s="1"/>
  <c r="D48" i="132"/>
  <c r="D44" i="132" s="1"/>
  <c r="D61" i="132"/>
  <c r="H61" i="132"/>
  <c r="H33" i="132"/>
  <c r="G26" i="132"/>
  <c r="G17" i="132" s="1"/>
  <c r="K26" i="132"/>
  <c r="E26" i="132"/>
  <c r="J33" i="132"/>
  <c r="L61" i="132"/>
  <c r="G61" i="132"/>
  <c r="L48" i="132"/>
  <c r="G48" i="132"/>
  <c r="G44" i="132" s="1"/>
  <c r="K48" i="132"/>
  <c r="K44" i="132" s="1"/>
  <c r="N44" i="132"/>
  <c r="L44" i="132"/>
  <c r="J44" i="132"/>
  <c r="M44" i="132"/>
  <c r="L33" i="132"/>
  <c r="L17" i="132" s="1"/>
  <c r="K33" i="132"/>
  <c r="E33" i="132"/>
  <c r="I33" i="132"/>
  <c r="M33" i="132"/>
  <c r="I26" i="132"/>
  <c r="D26" i="132"/>
  <c r="D17" i="132" s="1"/>
  <c r="H48" i="132"/>
  <c r="H44" i="132" s="1"/>
  <c r="E48" i="132"/>
  <c r="E44" i="132" s="1"/>
  <c r="E17" i="132" l="1"/>
  <c r="M17" i="132"/>
  <c r="H43" i="132"/>
  <c r="J43" i="132"/>
  <c r="F17" i="132"/>
  <c r="D43" i="132"/>
  <c r="H17" i="132"/>
  <c r="E43" i="132"/>
  <c r="L43" i="132"/>
  <c r="I17" i="132"/>
  <c r="N43" i="132"/>
  <c r="K17" i="132"/>
  <c r="I43" i="132"/>
  <c r="J17" i="132"/>
  <c r="F43" i="132"/>
  <c r="K43" i="132"/>
  <c r="G43" i="132"/>
  <c r="M43" i="132"/>
  <c r="F19" i="42" l="1"/>
  <c r="AA24" i="134"/>
  <c r="AA20" i="134" s="1"/>
  <c r="Z24" i="134"/>
  <c r="Z20" i="134" s="1"/>
  <c r="Y24" i="134"/>
  <c r="Y20" i="134" s="1"/>
  <c r="X24" i="134"/>
  <c r="W24" i="134"/>
  <c r="V24" i="134"/>
  <c r="V20" i="134" s="1"/>
  <c r="U24" i="134"/>
  <c r="U20" i="134" s="1"/>
  <c r="T24" i="134"/>
  <c r="S24" i="134"/>
  <c r="S20" i="134" s="1"/>
  <c r="R24" i="134"/>
  <c r="R20" i="134" s="1"/>
  <c r="Q24" i="134"/>
  <c r="Q20" i="134" s="1"/>
  <c r="P24" i="134"/>
  <c r="O24" i="134"/>
  <c r="N24" i="134"/>
  <c r="N20" i="134" s="1"/>
  <c r="M24" i="134"/>
  <c r="M20" i="134" s="1"/>
  <c r="L24" i="134"/>
  <c r="K24" i="134"/>
  <c r="K20" i="134" s="1"/>
  <c r="K17" i="134" s="1"/>
  <c r="K14" i="134" s="1"/>
  <c r="J24" i="134"/>
  <c r="J20" i="134" s="1"/>
  <c r="J17" i="134" s="1"/>
  <c r="J14" i="134" s="1"/>
  <c r="I24" i="134"/>
  <c r="I20" i="134" s="1"/>
  <c r="I17" i="134" s="1"/>
  <c r="I14" i="134" s="1"/>
  <c r="H24" i="134"/>
  <c r="G24" i="134"/>
  <c r="F24" i="134"/>
  <c r="F20" i="134" s="1"/>
  <c r="F17" i="134" s="1"/>
  <c r="F14" i="134" s="1"/>
  <c r="E24" i="134"/>
  <c r="E20" i="134" s="1"/>
  <c r="E17" i="134" s="1"/>
  <c r="E14" i="134" s="1"/>
  <c r="D24" i="134"/>
  <c r="C24" i="134"/>
  <c r="C20" i="134" s="1"/>
  <c r="C17" i="134" s="1"/>
  <c r="C14" i="134" s="1"/>
  <c r="AC24" i="134"/>
  <c r="AC20" i="134" s="1"/>
  <c r="AB24" i="134"/>
  <c r="AB20" i="134" s="1"/>
  <c r="AB17" i="134" s="1"/>
  <c r="AB14" i="134" s="1"/>
  <c r="AB40" i="134"/>
  <c r="AA40" i="134"/>
  <c r="Z40" i="134"/>
  <c r="Y40" i="134"/>
  <c r="X40" i="134"/>
  <c r="W40" i="134"/>
  <c r="V40" i="134"/>
  <c r="U40" i="134"/>
  <c r="T40" i="134"/>
  <c r="S40" i="134"/>
  <c r="R40" i="134"/>
  <c r="Q40" i="134"/>
  <c r="P40" i="134"/>
  <c r="O40" i="134"/>
  <c r="N40" i="134"/>
  <c r="M40" i="134"/>
  <c r="X20" i="134"/>
  <c r="X17" i="134" s="1"/>
  <c r="X14" i="134" s="1"/>
  <c r="W20" i="134"/>
  <c r="W17" i="134" s="1"/>
  <c r="W14" i="134" s="1"/>
  <c r="T20" i="134"/>
  <c r="T17" i="134" s="1"/>
  <c r="T14" i="134" s="1"/>
  <c r="P20" i="134"/>
  <c r="P17" i="134" s="1"/>
  <c r="P14" i="134" s="1"/>
  <c r="O20" i="134"/>
  <c r="L20" i="134"/>
  <c r="L17" i="134" s="1"/>
  <c r="L14" i="134" s="1"/>
  <c r="H20" i="134"/>
  <c r="H17" i="134" s="1"/>
  <c r="H14" i="134" s="1"/>
  <c r="G20" i="134"/>
  <c r="G17" i="134" s="1"/>
  <c r="G14" i="134" s="1"/>
  <c r="D20" i="134"/>
  <c r="D17" i="134" s="1"/>
  <c r="D14" i="134" s="1"/>
  <c r="AC40" i="134"/>
  <c r="S17" i="134" l="1"/>
  <c r="S14" i="134" s="1"/>
  <c r="AA17" i="134"/>
  <c r="AA14" i="134" s="1"/>
  <c r="O17" i="134"/>
  <c r="O14" i="134" s="1"/>
  <c r="N17" i="134"/>
  <c r="N14" i="134" s="1"/>
  <c r="R17" i="134"/>
  <c r="R14" i="134" s="1"/>
  <c r="V17" i="134"/>
  <c r="V14" i="134" s="1"/>
  <c r="Z17" i="134"/>
  <c r="Z14" i="134" s="1"/>
  <c r="U17" i="134"/>
  <c r="U14" i="134" s="1"/>
  <c r="M17" i="134"/>
  <c r="M14" i="134" s="1"/>
  <c r="Y17" i="134"/>
  <c r="Y14" i="134" s="1"/>
  <c r="Q17" i="134"/>
  <c r="Q14" i="134" s="1"/>
  <c r="AC17" i="134"/>
  <c r="AC14" i="134" s="1"/>
  <c r="C32" i="17" l="1"/>
  <c r="C28" i="17" s="1"/>
  <c r="F73" i="17"/>
  <c r="E73" i="17"/>
  <c r="D73" i="17"/>
  <c r="C73" i="17"/>
  <c r="F65" i="17"/>
  <c r="E65" i="17"/>
  <c r="D65" i="17"/>
  <c r="C65" i="17"/>
  <c r="F60" i="17"/>
  <c r="E60" i="17"/>
  <c r="D60" i="17"/>
  <c r="C60" i="17"/>
  <c r="F53" i="17"/>
  <c r="E53" i="17"/>
  <c r="D53" i="17"/>
  <c r="C53" i="17"/>
  <c r="F32" i="17"/>
  <c r="F28" i="17" s="1"/>
  <c r="F20" i="17" s="1"/>
  <c r="E32" i="17"/>
  <c r="E28" i="17" s="1"/>
  <c r="D32" i="17"/>
  <c r="D28" i="17" s="1"/>
  <c r="F22" i="17"/>
  <c r="E22" i="17"/>
  <c r="D22" i="17"/>
  <c r="C22" i="17"/>
  <c r="G51" i="13"/>
  <c r="G50" i="13"/>
  <c r="G49" i="13"/>
  <c r="G46" i="13"/>
  <c r="G45" i="13"/>
  <c r="G42" i="13"/>
  <c r="G41" i="13"/>
  <c r="G39" i="13"/>
  <c r="G38" i="13"/>
  <c r="G20" i="13"/>
  <c r="C40" i="13"/>
  <c r="E40" i="13"/>
  <c r="E37" i="13" s="1"/>
  <c r="G40" i="13" l="1"/>
  <c r="F17" i="17"/>
  <c r="F14" i="17" s="1"/>
  <c r="C20" i="17"/>
  <c r="C17" i="17" s="1"/>
  <c r="C14" i="17" s="1"/>
  <c r="E20" i="17"/>
  <c r="D20" i="17"/>
  <c r="E17" i="17" l="1"/>
  <c r="E14" i="17" s="1"/>
  <c r="D17" i="17"/>
  <c r="D14" i="17" s="1"/>
  <c r="G35" i="13" l="1"/>
  <c r="G34" i="13"/>
  <c r="G32" i="13"/>
  <c r="G31" i="13"/>
  <c r="G26" i="13"/>
  <c r="G25" i="13"/>
  <c r="G22" i="13"/>
  <c r="G21" i="13"/>
  <c r="E33" i="13"/>
  <c r="C28" i="79"/>
  <c r="C58" i="79"/>
  <c r="C54" i="79"/>
  <c r="C47" i="79"/>
  <c r="C71" i="79"/>
  <c r="C66" i="79"/>
  <c r="C64" i="79" l="1"/>
  <c r="C45" i="79"/>
  <c r="G33" i="13"/>
  <c r="D75" i="79"/>
  <c r="D68" i="79" l="1"/>
  <c r="D73" i="79"/>
  <c r="D69" i="79"/>
  <c r="D74" i="79"/>
  <c r="D71" i="79" s="1"/>
  <c r="O131" i="123"/>
  <c r="O118" i="123"/>
  <c r="O15" i="123"/>
  <c r="O14" i="123"/>
  <c r="L147" i="123"/>
  <c r="K147" i="123"/>
  <c r="J147" i="123"/>
  <c r="I147" i="123"/>
  <c r="H147" i="123"/>
  <c r="G147" i="123"/>
  <c r="F147" i="123"/>
  <c r="E147" i="123"/>
  <c r="D147" i="123"/>
  <c r="L143" i="123"/>
  <c r="K143" i="123"/>
  <c r="J143" i="123"/>
  <c r="I143" i="123"/>
  <c r="H143" i="123"/>
  <c r="G143" i="123"/>
  <c r="F143" i="123"/>
  <c r="E143" i="123"/>
  <c r="D143" i="123"/>
  <c r="L140" i="123"/>
  <c r="K140" i="123"/>
  <c r="J140" i="123"/>
  <c r="I140" i="123"/>
  <c r="H140" i="123"/>
  <c r="G140" i="123"/>
  <c r="F140" i="123"/>
  <c r="E140" i="123"/>
  <c r="D140" i="123"/>
  <c r="L137" i="123"/>
  <c r="K137" i="123"/>
  <c r="J137" i="123"/>
  <c r="J136" i="123" s="1"/>
  <c r="I137" i="123"/>
  <c r="I136" i="123" s="1"/>
  <c r="I135" i="123" s="1"/>
  <c r="H137" i="123"/>
  <c r="G137" i="123"/>
  <c r="F137" i="123"/>
  <c r="F136" i="123" s="1"/>
  <c r="E137" i="123"/>
  <c r="E136" i="123" s="1"/>
  <c r="E135" i="123" s="1"/>
  <c r="D137" i="123"/>
  <c r="L132" i="123"/>
  <c r="K132" i="123"/>
  <c r="J132" i="123"/>
  <c r="I132" i="123"/>
  <c r="H132" i="123"/>
  <c r="G132" i="123"/>
  <c r="F132" i="123"/>
  <c r="E132" i="123"/>
  <c r="D132" i="123"/>
  <c r="L79" i="123"/>
  <c r="K79" i="123"/>
  <c r="J79" i="123"/>
  <c r="I79" i="123"/>
  <c r="H79" i="123"/>
  <c r="G79" i="123"/>
  <c r="F79" i="123"/>
  <c r="E79" i="123"/>
  <c r="D79" i="123"/>
  <c r="L76" i="123"/>
  <c r="K76" i="123"/>
  <c r="J76" i="123"/>
  <c r="I76" i="123"/>
  <c r="H76" i="123"/>
  <c r="G76" i="123"/>
  <c r="F76" i="123"/>
  <c r="E76" i="123"/>
  <c r="D76" i="123"/>
  <c r="L73" i="123"/>
  <c r="K73" i="123"/>
  <c r="J73" i="123"/>
  <c r="I73" i="123"/>
  <c r="H73" i="123"/>
  <c r="G73" i="123"/>
  <c r="F73" i="123"/>
  <c r="E73" i="123"/>
  <c r="D73" i="123"/>
  <c r="L70" i="123"/>
  <c r="K70" i="123"/>
  <c r="J70" i="123"/>
  <c r="I70" i="123"/>
  <c r="H70" i="123"/>
  <c r="G70" i="123"/>
  <c r="F70" i="123"/>
  <c r="E70" i="123"/>
  <c r="D70" i="123"/>
  <c r="L66" i="123"/>
  <c r="K66" i="123"/>
  <c r="J66" i="123"/>
  <c r="I66" i="123"/>
  <c r="H66" i="123"/>
  <c r="G66" i="123"/>
  <c r="F66" i="123"/>
  <c r="E66" i="123"/>
  <c r="D66" i="123"/>
  <c r="L62" i="123"/>
  <c r="K62" i="123"/>
  <c r="J62" i="123"/>
  <c r="I62" i="123"/>
  <c r="H62" i="123"/>
  <c r="G62" i="123"/>
  <c r="F62" i="123"/>
  <c r="E62" i="123"/>
  <c r="D62" i="123"/>
  <c r="L59" i="123"/>
  <c r="K59" i="123"/>
  <c r="J59" i="123"/>
  <c r="I59" i="123"/>
  <c r="H59" i="123"/>
  <c r="G59" i="123"/>
  <c r="F59" i="123"/>
  <c r="E59" i="123"/>
  <c r="D59" i="123"/>
  <c r="L56" i="123"/>
  <c r="K56" i="123"/>
  <c r="J56" i="123"/>
  <c r="I56" i="123"/>
  <c r="H56" i="123"/>
  <c r="G56" i="123"/>
  <c r="F56" i="123"/>
  <c r="E56" i="123"/>
  <c r="D56" i="123"/>
  <c r="L53" i="123"/>
  <c r="K53" i="123"/>
  <c r="K52" i="123" s="1"/>
  <c r="J53" i="123"/>
  <c r="I53" i="123"/>
  <c r="H53" i="123"/>
  <c r="H52" i="123" s="1"/>
  <c r="G53" i="123"/>
  <c r="G52" i="123" s="1"/>
  <c r="F53" i="123"/>
  <c r="E53" i="123"/>
  <c r="D53" i="123"/>
  <c r="D52" i="123" s="1"/>
  <c r="L52" i="123"/>
  <c r="L49" i="123"/>
  <c r="K49" i="123"/>
  <c r="J49" i="123"/>
  <c r="I49" i="123"/>
  <c r="H49" i="123"/>
  <c r="G49" i="123"/>
  <c r="F49" i="123"/>
  <c r="E49" i="123"/>
  <c r="D49" i="123"/>
  <c r="L41" i="123"/>
  <c r="K41" i="123"/>
  <c r="J41" i="123"/>
  <c r="I41" i="123"/>
  <c r="H41" i="123"/>
  <c r="G41" i="123"/>
  <c r="F41" i="123"/>
  <c r="E41" i="123"/>
  <c r="D41" i="123"/>
  <c r="L39" i="123"/>
  <c r="K39" i="123"/>
  <c r="J39" i="123"/>
  <c r="I39" i="123"/>
  <c r="H39" i="123"/>
  <c r="G39" i="123"/>
  <c r="F39" i="123"/>
  <c r="E39" i="123"/>
  <c r="D39" i="123"/>
  <c r="L34" i="123"/>
  <c r="K34" i="123"/>
  <c r="J34" i="123"/>
  <c r="I34" i="123"/>
  <c r="H34" i="123"/>
  <c r="G34" i="123"/>
  <c r="F34" i="123"/>
  <c r="E34" i="123"/>
  <c r="D34" i="123"/>
  <c r="L30" i="123"/>
  <c r="K30" i="123"/>
  <c r="J30" i="123"/>
  <c r="I30" i="123"/>
  <c r="H30" i="123"/>
  <c r="G30" i="123"/>
  <c r="F30" i="123"/>
  <c r="E30" i="123"/>
  <c r="D30" i="123"/>
  <c r="L27" i="123"/>
  <c r="K27" i="123"/>
  <c r="J27" i="123"/>
  <c r="J26" i="123" s="1"/>
  <c r="I27" i="123"/>
  <c r="H27" i="123"/>
  <c r="G27" i="123"/>
  <c r="F27" i="123"/>
  <c r="E27" i="123"/>
  <c r="D27" i="123"/>
  <c r="L23" i="123"/>
  <c r="K23" i="123"/>
  <c r="J23" i="123"/>
  <c r="I23" i="123"/>
  <c r="H23" i="123"/>
  <c r="G23" i="123"/>
  <c r="F23" i="123"/>
  <c r="E23" i="123"/>
  <c r="D23" i="123"/>
  <c r="L18" i="123"/>
  <c r="K18" i="123"/>
  <c r="J18" i="123"/>
  <c r="I18" i="123"/>
  <c r="H18" i="123"/>
  <c r="G18" i="123"/>
  <c r="F18" i="123"/>
  <c r="E18" i="123"/>
  <c r="D18" i="123"/>
  <c r="L13" i="123"/>
  <c r="K13" i="123"/>
  <c r="J13" i="123"/>
  <c r="I13" i="123"/>
  <c r="H13" i="123"/>
  <c r="G13" i="123"/>
  <c r="F13" i="123"/>
  <c r="E13" i="123"/>
  <c r="D13" i="123"/>
  <c r="J135" i="123" l="1"/>
  <c r="F26" i="123"/>
  <c r="E69" i="123"/>
  <c r="E65" i="123" s="1"/>
  <c r="I69" i="123"/>
  <c r="I65" i="123" s="1"/>
  <c r="G26" i="123"/>
  <c r="K26" i="123"/>
  <c r="F33" i="123"/>
  <c r="F17" i="123" s="1"/>
  <c r="J33" i="123"/>
  <c r="J17" i="123" s="1"/>
  <c r="H69" i="123"/>
  <c r="H65" i="123" s="1"/>
  <c r="L69" i="123"/>
  <c r="G33" i="123"/>
  <c r="K33" i="123"/>
  <c r="K17" i="123" s="1"/>
  <c r="G69" i="123"/>
  <c r="G65" i="123" s="1"/>
  <c r="K69" i="123"/>
  <c r="D136" i="123"/>
  <c r="D135" i="123" s="1"/>
  <c r="H136" i="123"/>
  <c r="H135" i="123" s="1"/>
  <c r="D66" i="79"/>
  <c r="D64" i="79" s="1"/>
  <c r="F135" i="123"/>
  <c r="L136" i="123"/>
  <c r="L135" i="123" s="1"/>
  <c r="G136" i="123"/>
  <c r="G135" i="123" s="1"/>
  <c r="K136" i="123"/>
  <c r="K135" i="123" s="1"/>
  <c r="D48" i="123"/>
  <c r="H48" i="123"/>
  <c r="L48" i="123"/>
  <c r="L47" i="123" s="1"/>
  <c r="F52" i="123"/>
  <c r="F48" i="123" s="1"/>
  <c r="J52" i="123"/>
  <c r="E33" i="123"/>
  <c r="I33" i="123"/>
  <c r="D69" i="123"/>
  <c r="D65" i="123" s="1"/>
  <c r="F69" i="123"/>
  <c r="F65" i="123" s="1"/>
  <c r="J69" i="123"/>
  <c r="J65" i="123" s="1"/>
  <c r="L65" i="123"/>
  <c r="K65" i="123"/>
  <c r="E52" i="123"/>
  <c r="E48" i="123" s="1"/>
  <c r="I52" i="123"/>
  <c r="I48" i="123" s="1"/>
  <c r="G48" i="123"/>
  <c r="K48" i="123"/>
  <c r="J48" i="123"/>
  <c r="D33" i="123"/>
  <c r="H33" i="123"/>
  <c r="L33" i="123"/>
  <c r="E26" i="123"/>
  <c r="E17" i="123" s="1"/>
  <c r="I26" i="123"/>
  <c r="D26" i="123"/>
  <c r="H26" i="123"/>
  <c r="L26" i="123"/>
  <c r="G17" i="123"/>
  <c r="C54" i="103"/>
  <c r="C61" i="103"/>
  <c r="C60" i="103"/>
  <c r="C14" i="103"/>
  <c r="O56" i="103"/>
  <c r="O55" i="103"/>
  <c r="O51" i="103"/>
  <c r="O50" i="103"/>
  <c r="O46" i="103"/>
  <c r="O45" i="103"/>
  <c r="O41" i="103"/>
  <c r="O40" i="103"/>
  <c r="O36" i="103"/>
  <c r="O35" i="103"/>
  <c r="O31" i="103"/>
  <c r="O30" i="103"/>
  <c r="O26" i="103"/>
  <c r="O25" i="103"/>
  <c r="O21" i="103"/>
  <c r="O20" i="103"/>
  <c r="O16" i="103"/>
  <c r="O15" i="103"/>
  <c r="M61" i="103"/>
  <c r="L61" i="103"/>
  <c r="K61" i="103"/>
  <c r="M60" i="103"/>
  <c r="L60" i="103"/>
  <c r="K60" i="103"/>
  <c r="K59" i="103" s="1"/>
  <c r="M54" i="103"/>
  <c r="L54" i="103"/>
  <c r="K54" i="103"/>
  <c r="M49" i="103"/>
  <c r="L49" i="103"/>
  <c r="K49" i="103"/>
  <c r="M44" i="103"/>
  <c r="L44" i="103"/>
  <c r="K44" i="103"/>
  <c r="M39" i="103"/>
  <c r="L39" i="103"/>
  <c r="K39" i="103"/>
  <c r="M34" i="103"/>
  <c r="L34" i="103"/>
  <c r="K34" i="103"/>
  <c r="M29" i="103"/>
  <c r="L29" i="103"/>
  <c r="K29" i="103"/>
  <c r="M24" i="103"/>
  <c r="L24" i="103"/>
  <c r="K24" i="103"/>
  <c r="M19" i="103"/>
  <c r="L19" i="103"/>
  <c r="K19" i="103"/>
  <c r="M14" i="103"/>
  <c r="L14" i="103"/>
  <c r="K14" i="103"/>
  <c r="D47" i="123" l="1"/>
  <c r="H47" i="123"/>
  <c r="D17" i="123"/>
  <c r="H17" i="123"/>
  <c r="G47" i="123"/>
  <c r="I17" i="123"/>
  <c r="I47" i="123"/>
  <c r="J47" i="123"/>
  <c r="E47" i="123"/>
  <c r="K47" i="123"/>
  <c r="F47" i="123"/>
  <c r="L17" i="123"/>
  <c r="L59" i="103"/>
  <c r="M59" i="103"/>
  <c r="D10" i="129" l="1"/>
  <c r="F98" i="128"/>
  <c r="C14" i="129" l="1"/>
  <c r="C12" i="129"/>
  <c r="G10" i="129"/>
  <c r="F96" i="128"/>
  <c r="C30" i="132" l="1"/>
  <c r="F61" i="93" l="1"/>
  <c r="E61" i="93"/>
  <c r="D61" i="93"/>
  <c r="F34" i="93"/>
  <c r="E34" i="93"/>
  <c r="D34" i="93"/>
  <c r="G181" i="93"/>
  <c r="G180" i="93"/>
  <c r="G179" i="93"/>
  <c r="G178" i="93"/>
  <c r="G177" i="93"/>
  <c r="G176" i="93"/>
  <c r="G175" i="93"/>
  <c r="G174" i="93"/>
  <c r="G173" i="93"/>
  <c r="G172" i="93"/>
  <c r="G171" i="93"/>
  <c r="G170" i="93"/>
  <c r="G169" i="93"/>
  <c r="G168" i="93"/>
  <c r="G167" i="93"/>
  <c r="G166" i="93"/>
  <c r="G165" i="93"/>
  <c r="G164" i="93"/>
  <c r="G163" i="93"/>
  <c r="G162" i="93"/>
  <c r="G161" i="93"/>
  <c r="G160" i="93"/>
  <c r="G159" i="93"/>
  <c r="G158" i="93"/>
  <c r="G157" i="93"/>
  <c r="G156" i="93"/>
  <c r="G155" i="93"/>
  <c r="G154" i="93"/>
  <c r="G153" i="93"/>
  <c r="G152" i="93"/>
  <c r="G151" i="93"/>
  <c r="G150" i="93"/>
  <c r="G149" i="93"/>
  <c r="G148" i="93"/>
  <c r="G147" i="93"/>
  <c r="G146" i="93"/>
  <c r="G145" i="93"/>
  <c r="G144" i="93"/>
  <c r="G143" i="93"/>
  <c r="G142" i="93"/>
  <c r="G141" i="93"/>
  <c r="G140" i="93"/>
  <c r="G139" i="93"/>
  <c r="G138" i="93"/>
  <c r="G137" i="93"/>
  <c r="G136" i="93"/>
  <c r="G135" i="93"/>
  <c r="G134" i="93"/>
  <c r="G133" i="93"/>
  <c r="G132" i="93"/>
  <c r="G131" i="93"/>
  <c r="G130" i="93"/>
  <c r="G129" i="93"/>
  <c r="G128" i="93"/>
  <c r="G127" i="93"/>
  <c r="G126" i="93"/>
  <c r="G125" i="93"/>
  <c r="G124" i="93"/>
  <c r="G123" i="93"/>
  <c r="G122" i="93"/>
  <c r="G121" i="93"/>
  <c r="G120" i="93"/>
  <c r="G119" i="93"/>
  <c r="G118" i="93"/>
  <c r="G117" i="93"/>
  <c r="G116" i="93"/>
  <c r="G115" i="93"/>
  <c r="G114" i="93"/>
  <c r="G113" i="93"/>
  <c r="G112" i="93"/>
  <c r="G111" i="93"/>
  <c r="G110" i="93"/>
  <c r="G109" i="93"/>
  <c r="G108" i="93"/>
  <c r="G107" i="93"/>
  <c r="G106" i="93"/>
  <c r="G105" i="93"/>
  <c r="G104" i="93"/>
  <c r="G103" i="93"/>
  <c r="G82" i="93"/>
  <c r="G81" i="93"/>
  <c r="G80" i="93"/>
  <c r="G79" i="93"/>
  <c r="G78" i="93"/>
  <c r="G77" i="93"/>
  <c r="G76" i="93"/>
  <c r="G75" i="93"/>
  <c r="G74" i="93"/>
  <c r="G73" i="93"/>
  <c r="G72" i="93"/>
  <c r="G71" i="93"/>
  <c r="G70" i="93"/>
  <c r="G69" i="93"/>
  <c r="G68" i="93"/>
  <c r="G67" i="93"/>
  <c r="G66" i="93"/>
  <c r="G65" i="93"/>
  <c r="G64" i="93"/>
  <c r="G63" i="93"/>
  <c r="G59" i="93"/>
  <c r="G58" i="93"/>
  <c r="G57" i="93"/>
  <c r="G56" i="93"/>
  <c r="G55" i="93"/>
  <c r="G54" i="93"/>
  <c r="G53" i="93"/>
  <c r="G52" i="93"/>
  <c r="G51" i="93"/>
  <c r="G50" i="93"/>
  <c r="G49" i="93"/>
  <c r="G48" i="93"/>
  <c r="G47" i="93"/>
  <c r="G46" i="93"/>
  <c r="G45" i="93"/>
  <c r="G44" i="93"/>
  <c r="G43" i="93"/>
  <c r="G42" i="93"/>
  <c r="G41" i="93"/>
  <c r="G40" i="93"/>
  <c r="G39" i="93"/>
  <c r="G38" i="93"/>
  <c r="G37" i="93"/>
  <c r="G36" i="93"/>
  <c r="G32" i="93"/>
  <c r="G31" i="93"/>
  <c r="G30" i="93"/>
  <c r="G29" i="93"/>
  <c r="G28" i="93"/>
  <c r="G27" i="93"/>
  <c r="G26" i="93"/>
  <c r="G25" i="93"/>
  <c r="G24" i="93"/>
  <c r="G23" i="93"/>
  <c r="G22" i="93"/>
  <c r="G21" i="93"/>
  <c r="G20" i="93"/>
  <c r="G19" i="93"/>
  <c r="G61" i="93" l="1"/>
  <c r="G34" i="93"/>
  <c r="AK138" i="109" l="1"/>
  <c r="AJ23" i="109" l="1"/>
  <c r="AI23" i="109"/>
  <c r="AH23" i="109"/>
  <c r="AG23" i="109"/>
  <c r="AF23" i="109"/>
  <c r="AE23" i="109"/>
  <c r="AD23" i="109"/>
  <c r="AC23" i="109"/>
  <c r="AB23" i="109"/>
  <c r="AA23" i="109"/>
  <c r="Z23" i="109"/>
  <c r="Y23" i="109"/>
  <c r="X23" i="109"/>
  <c r="W23" i="109"/>
  <c r="V23" i="109"/>
  <c r="U23" i="109"/>
  <c r="T23" i="109"/>
  <c r="S23" i="109"/>
  <c r="R23" i="109"/>
  <c r="Q23" i="109"/>
  <c r="P23" i="109"/>
  <c r="O23" i="109"/>
  <c r="N23" i="109"/>
  <c r="M23" i="109"/>
  <c r="L23" i="109"/>
  <c r="K23" i="109"/>
  <c r="J23" i="109"/>
  <c r="I23" i="109"/>
  <c r="H23" i="109"/>
  <c r="G23" i="109"/>
  <c r="F23" i="109"/>
  <c r="E23" i="109"/>
  <c r="D23" i="109"/>
  <c r="C23" i="109"/>
  <c r="AK22" i="109"/>
  <c r="AK21" i="109"/>
  <c r="AK20" i="109"/>
  <c r="AJ18" i="109"/>
  <c r="AI18" i="109"/>
  <c r="AH18" i="109"/>
  <c r="AG18" i="109"/>
  <c r="AF18" i="109"/>
  <c r="AE18" i="109"/>
  <c r="AD18" i="109"/>
  <c r="AC18" i="109"/>
  <c r="AB18" i="109"/>
  <c r="AA18" i="109"/>
  <c r="Z18" i="109"/>
  <c r="Y18" i="109"/>
  <c r="X18" i="109"/>
  <c r="W18" i="109"/>
  <c r="V18" i="109"/>
  <c r="U18" i="109"/>
  <c r="T18" i="109"/>
  <c r="S18" i="109"/>
  <c r="R18" i="109"/>
  <c r="Q18" i="109"/>
  <c r="P18" i="109"/>
  <c r="O18" i="109"/>
  <c r="N18" i="109"/>
  <c r="M18" i="109"/>
  <c r="L18" i="109"/>
  <c r="K18" i="109"/>
  <c r="J18" i="109"/>
  <c r="I18" i="109"/>
  <c r="H18" i="109"/>
  <c r="G18" i="109"/>
  <c r="F18" i="109"/>
  <c r="E18" i="109"/>
  <c r="D18" i="109"/>
  <c r="C18" i="109"/>
  <c r="K39" i="108"/>
  <c r="J39" i="108"/>
  <c r="I39" i="108"/>
  <c r="H39" i="108"/>
  <c r="G39" i="108"/>
  <c r="F39" i="108"/>
  <c r="E39" i="108"/>
  <c r="D39" i="108"/>
  <c r="C39" i="108"/>
  <c r="K34" i="108"/>
  <c r="J34" i="108"/>
  <c r="I34" i="108"/>
  <c r="H34" i="108"/>
  <c r="G34" i="108"/>
  <c r="F34" i="108"/>
  <c r="E34" i="108"/>
  <c r="D34" i="108"/>
  <c r="C34" i="108"/>
  <c r="C138" i="132" l="1"/>
  <c r="C136" i="132"/>
  <c r="C143" i="132"/>
  <c r="C140" i="132"/>
  <c r="O140" i="132" s="1"/>
  <c r="C131" i="132"/>
  <c r="C75" i="132"/>
  <c r="C72" i="132"/>
  <c r="C69" i="132"/>
  <c r="O69" i="132" s="1"/>
  <c r="C66" i="132"/>
  <c r="C62" i="132"/>
  <c r="C58" i="132"/>
  <c r="C55" i="132"/>
  <c r="C52" i="132"/>
  <c r="C49" i="132"/>
  <c r="C45" i="132"/>
  <c r="C39" i="132"/>
  <c r="C36" i="132"/>
  <c r="C34" i="132"/>
  <c r="O146" i="132"/>
  <c r="O145" i="132"/>
  <c r="O144" i="132"/>
  <c r="O141" i="132"/>
  <c r="O139" i="132"/>
  <c r="O137" i="132"/>
  <c r="O133" i="132"/>
  <c r="O132" i="132"/>
  <c r="O130" i="132"/>
  <c r="O129" i="132"/>
  <c r="O128" i="132"/>
  <c r="O127" i="132"/>
  <c r="O126" i="132"/>
  <c r="O125" i="132"/>
  <c r="O124" i="132"/>
  <c r="O122" i="132"/>
  <c r="O121" i="132"/>
  <c r="O120" i="132"/>
  <c r="O119" i="132"/>
  <c r="O118" i="132"/>
  <c r="O117" i="132"/>
  <c r="O116" i="132"/>
  <c r="O115" i="132"/>
  <c r="O114" i="132"/>
  <c r="O113" i="132"/>
  <c r="O112" i="132"/>
  <c r="O111" i="132"/>
  <c r="O110" i="132"/>
  <c r="O109" i="132"/>
  <c r="O108" i="132"/>
  <c r="O107" i="132"/>
  <c r="O106" i="132"/>
  <c r="O105" i="132"/>
  <c r="O104" i="132"/>
  <c r="O103" i="132"/>
  <c r="O102" i="132"/>
  <c r="O101" i="132"/>
  <c r="O98" i="132"/>
  <c r="O97" i="132"/>
  <c r="O96" i="132"/>
  <c r="O95" i="132"/>
  <c r="O94" i="132"/>
  <c r="O93" i="132"/>
  <c r="O92" i="132"/>
  <c r="O91" i="132"/>
  <c r="O90" i="132"/>
  <c r="O89" i="132"/>
  <c r="O87" i="132"/>
  <c r="O86" i="132"/>
  <c r="O85" i="132"/>
  <c r="O84" i="132"/>
  <c r="O83" i="132"/>
  <c r="O82" i="132"/>
  <c r="O81" i="132"/>
  <c r="O80" i="132"/>
  <c r="O79" i="132"/>
  <c r="O78" i="132"/>
  <c r="O77" i="132"/>
  <c r="O76" i="132"/>
  <c r="O74" i="132"/>
  <c r="O73" i="132"/>
  <c r="O71" i="132"/>
  <c r="O70" i="132"/>
  <c r="O68" i="132"/>
  <c r="O67" i="132"/>
  <c r="O64" i="132"/>
  <c r="O63" i="132"/>
  <c r="O60" i="132"/>
  <c r="O59" i="132"/>
  <c r="O57" i="132"/>
  <c r="O56" i="132"/>
  <c r="O54" i="132"/>
  <c r="O53" i="132"/>
  <c r="O51" i="132"/>
  <c r="O50" i="132"/>
  <c r="O47" i="132"/>
  <c r="O46" i="132"/>
  <c r="O41" i="132"/>
  <c r="O40" i="132"/>
  <c r="O38" i="132"/>
  <c r="O37" i="132"/>
  <c r="O35" i="132"/>
  <c r="O32" i="132"/>
  <c r="O31" i="132"/>
  <c r="O30" i="132" s="1"/>
  <c r="N23" i="132"/>
  <c r="C23" i="132"/>
  <c r="O22" i="132"/>
  <c r="O21" i="132"/>
  <c r="O20" i="132"/>
  <c r="O19" i="132"/>
  <c r="O23" i="132" l="1"/>
  <c r="C135" i="132"/>
  <c r="C134" i="132" s="1"/>
  <c r="C33" i="132"/>
  <c r="O33" i="132" s="1"/>
  <c r="O39" i="132"/>
  <c r="O52" i="132"/>
  <c r="O138" i="132"/>
  <c r="O45" i="132"/>
  <c r="O62" i="132"/>
  <c r="C48" i="132"/>
  <c r="C65" i="132"/>
  <c r="C61" i="132" s="1"/>
  <c r="O143" i="132"/>
  <c r="O136" i="132"/>
  <c r="O131" i="132"/>
  <c r="O75" i="132"/>
  <c r="O58" i="132"/>
  <c r="O72" i="132"/>
  <c r="O66" i="132"/>
  <c r="O55" i="132"/>
  <c r="O49" i="132"/>
  <c r="O36" i="132"/>
  <c r="O34" i="132"/>
  <c r="O48" i="132" l="1"/>
  <c r="O65" i="132"/>
  <c r="O134" i="132"/>
  <c r="C44" i="132"/>
  <c r="O44" i="132" s="1"/>
  <c r="O135" i="132"/>
  <c r="O61" i="132" l="1"/>
  <c r="O150" i="123" l="1"/>
  <c r="O149" i="123"/>
  <c r="O148" i="123"/>
  <c r="O146" i="123"/>
  <c r="O145" i="123"/>
  <c r="O144" i="123"/>
  <c r="O142" i="123"/>
  <c r="O141" i="123"/>
  <c r="O139" i="123"/>
  <c r="O138" i="123"/>
  <c r="O134" i="123"/>
  <c r="O133" i="123"/>
  <c r="O130" i="123"/>
  <c r="O129" i="123"/>
  <c r="O128" i="123"/>
  <c r="O126" i="123"/>
  <c r="O125" i="123"/>
  <c r="O124" i="123"/>
  <c r="O123" i="123"/>
  <c r="O122" i="123"/>
  <c r="O121" i="123"/>
  <c r="O120" i="123"/>
  <c r="O119" i="123"/>
  <c r="O117" i="123"/>
  <c r="O116" i="123"/>
  <c r="O115" i="123"/>
  <c r="O114" i="123"/>
  <c r="O113" i="123"/>
  <c r="O112" i="123"/>
  <c r="O111" i="123"/>
  <c r="O110" i="123"/>
  <c r="O109" i="123"/>
  <c r="O108" i="123"/>
  <c r="O107" i="123"/>
  <c r="O106" i="123"/>
  <c r="O105" i="123"/>
  <c r="O104" i="123"/>
  <c r="O103" i="123"/>
  <c r="O102" i="123"/>
  <c r="O101" i="123"/>
  <c r="O100" i="123"/>
  <c r="O99" i="123"/>
  <c r="O98" i="123"/>
  <c r="O97" i="123"/>
  <c r="O96" i="123"/>
  <c r="O95" i="123"/>
  <c r="O94" i="123"/>
  <c r="O93" i="123"/>
  <c r="O92" i="123"/>
  <c r="O91" i="123"/>
  <c r="O90" i="123"/>
  <c r="O89" i="123"/>
  <c r="O88" i="123"/>
  <c r="O87" i="123"/>
  <c r="O86" i="123"/>
  <c r="O85" i="123"/>
  <c r="O84" i="123"/>
  <c r="O83" i="123"/>
  <c r="O82" i="123"/>
  <c r="O81" i="123"/>
  <c r="O80" i="123"/>
  <c r="O78" i="123"/>
  <c r="O77" i="123"/>
  <c r="O75" i="123"/>
  <c r="O74" i="123"/>
  <c r="O72" i="123"/>
  <c r="O71" i="123"/>
  <c r="O68" i="123"/>
  <c r="O67" i="123"/>
  <c r="O64" i="123"/>
  <c r="O63" i="123"/>
  <c r="O61" i="123"/>
  <c r="O60" i="123"/>
  <c r="O58" i="123"/>
  <c r="O57" i="123"/>
  <c r="O55" i="123"/>
  <c r="O54" i="123"/>
  <c r="O51" i="123"/>
  <c r="O50" i="123"/>
  <c r="O45" i="123"/>
  <c r="O44" i="123"/>
  <c r="O43" i="123"/>
  <c r="O42" i="123"/>
  <c r="O40" i="123"/>
  <c r="O37" i="123"/>
  <c r="O36" i="123" s="1"/>
  <c r="O35" i="123"/>
  <c r="O32" i="123"/>
  <c r="O31" i="123"/>
  <c r="O29" i="123"/>
  <c r="O28" i="123"/>
  <c r="O25" i="123"/>
  <c r="O24" i="123"/>
  <c r="O22" i="123"/>
  <c r="O21" i="123"/>
  <c r="O20" i="123"/>
  <c r="O19" i="123"/>
  <c r="C132" i="123"/>
  <c r="M132" i="123"/>
  <c r="N132" i="123"/>
  <c r="O132" i="123" l="1"/>
  <c r="I60" i="103"/>
  <c r="AC31" i="76" l="1"/>
  <c r="AC33" i="76" s="1"/>
  <c r="AC25" i="76"/>
  <c r="AC27" i="76" s="1"/>
  <c r="AC19" i="76"/>
  <c r="AC21" i="76" s="1"/>
  <c r="AC13" i="76"/>
  <c r="AC15" i="76" s="1"/>
  <c r="D61" i="103"/>
  <c r="D60" i="103"/>
  <c r="J61" i="103"/>
  <c r="J60" i="103"/>
  <c r="I61" i="103"/>
  <c r="N29" i="103"/>
  <c r="G29" i="103"/>
  <c r="C29" i="103"/>
  <c r="H29" i="103"/>
  <c r="D29" i="103"/>
  <c r="N54" i="103"/>
  <c r="J54" i="103"/>
  <c r="I54" i="103"/>
  <c r="H54" i="103"/>
  <c r="G54" i="103"/>
  <c r="F54" i="103"/>
  <c r="E54" i="103"/>
  <c r="D54" i="103"/>
  <c r="N49" i="103"/>
  <c r="J49" i="103"/>
  <c r="I49" i="103"/>
  <c r="H49" i="103"/>
  <c r="G49" i="103"/>
  <c r="F49" i="103"/>
  <c r="E49" i="103"/>
  <c r="D49" i="103"/>
  <c r="C49" i="103"/>
  <c r="N44" i="103"/>
  <c r="J44" i="103"/>
  <c r="I44" i="103"/>
  <c r="H44" i="103"/>
  <c r="G44" i="103"/>
  <c r="F44" i="103"/>
  <c r="E44" i="103"/>
  <c r="D44" i="103"/>
  <c r="C44" i="103"/>
  <c r="N39" i="103"/>
  <c r="J39" i="103"/>
  <c r="I39" i="103"/>
  <c r="H39" i="103"/>
  <c r="G39" i="103"/>
  <c r="F39" i="103"/>
  <c r="E39" i="103"/>
  <c r="D39" i="103"/>
  <c r="C39" i="103"/>
  <c r="N34" i="103"/>
  <c r="J34" i="103"/>
  <c r="I34" i="103"/>
  <c r="H34" i="103"/>
  <c r="G34" i="103"/>
  <c r="F34" i="103"/>
  <c r="E34" i="103"/>
  <c r="D34" i="103"/>
  <c r="C34" i="103"/>
  <c r="J29" i="103"/>
  <c r="I29" i="103"/>
  <c r="F29" i="103"/>
  <c r="E29" i="103"/>
  <c r="N24" i="103"/>
  <c r="J24" i="103"/>
  <c r="I24" i="103"/>
  <c r="H24" i="103"/>
  <c r="G24" i="103"/>
  <c r="F24" i="103"/>
  <c r="E24" i="103"/>
  <c r="D24" i="103"/>
  <c r="C24" i="103"/>
  <c r="O49" i="103" l="1"/>
  <c r="O24" i="103"/>
  <c r="O54" i="103"/>
  <c r="O34" i="103"/>
  <c r="O29" i="103"/>
  <c r="O39" i="103"/>
  <c r="O44" i="103"/>
  <c r="D59" i="103"/>
  <c r="J59" i="103"/>
  <c r="I59" i="103"/>
  <c r="C59" i="103"/>
  <c r="G32" i="17" l="1"/>
  <c r="G53" i="17"/>
  <c r="G28" i="17" l="1"/>
  <c r="D14" i="103"/>
  <c r="E14" i="103"/>
  <c r="F14" i="103"/>
  <c r="G14" i="103"/>
  <c r="H14" i="103"/>
  <c r="I14" i="103"/>
  <c r="J14" i="103"/>
  <c r="N14" i="103"/>
  <c r="N19" i="103"/>
  <c r="J19" i="103"/>
  <c r="I19" i="103"/>
  <c r="H19" i="103"/>
  <c r="G19" i="103"/>
  <c r="F19" i="103"/>
  <c r="E19" i="103"/>
  <c r="D19" i="103"/>
  <c r="C19" i="103"/>
  <c r="O19" i="103" l="1"/>
  <c r="O14" i="103"/>
  <c r="H61" i="103"/>
  <c r="H60" i="103"/>
  <c r="H59" i="103" l="1"/>
  <c r="C33" i="111" l="1"/>
  <c r="C29" i="111" l="1"/>
  <c r="O29" i="132"/>
  <c r="O28" i="132"/>
  <c r="N27" i="132"/>
  <c r="C27" i="132"/>
  <c r="O27" i="132" l="1"/>
  <c r="N26" i="132"/>
  <c r="C26" i="132"/>
  <c r="O26" i="132" l="1"/>
  <c r="C36" i="79"/>
  <c r="O15" i="132" l="1"/>
  <c r="N13" i="132"/>
  <c r="M13" i="132"/>
  <c r="O13" i="132" l="1"/>
  <c r="AI107" i="125"/>
  <c r="AI114" i="125"/>
  <c r="C43" i="132"/>
  <c r="AK112" i="109"/>
  <c r="O115" i="122"/>
  <c r="O108" i="122"/>
  <c r="O43" i="132" l="1"/>
  <c r="AK119" i="109" l="1"/>
  <c r="E61" i="103" l="1"/>
  <c r="E60" i="103"/>
  <c r="E59" i="103" l="1"/>
  <c r="N61" i="103"/>
  <c r="N60" i="103"/>
  <c r="G61" i="103"/>
  <c r="G60" i="103"/>
  <c r="F61" i="103"/>
  <c r="F60" i="103"/>
  <c r="O60" i="103" l="1"/>
  <c r="O61" i="103"/>
  <c r="F59" i="103"/>
  <c r="G59" i="103"/>
  <c r="N59" i="103"/>
  <c r="AH18" i="125"/>
  <c r="AG18" i="125"/>
  <c r="AF18" i="125"/>
  <c r="AE18" i="125"/>
  <c r="AD18" i="125"/>
  <c r="AC18" i="125"/>
  <c r="AB18" i="125"/>
  <c r="AA18" i="125"/>
  <c r="Z18" i="125"/>
  <c r="Y18" i="125"/>
  <c r="X18" i="125"/>
  <c r="W18" i="125"/>
  <c r="V18" i="125"/>
  <c r="U18" i="125"/>
  <c r="T18" i="125"/>
  <c r="S18" i="125"/>
  <c r="R18" i="125"/>
  <c r="Q18" i="125"/>
  <c r="P18" i="125"/>
  <c r="O18" i="125"/>
  <c r="N18" i="125"/>
  <c r="M18" i="125"/>
  <c r="L18" i="125"/>
  <c r="K18" i="125"/>
  <c r="J18" i="125"/>
  <c r="I18" i="125"/>
  <c r="H18" i="125"/>
  <c r="G18" i="125"/>
  <c r="F18" i="125"/>
  <c r="E18" i="125"/>
  <c r="D18" i="125"/>
  <c r="C18" i="125"/>
  <c r="N18" i="122"/>
  <c r="M18" i="122"/>
  <c r="L18" i="122"/>
  <c r="K18" i="122"/>
  <c r="J18" i="122"/>
  <c r="I18" i="122"/>
  <c r="H18" i="122"/>
  <c r="G18" i="122"/>
  <c r="F18" i="122"/>
  <c r="E18" i="122"/>
  <c r="D18" i="122"/>
  <c r="C18" i="122"/>
  <c r="O18" i="132"/>
  <c r="C18" i="132"/>
  <c r="N18" i="123"/>
  <c r="M18" i="123"/>
  <c r="C18" i="123"/>
  <c r="O18" i="123" l="1"/>
  <c r="O59" i="103"/>
  <c r="O17" i="132"/>
  <c r="C17" i="132"/>
  <c r="N17" i="132"/>
  <c r="F95" i="128"/>
  <c r="D54" i="111" l="1"/>
  <c r="C54" i="111"/>
  <c r="O152" i="122" l="1"/>
  <c r="O151" i="122"/>
  <c r="O150" i="122"/>
  <c r="O148" i="122"/>
  <c r="O147" i="122"/>
  <c r="O146" i="122"/>
  <c r="O144" i="122"/>
  <c r="O143" i="122"/>
  <c r="O141" i="122"/>
  <c r="O140" i="122"/>
  <c r="O136" i="122"/>
  <c r="O135" i="122"/>
  <c r="O133" i="122"/>
  <c r="O132" i="122"/>
  <c r="O130" i="122"/>
  <c r="O129" i="122"/>
  <c r="O127" i="122"/>
  <c r="O126" i="122"/>
  <c r="O125" i="122"/>
  <c r="O124" i="122"/>
  <c r="O123" i="122"/>
  <c r="O122" i="122"/>
  <c r="O121" i="122"/>
  <c r="O120" i="122"/>
  <c r="O118" i="122"/>
  <c r="O117" i="122"/>
  <c r="O116" i="122"/>
  <c r="O114" i="122"/>
  <c r="O113" i="122"/>
  <c r="O112" i="122"/>
  <c r="O111" i="122"/>
  <c r="O110" i="122"/>
  <c r="O109" i="122"/>
  <c r="O107" i="122"/>
  <c r="O106" i="122"/>
  <c r="O105" i="122"/>
  <c r="O104" i="122"/>
  <c r="O103" i="122"/>
  <c r="O102" i="122"/>
  <c r="O101" i="122"/>
  <c r="O100" i="122"/>
  <c r="O99" i="122"/>
  <c r="O98" i="122"/>
  <c r="O97" i="122"/>
  <c r="O96" i="122"/>
  <c r="O95" i="122"/>
  <c r="O94" i="122"/>
  <c r="O93" i="122"/>
  <c r="O92" i="122"/>
  <c r="O91" i="122"/>
  <c r="O90" i="122"/>
  <c r="O89" i="122"/>
  <c r="O88" i="122"/>
  <c r="O87" i="122"/>
  <c r="O86" i="122"/>
  <c r="O85" i="122"/>
  <c r="O84" i="122"/>
  <c r="O83" i="122"/>
  <c r="O82" i="122"/>
  <c r="O81" i="122"/>
  <c r="O80" i="122"/>
  <c r="O78" i="122"/>
  <c r="O77" i="122"/>
  <c r="O75" i="122"/>
  <c r="O74" i="122"/>
  <c r="O72" i="122"/>
  <c r="O71" i="122"/>
  <c r="O68" i="122"/>
  <c r="O67" i="122"/>
  <c r="O64" i="122"/>
  <c r="O63" i="122"/>
  <c r="O61" i="122"/>
  <c r="O60" i="122"/>
  <c r="O58" i="122"/>
  <c r="O57" i="122"/>
  <c r="O55" i="122"/>
  <c r="O54" i="122"/>
  <c r="O51" i="122"/>
  <c r="O50" i="122"/>
  <c r="O21" i="122"/>
  <c r="C49" i="123"/>
  <c r="M49" i="123"/>
  <c r="N49" i="123"/>
  <c r="C53" i="123"/>
  <c r="M53" i="123"/>
  <c r="N53" i="123"/>
  <c r="C56" i="123"/>
  <c r="M56" i="123"/>
  <c r="N56" i="123"/>
  <c r="C59" i="123"/>
  <c r="M59" i="123"/>
  <c r="N59" i="123"/>
  <c r="C62" i="123"/>
  <c r="M62" i="123"/>
  <c r="N62" i="123"/>
  <c r="O62" i="123" l="1"/>
  <c r="O49" i="123"/>
  <c r="O59" i="123"/>
  <c r="O56" i="123"/>
  <c r="O53" i="123"/>
  <c r="M52" i="123"/>
  <c r="C52" i="123"/>
  <c r="N52" i="123"/>
  <c r="O52" i="123" l="1"/>
  <c r="C48" i="123"/>
  <c r="M48" i="123"/>
  <c r="N48" i="123"/>
  <c r="O48" i="123" l="1"/>
  <c r="AI96" i="125"/>
  <c r="AI97" i="125"/>
  <c r="AI98" i="125"/>
  <c r="AI99" i="125"/>
  <c r="AI100" i="125"/>
  <c r="AI101" i="125"/>
  <c r="AI102" i="125"/>
  <c r="AI103" i="125"/>
  <c r="AI104" i="125"/>
  <c r="AI105" i="125"/>
  <c r="AI21" i="125"/>
  <c r="AK88" i="109"/>
  <c r="AK89" i="109"/>
  <c r="AK90" i="109"/>
  <c r="AK91" i="109"/>
  <c r="AH34" i="109"/>
  <c r="G73" i="17" l="1"/>
  <c r="G65" i="17"/>
  <c r="G60" i="17"/>
  <c r="G22" i="17"/>
  <c r="D33" i="111"/>
  <c r="D29" i="111" l="1"/>
  <c r="G20" i="17"/>
  <c r="C24" i="129"/>
  <c r="G17" i="17" l="1"/>
  <c r="G14" i="17" l="1"/>
  <c r="AH154" i="109"/>
  <c r="AH150" i="109"/>
  <c r="AH147" i="109"/>
  <c r="AH144" i="109"/>
  <c r="AH139" i="109"/>
  <c r="AH79" i="109"/>
  <c r="AH76" i="109"/>
  <c r="AH73" i="109"/>
  <c r="AH70" i="109"/>
  <c r="AH66" i="109"/>
  <c r="AH62" i="109"/>
  <c r="AH59" i="109"/>
  <c r="AH56" i="109"/>
  <c r="AH53" i="109"/>
  <c r="AH49" i="109"/>
  <c r="AH41" i="109"/>
  <c r="AH39" i="109"/>
  <c r="AH30" i="109"/>
  <c r="AH27" i="109"/>
  <c r="AK135" i="109"/>
  <c r="AK136" i="109"/>
  <c r="AH13" i="109"/>
  <c r="AK14" i="109"/>
  <c r="AH33" i="109" l="1"/>
  <c r="AH26" i="109"/>
  <c r="AH143" i="109"/>
  <c r="AH52" i="109"/>
  <c r="AH69" i="109"/>
  <c r="AH142" i="109" l="1"/>
  <c r="AH65" i="109"/>
  <c r="AH48" i="109"/>
  <c r="AH17" i="109"/>
  <c r="AH47" i="109" l="1"/>
  <c r="AD33" i="76"/>
  <c r="AD32" i="76"/>
  <c r="AD31" i="76"/>
  <c r="AD30" i="76"/>
  <c r="AD29" i="76"/>
  <c r="AD27" i="76"/>
  <c r="AD26" i="76"/>
  <c r="AD25" i="76"/>
  <c r="AD24" i="76"/>
  <c r="AD23" i="76"/>
  <c r="AD21" i="76"/>
  <c r="AD20" i="76"/>
  <c r="AD19" i="76"/>
  <c r="AD18" i="76"/>
  <c r="AD17" i="76"/>
  <c r="AD15" i="76"/>
  <c r="AD14" i="76"/>
  <c r="AD13" i="76"/>
  <c r="AD12" i="76"/>
  <c r="AD11" i="76"/>
  <c r="D35" i="76"/>
  <c r="D36" i="76"/>
  <c r="D37" i="76"/>
  <c r="D38" i="76"/>
  <c r="D39" i="76"/>
  <c r="F39" i="76"/>
  <c r="E39" i="76"/>
  <c r="F38" i="76"/>
  <c r="E38" i="76"/>
  <c r="F37" i="76"/>
  <c r="E37" i="76"/>
  <c r="F36" i="76"/>
  <c r="E36" i="76"/>
  <c r="F35" i="76"/>
  <c r="E35" i="76"/>
  <c r="R39" i="76"/>
  <c r="Q39" i="76"/>
  <c r="P39" i="76"/>
  <c r="O39" i="76"/>
  <c r="N39" i="76"/>
  <c r="M39" i="76"/>
  <c r="L39" i="76"/>
  <c r="K39" i="76"/>
  <c r="J39" i="76"/>
  <c r="I39" i="76"/>
  <c r="H39" i="76"/>
  <c r="G39" i="76"/>
  <c r="R38" i="76"/>
  <c r="Q38" i="76"/>
  <c r="P38" i="76"/>
  <c r="O38" i="76"/>
  <c r="N38" i="76"/>
  <c r="M38" i="76"/>
  <c r="L38" i="76"/>
  <c r="K38" i="76"/>
  <c r="J38" i="76"/>
  <c r="I38" i="76"/>
  <c r="H38" i="76"/>
  <c r="G38" i="76"/>
  <c r="R37" i="76"/>
  <c r="Q37" i="76"/>
  <c r="P37" i="76"/>
  <c r="O37" i="76"/>
  <c r="N37" i="76"/>
  <c r="M37" i="76"/>
  <c r="L37" i="76"/>
  <c r="K37" i="76"/>
  <c r="J37" i="76"/>
  <c r="I37" i="76"/>
  <c r="H37" i="76"/>
  <c r="G37" i="76"/>
  <c r="R36" i="76"/>
  <c r="Q36" i="76"/>
  <c r="P36" i="76"/>
  <c r="O36" i="76"/>
  <c r="N36" i="76"/>
  <c r="M36" i="76"/>
  <c r="L36" i="76"/>
  <c r="K36" i="76"/>
  <c r="J36" i="76"/>
  <c r="I36" i="76"/>
  <c r="H36" i="76"/>
  <c r="G36" i="76"/>
  <c r="R35" i="76"/>
  <c r="Q35" i="76"/>
  <c r="P35" i="76"/>
  <c r="O35" i="76"/>
  <c r="N35" i="76"/>
  <c r="M35" i="76"/>
  <c r="L35" i="76"/>
  <c r="K35" i="76"/>
  <c r="J35" i="76"/>
  <c r="I35" i="76"/>
  <c r="H35" i="76"/>
  <c r="G35" i="76"/>
  <c r="AB39" i="76"/>
  <c r="AA39" i="76"/>
  <c r="Z39" i="76"/>
  <c r="Y39" i="76"/>
  <c r="X39" i="76"/>
  <c r="W39" i="76"/>
  <c r="V39" i="76"/>
  <c r="U39" i="76"/>
  <c r="T39" i="76"/>
  <c r="S39" i="76"/>
  <c r="AB38" i="76"/>
  <c r="AA38" i="76"/>
  <c r="Z38" i="76"/>
  <c r="Y38" i="76"/>
  <c r="X38" i="76"/>
  <c r="W38" i="76"/>
  <c r="V38" i="76"/>
  <c r="U38" i="76"/>
  <c r="T38" i="76"/>
  <c r="S38" i="76"/>
  <c r="AB37" i="76"/>
  <c r="AA37" i="76"/>
  <c r="Z37" i="76"/>
  <c r="Y37" i="76"/>
  <c r="X37" i="76"/>
  <c r="W37" i="76"/>
  <c r="V37" i="76"/>
  <c r="U37" i="76"/>
  <c r="T37" i="76"/>
  <c r="S37" i="76"/>
  <c r="AB36" i="76"/>
  <c r="AA36" i="76"/>
  <c r="Z36" i="76"/>
  <c r="Y36" i="76"/>
  <c r="X36" i="76"/>
  <c r="W36" i="76"/>
  <c r="V36" i="76"/>
  <c r="U36" i="76"/>
  <c r="T36" i="76"/>
  <c r="S36" i="76"/>
  <c r="AB35" i="76"/>
  <c r="AA35" i="76"/>
  <c r="Z35" i="76"/>
  <c r="Y35" i="76"/>
  <c r="X35" i="76"/>
  <c r="W35" i="76"/>
  <c r="V35" i="76"/>
  <c r="U35" i="76"/>
  <c r="T35" i="76"/>
  <c r="S35" i="76"/>
  <c r="AC39" i="76"/>
  <c r="AC38" i="76"/>
  <c r="AC37" i="76"/>
  <c r="AC36" i="76"/>
  <c r="AC35" i="76"/>
  <c r="AD38" i="76" l="1"/>
  <c r="AD37" i="76"/>
  <c r="AD36" i="76"/>
  <c r="AD39" i="76"/>
  <c r="AD35" i="76"/>
  <c r="F85" i="128"/>
  <c r="F86" i="128"/>
  <c r="F87" i="128"/>
  <c r="F88" i="128"/>
  <c r="F89" i="128"/>
  <c r="F93" i="128"/>
  <c r="F94" i="128"/>
  <c r="C22" i="129" l="1"/>
  <c r="C20" i="129"/>
  <c r="C18" i="129"/>
  <c r="C16" i="129"/>
  <c r="C10" i="129" l="1"/>
  <c r="D16" i="88"/>
  <c r="C16" i="88"/>
  <c r="AI86" i="125" l="1"/>
  <c r="AI87" i="125"/>
  <c r="AI88" i="125"/>
  <c r="AI89" i="125"/>
  <c r="AK109" i="109" l="1"/>
  <c r="AK110" i="109"/>
  <c r="AK111" i="109"/>
  <c r="AK113" i="109"/>
  <c r="C147" i="123" l="1"/>
  <c r="M147" i="123"/>
  <c r="N147" i="123"/>
  <c r="C140" i="123"/>
  <c r="M140" i="123"/>
  <c r="N140" i="123"/>
  <c r="C137" i="123"/>
  <c r="M137" i="123"/>
  <c r="N137" i="123"/>
  <c r="C143" i="123"/>
  <c r="M143" i="123"/>
  <c r="N143" i="123"/>
  <c r="C66" i="123"/>
  <c r="M66" i="123"/>
  <c r="N66" i="123"/>
  <c r="C70" i="123"/>
  <c r="M70" i="123"/>
  <c r="N70" i="123"/>
  <c r="C73" i="123"/>
  <c r="M73" i="123"/>
  <c r="N73" i="123"/>
  <c r="C76" i="123"/>
  <c r="M76" i="123"/>
  <c r="N76" i="123"/>
  <c r="C79" i="123"/>
  <c r="M79" i="123"/>
  <c r="N79" i="123"/>
  <c r="O137" i="123" l="1"/>
  <c r="O76" i="123"/>
  <c r="O143" i="123"/>
  <c r="O73" i="123"/>
  <c r="O79" i="123"/>
  <c r="O66" i="123"/>
  <c r="O70" i="123"/>
  <c r="O147" i="123"/>
  <c r="O140" i="123"/>
  <c r="C69" i="123"/>
  <c r="M69" i="123"/>
  <c r="N69" i="123"/>
  <c r="N136" i="123"/>
  <c r="M136" i="123"/>
  <c r="C136" i="123"/>
  <c r="C13" i="123"/>
  <c r="M13" i="123"/>
  <c r="N13" i="123"/>
  <c r="O13" i="123"/>
  <c r="C23" i="123"/>
  <c r="M23" i="123"/>
  <c r="N23" i="123"/>
  <c r="C27" i="123"/>
  <c r="M27" i="123"/>
  <c r="N27" i="123"/>
  <c r="C30" i="123"/>
  <c r="M30" i="123"/>
  <c r="N30" i="123"/>
  <c r="C34" i="123"/>
  <c r="M34" i="123"/>
  <c r="N34" i="123"/>
  <c r="C39" i="123"/>
  <c r="M39" i="123"/>
  <c r="N39" i="123"/>
  <c r="C41" i="123"/>
  <c r="M41" i="123"/>
  <c r="N41" i="123"/>
  <c r="C33" i="123" l="1"/>
  <c r="O69" i="123"/>
  <c r="O41" i="123"/>
  <c r="O39" i="123"/>
  <c r="O34" i="123"/>
  <c r="O30" i="123"/>
  <c r="O27" i="123"/>
  <c r="O23" i="123"/>
  <c r="O136" i="123"/>
  <c r="C65" i="123"/>
  <c r="M65" i="123"/>
  <c r="N26" i="123"/>
  <c r="C135" i="123"/>
  <c r="N65" i="123"/>
  <c r="M26" i="123"/>
  <c r="C26" i="123"/>
  <c r="M135" i="123"/>
  <c r="M33" i="123"/>
  <c r="N33" i="123"/>
  <c r="N135" i="123"/>
  <c r="N47" i="123" l="1"/>
  <c r="O65" i="123"/>
  <c r="O26" i="123"/>
  <c r="O33" i="123"/>
  <c r="O135" i="123"/>
  <c r="C47" i="123"/>
  <c r="M17" i="123"/>
  <c r="C17" i="123"/>
  <c r="M47" i="123"/>
  <c r="N17" i="123"/>
  <c r="O17" i="123" l="1"/>
  <c r="O47" i="123"/>
  <c r="D90" i="88"/>
  <c r="C90" i="88"/>
  <c r="E88" i="88"/>
  <c r="E87" i="88"/>
  <c r="E86" i="88"/>
  <c r="E85" i="88"/>
  <c r="E84" i="88"/>
  <c r="E83" i="88"/>
  <c r="E82" i="88"/>
  <c r="E90" i="88" l="1"/>
  <c r="C49" i="95" l="1"/>
  <c r="C23" i="111" l="1"/>
  <c r="D23" i="111"/>
  <c r="C21" i="111" l="1"/>
  <c r="D21" i="111"/>
  <c r="C15" i="121" l="1"/>
  <c r="C54" i="120"/>
  <c r="C87" i="111" s="1"/>
  <c r="L66" i="108" l="1"/>
  <c r="D64" i="108"/>
  <c r="K30" i="108"/>
  <c r="K31" i="108"/>
  <c r="J31" i="108"/>
  <c r="J30" i="108"/>
  <c r="I31" i="108"/>
  <c r="I30" i="108"/>
  <c r="H31" i="108"/>
  <c r="H30" i="108"/>
  <c r="G31" i="108"/>
  <c r="G30" i="108"/>
  <c r="F31" i="108"/>
  <c r="F30" i="108"/>
  <c r="E31" i="108"/>
  <c r="E30" i="108"/>
  <c r="D31" i="108"/>
  <c r="D30" i="108"/>
  <c r="C31" i="108"/>
  <c r="C30" i="108"/>
  <c r="C72" i="108" s="1"/>
  <c r="L60" i="108"/>
  <c r="L61" i="108"/>
  <c r="K59" i="108"/>
  <c r="J59" i="108"/>
  <c r="I59" i="108"/>
  <c r="H59" i="108"/>
  <c r="G59" i="108"/>
  <c r="F59" i="108"/>
  <c r="E59" i="108"/>
  <c r="D59" i="108"/>
  <c r="C59" i="108"/>
  <c r="L35" i="108"/>
  <c r="L36" i="108"/>
  <c r="L40" i="108"/>
  <c r="L41" i="108"/>
  <c r="L45" i="108"/>
  <c r="L46" i="108"/>
  <c r="L50" i="108"/>
  <c r="L51" i="108"/>
  <c r="L56" i="108"/>
  <c r="L55" i="108"/>
  <c r="K54" i="108"/>
  <c r="J54" i="108"/>
  <c r="I54" i="108"/>
  <c r="H54" i="108"/>
  <c r="G54" i="108"/>
  <c r="F54" i="108"/>
  <c r="E54" i="108"/>
  <c r="D54" i="108"/>
  <c r="C54" i="108"/>
  <c r="J49" i="108"/>
  <c r="I49" i="108"/>
  <c r="H49" i="108"/>
  <c r="G49" i="108"/>
  <c r="F49" i="108"/>
  <c r="E49" i="108"/>
  <c r="D49" i="108"/>
  <c r="C49" i="108"/>
  <c r="K44" i="108"/>
  <c r="J44" i="108"/>
  <c r="I44" i="108"/>
  <c r="H44" i="108"/>
  <c r="G44" i="108"/>
  <c r="F44" i="108"/>
  <c r="E44" i="108"/>
  <c r="D44" i="108"/>
  <c r="C44" i="108"/>
  <c r="L26" i="108"/>
  <c r="L25" i="108"/>
  <c r="K23" i="108"/>
  <c r="J23" i="108"/>
  <c r="I23" i="108"/>
  <c r="H23" i="108"/>
  <c r="G23" i="108"/>
  <c r="F23" i="108"/>
  <c r="E23" i="108"/>
  <c r="D23" i="108"/>
  <c r="C23" i="108"/>
  <c r="L21" i="108"/>
  <c r="L20" i="108"/>
  <c r="H18" i="108"/>
  <c r="G18" i="108"/>
  <c r="F18" i="108"/>
  <c r="E18" i="108"/>
  <c r="D18" i="108"/>
  <c r="C18" i="108"/>
  <c r="L16" i="108"/>
  <c r="L13" i="108" s="1"/>
  <c r="K13" i="108"/>
  <c r="J13" i="108"/>
  <c r="I13" i="108"/>
  <c r="H13" i="108"/>
  <c r="G13" i="108"/>
  <c r="F13" i="108"/>
  <c r="E13" i="108"/>
  <c r="D13" i="108"/>
  <c r="C13" i="108"/>
  <c r="E72" i="108" l="1"/>
  <c r="D72" i="108"/>
  <c r="F72" i="108"/>
  <c r="H72" i="108"/>
  <c r="J72" i="108"/>
  <c r="D73" i="108"/>
  <c r="F73" i="108"/>
  <c r="H73" i="108"/>
  <c r="J73" i="108"/>
  <c r="G72" i="108"/>
  <c r="I72" i="108"/>
  <c r="K73" i="108"/>
  <c r="C73" i="108"/>
  <c r="C70" i="108" s="1"/>
  <c r="E73" i="108"/>
  <c r="G73" i="108"/>
  <c r="I73" i="108"/>
  <c r="K72" i="108"/>
  <c r="L54" i="108"/>
  <c r="L39" i="108"/>
  <c r="E28" i="108"/>
  <c r="I28" i="108"/>
  <c r="F28" i="108"/>
  <c r="J28" i="108"/>
  <c r="L18" i="108"/>
  <c r="L49" i="108"/>
  <c r="L30" i="108"/>
  <c r="C28" i="108"/>
  <c r="G28" i="108"/>
  <c r="K28" i="108"/>
  <c r="L44" i="108"/>
  <c r="L59" i="108"/>
  <c r="L31" i="108"/>
  <c r="D28" i="108"/>
  <c r="H28" i="108"/>
  <c r="L23" i="108"/>
  <c r="L34" i="108"/>
  <c r="G70" i="108" l="1"/>
  <c r="H70" i="108"/>
  <c r="F70" i="108"/>
  <c r="E70" i="108"/>
  <c r="J70" i="108"/>
  <c r="K70" i="108"/>
  <c r="I70" i="108"/>
  <c r="D70" i="108"/>
  <c r="L73" i="108"/>
  <c r="L72" i="108"/>
  <c r="L28" i="108"/>
  <c r="L70" i="108" l="1"/>
  <c r="F71" i="108" l="1"/>
  <c r="J71" i="108"/>
  <c r="C65" i="108"/>
  <c r="D29" i="108"/>
  <c r="H29" i="108"/>
  <c r="L29" i="108"/>
  <c r="E24" i="108"/>
  <c r="I24" i="108"/>
  <c r="C14" i="108"/>
  <c r="G14" i="108"/>
  <c r="K14" i="108"/>
  <c r="D65" i="108"/>
  <c r="E29" i="108"/>
  <c r="I29" i="108"/>
  <c r="F24" i="108"/>
  <c r="J24" i="108"/>
  <c r="K29" i="108"/>
  <c r="F29" i="108"/>
  <c r="C24" i="108"/>
  <c r="K24" i="108"/>
  <c r="D14" i="108"/>
  <c r="I14" i="108"/>
  <c r="L71" i="108"/>
  <c r="G29" i="108"/>
  <c r="D24" i="108"/>
  <c r="L24" i="108"/>
  <c r="E14" i="108"/>
  <c r="J14" i="108"/>
  <c r="J29" i="108"/>
  <c r="G24" i="108"/>
  <c r="F14" i="108"/>
  <c r="L14" i="108"/>
  <c r="C29" i="108"/>
  <c r="H24" i="108"/>
  <c r="H14" i="108"/>
  <c r="G19" i="108"/>
  <c r="F19" i="108"/>
  <c r="H19" i="108"/>
  <c r="C19" i="108"/>
  <c r="D19" i="108"/>
  <c r="E19" i="108"/>
  <c r="C71" i="108"/>
  <c r="H71" i="108"/>
  <c r="D71" i="108"/>
  <c r="K71" i="108"/>
  <c r="L19" i="108"/>
  <c r="G71" i="108"/>
  <c r="I71" i="108"/>
  <c r="E71" i="108"/>
  <c r="AH144" i="125" l="1"/>
  <c r="AG144" i="125"/>
  <c r="AF144" i="125"/>
  <c r="AE144" i="125"/>
  <c r="AD144" i="125"/>
  <c r="AC144" i="125"/>
  <c r="AB144" i="125"/>
  <c r="AA144" i="125"/>
  <c r="Z144" i="125"/>
  <c r="Y144" i="125"/>
  <c r="X144" i="125"/>
  <c r="W144" i="125"/>
  <c r="V144" i="125"/>
  <c r="U144" i="125"/>
  <c r="T144" i="125"/>
  <c r="S144" i="125"/>
  <c r="R144" i="125"/>
  <c r="Q144" i="125"/>
  <c r="P144" i="125"/>
  <c r="O144" i="125"/>
  <c r="N144" i="125"/>
  <c r="M144" i="125"/>
  <c r="L144" i="125"/>
  <c r="K144" i="125"/>
  <c r="J144" i="125"/>
  <c r="I144" i="125"/>
  <c r="H144" i="125"/>
  <c r="G144" i="125"/>
  <c r="F144" i="125"/>
  <c r="E144" i="125"/>
  <c r="D144" i="125"/>
  <c r="C144" i="125"/>
  <c r="AI147" i="125"/>
  <c r="AI146" i="125"/>
  <c r="AI145" i="125"/>
  <c r="AI142" i="125"/>
  <c r="F141" i="125"/>
  <c r="E141" i="125"/>
  <c r="D141" i="125"/>
  <c r="C141" i="125"/>
  <c r="H137" i="125"/>
  <c r="G137" i="125"/>
  <c r="F137" i="125"/>
  <c r="E137" i="125"/>
  <c r="D137" i="125"/>
  <c r="C137" i="125"/>
  <c r="AI138" i="125"/>
  <c r="AI140" i="125"/>
  <c r="H139" i="125"/>
  <c r="G139" i="125"/>
  <c r="F139" i="125"/>
  <c r="E139" i="125"/>
  <c r="D139" i="125"/>
  <c r="C139" i="125"/>
  <c r="AI133" i="125"/>
  <c r="AI134" i="125"/>
  <c r="H132" i="125"/>
  <c r="G132" i="125"/>
  <c r="F132" i="125"/>
  <c r="E132" i="125"/>
  <c r="D132" i="125"/>
  <c r="C132" i="125"/>
  <c r="AI81" i="125"/>
  <c r="AI92" i="125"/>
  <c r="AI108" i="125"/>
  <c r="AI113" i="125"/>
  <c r="AI78" i="125"/>
  <c r="AI131" i="125"/>
  <c r="AI130" i="125"/>
  <c r="AI129" i="125"/>
  <c r="AI128" i="125"/>
  <c r="AI127" i="125"/>
  <c r="AI126" i="125"/>
  <c r="AI124" i="125"/>
  <c r="AI123" i="125"/>
  <c r="AI122" i="125"/>
  <c r="AI121" i="125"/>
  <c r="AI119" i="125"/>
  <c r="AI118" i="125"/>
  <c r="AI117" i="125"/>
  <c r="AI116" i="125"/>
  <c r="AI115" i="125"/>
  <c r="AI112" i="125"/>
  <c r="AI111" i="125"/>
  <c r="AI110" i="125"/>
  <c r="AI109" i="125"/>
  <c r="AI106" i="125"/>
  <c r="AI95" i="125"/>
  <c r="AI94" i="125"/>
  <c r="AI93" i="125"/>
  <c r="AI91" i="125"/>
  <c r="AI90" i="125"/>
  <c r="AI84" i="125"/>
  <c r="AI83" i="125"/>
  <c r="AI82" i="125"/>
  <c r="AI80" i="125"/>
  <c r="AI79" i="125"/>
  <c r="AI63" i="125"/>
  <c r="AI64" i="125"/>
  <c r="R62" i="125"/>
  <c r="Q62" i="125"/>
  <c r="P62" i="125"/>
  <c r="O62" i="125"/>
  <c r="N62" i="125"/>
  <c r="M62" i="125"/>
  <c r="L62" i="125"/>
  <c r="K62" i="125"/>
  <c r="J62" i="125"/>
  <c r="I62" i="125"/>
  <c r="H62" i="125"/>
  <c r="G62" i="125"/>
  <c r="F62" i="125"/>
  <c r="E62" i="125"/>
  <c r="D62" i="125"/>
  <c r="C62" i="125"/>
  <c r="AI77" i="125"/>
  <c r="AI76" i="125"/>
  <c r="AC75" i="125"/>
  <c r="AB75" i="125"/>
  <c r="AA75" i="125"/>
  <c r="Z75" i="125"/>
  <c r="Y75" i="125"/>
  <c r="X75" i="125"/>
  <c r="W75" i="125"/>
  <c r="V75" i="125"/>
  <c r="U75" i="125"/>
  <c r="T75" i="125"/>
  <c r="S75" i="125"/>
  <c r="R75" i="125"/>
  <c r="Q75" i="125"/>
  <c r="P75" i="125"/>
  <c r="O75" i="125"/>
  <c r="N75" i="125"/>
  <c r="M75" i="125"/>
  <c r="L75" i="125"/>
  <c r="K75" i="125"/>
  <c r="J75" i="125"/>
  <c r="I75" i="125"/>
  <c r="H75" i="125"/>
  <c r="G75" i="125"/>
  <c r="F75" i="125"/>
  <c r="E75" i="125"/>
  <c r="D75" i="125"/>
  <c r="C75" i="125"/>
  <c r="AI74" i="125"/>
  <c r="AI73" i="125"/>
  <c r="R72" i="125"/>
  <c r="Q72" i="125"/>
  <c r="P72" i="125"/>
  <c r="O72" i="125"/>
  <c r="N72" i="125"/>
  <c r="M72" i="125"/>
  <c r="L72" i="125"/>
  <c r="K72" i="125"/>
  <c r="J72" i="125"/>
  <c r="I72" i="125"/>
  <c r="H72" i="125"/>
  <c r="G72" i="125"/>
  <c r="F72" i="125"/>
  <c r="E72" i="125"/>
  <c r="D72" i="125"/>
  <c r="C72" i="125"/>
  <c r="W45" i="125"/>
  <c r="V45" i="125"/>
  <c r="U45" i="125"/>
  <c r="T45" i="125"/>
  <c r="S45" i="125"/>
  <c r="R45" i="125"/>
  <c r="Q45" i="125"/>
  <c r="P45" i="125"/>
  <c r="O45" i="125"/>
  <c r="N45" i="125"/>
  <c r="M45" i="125"/>
  <c r="L45" i="125"/>
  <c r="K45" i="125"/>
  <c r="J45" i="125"/>
  <c r="I45" i="125"/>
  <c r="H45" i="125"/>
  <c r="G45" i="125"/>
  <c r="F45" i="125"/>
  <c r="E45" i="125"/>
  <c r="D45" i="125"/>
  <c r="C45" i="125"/>
  <c r="H49" i="125"/>
  <c r="G49" i="125"/>
  <c r="F49" i="125"/>
  <c r="E49" i="125"/>
  <c r="D49" i="125"/>
  <c r="C49" i="125"/>
  <c r="M52" i="125"/>
  <c r="E52" i="125"/>
  <c r="D52" i="125"/>
  <c r="C52" i="125"/>
  <c r="AI57" i="125"/>
  <c r="AI56" i="125"/>
  <c r="AH55" i="125"/>
  <c r="W55" i="125"/>
  <c r="V55" i="125"/>
  <c r="U55" i="125"/>
  <c r="T55" i="125"/>
  <c r="S55" i="125"/>
  <c r="R55" i="125"/>
  <c r="Q55" i="125"/>
  <c r="P55" i="125"/>
  <c r="O55" i="125"/>
  <c r="N55" i="125"/>
  <c r="M55" i="125"/>
  <c r="L55" i="125"/>
  <c r="K55" i="125"/>
  <c r="J55" i="125"/>
  <c r="I55" i="125"/>
  <c r="H55" i="125"/>
  <c r="G55" i="125"/>
  <c r="F55" i="125"/>
  <c r="E55" i="125"/>
  <c r="D55" i="125"/>
  <c r="C55" i="125"/>
  <c r="AI46" i="125"/>
  <c r="AI47" i="125"/>
  <c r="AI50" i="125"/>
  <c r="AI51" i="125"/>
  <c r="AI53" i="125"/>
  <c r="AI54" i="125"/>
  <c r="AI59" i="125"/>
  <c r="AI60" i="125"/>
  <c r="W58" i="125"/>
  <c r="V58" i="125"/>
  <c r="U58" i="125"/>
  <c r="T58" i="125"/>
  <c r="S58" i="125"/>
  <c r="R58" i="125"/>
  <c r="Q58" i="125"/>
  <c r="P58" i="125"/>
  <c r="O58" i="125"/>
  <c r="N58" i="125"/>
  <c r="M58" i="125"/>
  <c r="L58" i="125"/>
  <c r="K58" i="125"/>
  <c r="J58" i="125"/>
  <c r="I58" i="125"/>
  <c r="H58" i="125"/>
  <c r="G58" i="125"/>
  <c r="F58" i="125"/>
  <c r="E58" i="125"/>
  <c r="D58" i="125"/>
  <c r="C58" i="125"/>
  <c r="AI41" i="125"/>
  <c r="K39" i="125"/>
  <c r="J39" i="125"/>
  <c r="I39" i="125"/>
  <c r="H39" i="125"/>
  <c r="G39" i="125"/>
  <c r="F39" i="125"/>
  <c r="E39" i="125"/>
  <c r="D39" i="125"/>
  <c r="C39" i="125"/>
  <c r="AD34" i="125"/>
  <c r="AE34" i="125"/>
  <c r="W34" i="125"/>
  <c r="V34" i="125"/>
  <c r="U34" i="125"/>
  <c r="T34" i="125"/>
  <c r="S34" i="125"/>
  <c r="R34" i="125"/>
  <c r="Q34" i="125"/>
  <c r="P34" i="125"/>
  <c r="O34" i="125"/>
  <c r="N34" i="125"/>
  <c r="M34" i="125"/>
  <c r="L34" i="125"/>
  <c r="K34" i="125"/>
  <c r="J34" i="125"/>
  <c r="I34" i="125"/>
  <c r="H34" i="125"/>
  <c r="G34" i="125"/>
  <c r="F34" i="125"/>
  <c r="E34" i="125"/>
  <c r="D34" i="125"/>
  <c r="C34" i="125"/>
  <c r="AI35" i="125"/>
  <c r="AI37" i="125"/>
  <c r="AI32" i="125"/>
  <c r="AI31" i="125"/>
  <c r="AI29" i="125"/>
  <c r="AI28" i="125"/>
  <c r="L30" i="125"/>
  <c r="K30" i="125"/>
  <c r="J30" i="125"/>
  <c r="I30" i="125"/>
  <c r="H30" i="125"/>
  <c r="G30" i="125"/>
  <c r="F30" i="125"/>
  <c r="E30" i="125"/>
  <c r="D30" i="125"/>
  <c r="C30" i="125"/>
  <c r="E27" i="125"/>
  <c r="D27" i="125"/>
  <c r="C27" i="125"/>
  <c r="D26" i="125" l="1"/>
  <c r="D136" i="125"/>
  <c r="H136" i="125"/>
  <c r="E26" i="125"/>
  <c r="E136" i="125"/>
  <c r="F136" i="125"/>
  <c r="C26" i="125"/>
  <c r="C33" i="125"/>
  <c r="C136" i="125"/>
  <c r="G136" i="125"/>
  <c r="AI144" i="125"/>
  <c r="D33" i="125"/>
  <c r="C135" i="125" l="1"/>
  <c r="F135" i="125"/>
  <c r="E135" i="125"/>
  <c r="D135" i="125"/>
  <c r="P23" i="125"/>
  <c r="O23" i="125"/>
  <c r="N23" i="125"/>
  <c r="M23" i="125"/>
  <c r="L23" i="125"/>
  <c r="K23" i="125"/>
  <c r="J23" i="125"/>
  <c r="AI25" i="125"/>
  <c r="AI24" i="125"/>
  <c r="Q23" i="125"/>
  <c r="R23" i="125"/>
  <c r="S23" i="125"/>
  <c r="T23" i="125"/>
  <c r="U23" i="125"/>
  <c r="V23" i="125"/>
  <c r="W23" i="125"/>
  <c r="X23" i="125"/>
  <c r="Y23" i="125"/>
  <c r="Z23" i="125"/>
  <c r="AA23" i="125"/>
  <c r="AB23" i="125"/>
  <c r="AC23" i="125"/>
  <c r="AD23" i="125"/>
  <c r="AE23" i="125"/>
  <c r="AF23" i="125"/>
  <c r="AG23" i="125"/>
  <c r="AH23" i="125"/>
  <c r="I23" i="125"/>
  <c r="H23" i="125"/>
  <c r="G23" i="125"/>
  <c r="F23" i="125"/>
  <c r="E23" i="125"/>
  <c r="D23" i="125"/>
  <c r="C23" i="125"/>
  <c r="AI22" i="125"/>
  <c r="AI20" i="125"/>
  <c r="AI19" i="125"/>
  <c r="AH13" i="125"/>
  <c r="AG13" i="125"/>
  <c r="AF13" i="125"/>
  <c r="AE13" i="125"/>
  <c r="AD13" i="125"/>
  <c r="AC13" i="125"/>
  <c r="AB13" i="125"/>
  <c r="AA13" i="125"/>
  <c r="Z13" i="125"/>
  <c r="Y13" i="125"/>
  <c r="X13" i="125"/>
  <c r="W13" i="125"/>
  <c r="V13" i="125"/>
  <c r="U13" i="125"/>
  <c r="T13" i="125"/>
  <c r="S13" i="125"/>
  <c r="R13" i="125"/>
  <c r="Q13" i="125"/>
  <c r="P13" i="125"/>
  <c r="O13" i="125"/>
  <c r="N13" i="125"/>
  <c r="M13" i="125"/>
  <c r="L13" i="125"/>
  <c r="K13" i="125"/>
  <c r="J13" i="125"/>
  <c r="I13" i="125"/>
  <c r="H13" i="125"/>
  <c r="G13" i="125"/>
  <c r="F13" i="125"/>
  <c r="E13" i="125"/>
  <c r="D13" i="125"/>
  <c r="C13" i="125"/>
  <c r="AI15" i="125"/>
  <c r="AK157" i="109"/>
  <c r="AK156" i="109"/>
  <c r="AK155" i="109"/>
  <c r="AK140" i="109"/>
  <c r="AK141" i="109"/>
  <c r="AK51" i="109"/>
  <c r="AK50" i="109"/>
  <c r="AK29" i="109"/>
  <c r="AK28" i="109"/>
  <c r="AK19" i="109"/>
  <c r="AK82" i="109"/>
  <c r="O29" i="122"/>
  <c r="O28" i="122"/>
  <c r="AI13" i="125" l="1"/>
  <c r="AI23" i="125"/>
  <c r="AI18" i="125"/>
  <c r="AK18" i="109"/>
  <c r="O22" i="122"/>
  <c r="O19" i="122"/>
  <c r="O20" i="122"/>
  <c r="O18" i="122" l="1"/>
  <c r="O45" i="122"/>
  <c r="AD154" i="109" l="1"/>
  <c r="I10" i="129" l="1"/>
  <c r="H10" i="129"/>
  <c r="F10" i="129"/>
  <c r="E10" i="129"/>
  <c r="C92" i="128"/>
  <c r="F92" i="128" s="1"/>
  <c r="F91" i="128"/>
  <c r="F90" i="128"/>
  <c r="E89" i="128"/>
  <c r="E88" i="128"/>
  <c r="C84" i="128"/>
  <c r="F84" i="128" s="1"/>
  <c r="C83" i="128"/>
  <c r="F83" i="128" s="1"/>
  <c r="C82" i="128"/>
  <c r="F82" i="128" s="1"/>
  <c r="C81" i="128"/>
  <c r="F81" i="128" s="1"/>
  <c r="C80" i="128"/>
  <c r="F80" i="128" s="1"/>
  <c r="C79" i="128"/>
  <c r="F79" i="128" s="1"/>
  <c r="C78" i="128"/>
  <c r="F78" i="128" s="1"/>
  <c r="C77" i="128"/>
  <c r="F77" i="128" s="1"/>
  <c r="C76" i="128"/>
  <c r="F76" i="128" s="1"/>
  <c r="C75" i="128"/>
  <c r="F75" i="128" s="1"/>
  <c r="C74" i="128"/>
  <c r="F74" i="128" s="1"/>
  <c r="C73" i="128"/>
  <c r="F73" i="128" s="1"/>
  <c r="C72" i="128"/>
  <c r="F72" i="128" s="1"/>
  <c r="C71" i="128"/>
  <c r="F71" i="128" s="1"/>
  <c r="C70" i="128"/>
  <c r="F70" i="128" s="1"/>
  <c r="C69" i="128"/>
  <c r="F69" i="128" s="1"/>
  <c r="C68" i="128"/>
  <c r="F68" i="128" s="1"/>
  <c r="C67" i="128"/>
  <c r="F67" i="128" s="1"/>
  <c r="C66" i="128"/>
  <c r="F66" i="128" s="1"/>
  <c r="C65" i="128"/>
  <c r="F65" i="128" s="1"/>
  <c r="C64" i="128"/>
  <c r="F64" i="128" s="1"/>
  <c r="C63" i="128"/>
  <c r="F63" i="128" s="1"/>
  <c r="C62" i="128"/>
  <c r="F62" i="128" s="1"/>
  <c r="C61" i="128"/>
  <c r="F61" i="128" s="1"/>
  <c r="C60" i="128"/>
  <c r="F60" i="128" s="1"/>
  <c r="C59" i="128"/>
  <c r="F59" i="128" s="1"/>
  <c r="C58" i="128"/>
  <c r="F58" i="128" s="1"/>
  <c r="C57" i="128"/>
  <c r="F57" i="128" s="1"/>
  <c r="C56" i="128"/>
  <c r="F56" i="128" s="1"/>
  <c r="C55" i="128"/>
  <c r="F55" i="128" s="1"/>
  <c r="C54" i="128"/>
  <c r="F54" i="128" s="1"/>
  <c r="C53" i="128"/>
  <c r="F53" i="128" s="1"/>
  <c r="C52" i="128"/>
  <c r="F52" i="128" s="1"/>
  <c r="C51" i="128"/>
  <c r="F51" i="128" s="1"/>
  <c r="C50" i="128"/>
  <c r="F50" i="128" s="1"/>
  <c r="C49" i="128"/>
  <c r="F49" i="128" s="1"/>
  <c r="C48" i="128"/>
  <c r="F48" i="128" s="1"/>
  <c r="C47" i="128"/>
  <c r="F47" i="128" s="1"/>
  <c r="C46" i="128"/>
  <c r="F46" i="128" s="1"/>
  <c r="C45" i="128"/>
  <c r="F45" i="128" s="1"/>
  <c r="C44" i="128"/>
  <c r="F44" i="128" s="1"/>
  <c r="C43" i="128"/>
  <c r="F43" i="128" s="1"/>
  <c r="C42" i="128"/>
  <c r="F42" i="128" s="1"/>
  <c r="C41" i="128"/>
  <c r="F41" i="128" s="1"/>
  <c r="C40" i="128"/>
  <c r="F40" i="128" s="1"/>
  <c r="C39" i="128"/>
  <c r="F39" i="128" s="1"/>
  <c r="C38" i="128"/>
  <c r="F38" i="128" s="1"/>
  <c r="C37" i="128"/>
  <c r="F37" i="128" s="1"/>
  <c r="C36" i="128"/>
  <c r="F36" i="128" s="1"/>
  <c r="C35" i="128"/>
  <c r="F35" i="128" s="1"/>
  <c r="C34" i="128"/>
  <c r="F34" i="128" s="1"/>
  <c r="C33" i="128"/>
  <c r="F33" i="128" s="1"/>
  <c r="C32" i="128"/>
  <c r="F32" i="128" s="1"/>
  <c r="C30" i="128"/>
  <c r="F30" i="128" s="1"/>
  <c r="C29" i="128"/>
  <c r="F29" i="128" s="1"/>
  <c r="C28" i="128"/>
  <c r="F28" i="128" s="1"/>
  <c r="C27" i="128"/>
  <c r="F27" i="128" s="1"/>
  <c r="C26" i="128"/>
  <c r="F26" i="128" s="1"/>
  <c r="C25" i="128"/>
  <c r="F25" i="128" s="1"/>
  <c r="C24" i="128"/>
  <c r="F24" i="128" s="1"/>
  <c r="C23" i="128"/>
  <c r="F23" i="128" s="1"/>
  <c r="C22" i="128"/>
  <c r="F22" i="128" s="1"/>
  <c r="C21" i="128"/>
  <c r="F21" i="128" s="1"/>
  <c r="C20" i="128"/>
  <c r="F20" i="128" s="1"/>
  <c r="C19" i="128"/>
  <c r="F19" i="128" s="1"/>
  <c r="C18" i="128"/>
  <c r="F18" i="128" s="1"/>
  <c r="C17" i="128"/>
  <c r="F17" i="128" s="1"/>
  <c r="C16" i="128"/>
  <c r="F16" i="128" s="1"/>
  <c r="C15" i="128"/>
  <c r="F15" i="128" s="1"/>
  <c r="C14" i="128"/>
  <c r="F14" i="128" s="1"/>
  <c r="C13" i="128"/>
  <c r="F13" i="128" s="1"/>
  <c r="C12" i="128"/>
  <c r="F12" i="128" s="1"/>
  <c r="C11" i="128"/>
  <c r="F11" i="128" s="1"/>
  <c r="G141" i="125" l="1"/>
  <c r="H141" i="125"/>
  <c r="I141" i="125"/>
  <c r="J141" i="125"/>
  <c r="K141" i="125"/>
  <c r="L141" i="125"/>
  <c r="M141" i="125"/>
  <c r="N141" i="125"/>
  <c r="O141" i="125"/>
  <c r="P141" i="125"/>
  <c r="Q141" i="125"/>
  <c r="R141" i="125"/>
  <c r="S141" i="125"/>
  <c r="T141" i="125"/>
  <c r="U141" i="125"/>
  <c r="V141" i="125"/>
  <c r="W141" i="125"/>
  <c r="X141" i="125"/>
  <c r="Y141" i="125"/>
  <c r="Z141" i="125"/>
  <c r="AA141" i="125"/>
  <c r="AB141" i="125"/>
  <c r="AC141" i="125"/>
  <c r="AD141" i="125"/>
  <c r="AE141" i="125"/>
  <c r="AF141" i="125"/>
  <c r="AG141" i="125"/>
  <c r="AH141" i="125"/>
  <c r="I139" i="125"/>
  <c r="J139" i="125"/>
  <c r="K139" i="125"/>
  <c r="L139" i="125"/>
  <c r="M139" i="125"/>
  <c r="N139" i="125"/>
  <c r="O139" i="125"/>
  <c r="P139" i="125"/>
  <c r="Q139" i="125"/>
  <c r="R139" i="125"/>
  <c r="S139" i="125"/>
  <c r="T139" i="125"/>
  <c r="U139" i="125"/>
  <c r="V139" i="125"/>
  <c r="W139" i="125"/>
  <c r="X139" i="125"/>
  <c r="Y139" i="125"/>
  <c r="Z139" i="125"/>
  <c r="AA139" i="125"/>
  <c r="AB139" i="125"/>
  <c r="AC139" i="125"/>
  <c r="AD139" i="125"/>
  <c r="AE139" i="125"/>
  <c r="AF139" i="125"/>
  <c r="AG139" i="125"/>
  <c r="AH139" i="125"/>
  <c r="I137" i="125"/>
  <c r="J137" i="125"/>
  <c r="K137" i="125"/>
  <c r="L137" i="125"/>
  <c r="M137" i="125"/>
  <c r="N137" i="125"/>
  <c r="O137" i="125"/>
  <c r="P137" i="125"/>
  <c r="Q137" i="125"/>
  <c r="R137" i="125"/>
  <c r="S137" i="125"/>
  <c r="T137" i="125"/>
  <c r="U137" i="125"/>
  <c r="V137" i="125"/>
  <c r="W137" i="125"/>
  <c r="X137" i="125"/>
  <c r="Y137" i="125"/>
  <c r="Z137" i="125"/>
  <c r="AA137" i="125"/>
  <c r="AB137" i="125"/>
  <c r="AC137" i="125"/>
  <c r="AD137" i="125"/>
  <c r="AE137" i="125"/>
  <c r="AF137" i="125"/>
  <c r="AG137" i="125"/>
  <c r="AH137" i="125"/>
  <c r="I132" i="125"/>
  <c r="J132" i="125"/>
  <c r="K132" i="125"/>
  <c r="L132" i="125"/>
  <c r="M132" i="125"/>
  <c r="N132" i="125"/>
  <c r="O132" i="125"/>
  <c r="P132" i="125"/>
  <c r="Q132" i="125"/>
  <c r="R132" i="125"/>
  <c r="S132" i="125"/>
  <c r="T132" i="125"/>
  <c r="U132" i="125"/>
  <c r="V132" i="125"/>
  <c r="W132" i="125"/>
  <c r="X132" i="125"/>
  <c r="Y132" i="125"/>
  <c r="Z132" i="125"/>
  <c r="AA132" i="125"/>
  <c r="AB132" i="125"/>
  <c r="AC132" i="125"/>
  <c r="AD132" i="125"/>
  <c r="AE132" i="125"/>
  <c r="AF132" i="125"/>
  <c r="AG132" i="125"/>
  <c r="AH132" i="125"/>
  <c r="AD75" i="125"/>
  <c r="AE75" i="125"/>
  <c r="AF75" i="125"/>
  <c r="AG75" i="125"/>
  <c r="AH75" i="125"/>
  <c r="S72" i="125"/>
  <c r="T72" i="125"/>
  <c r="U72" i="125"/>
  <c r="V72" i="125"/>
  <c r="W72" i="125"/>
  <c r="X72" i="125"/>
  <c r="Y72" i="125"/>
  <c r="Z72" i="125"/>
  <c r="AA72" i="125"/>
  <c r="AB72" i="125"/>
  <c r="AC72" i="125"/>
  <c r="AD72" i="125"/>
  <c r="AE72" i="125"/>
  <c r="AF72" i="125"/>
  <c r="AG72" i="125"/>
  <c r="AH72" i="125"/>
  <c r="C69" i="125"/>
  <c r="D69" i="125"/>
  <c r="E69" i="125"/>
  <c r="F69" i="125"/>
  <c r="G69" i="125"/>
  <c r="H69" i="125"/>
  <c r="I69" i="125"/>
  <c r="J69" i="125"/>
  <c r="K69" i="125"/>
  <c r="L69" i="125"/>
  <c r="M69" i="125"/>
  <c r="N69" i="125"/>
  <c r="O69" i="125"/>
  <c r="P69" i="125"/>
  <c r="Q69" i="125"/>
  <c r="R69" i="125"/>
  <c r="S69" i="125"/>
  <c r="T69" i="125"/>
  <c r="U69" i="125"/>
  <c r="V69" i="125"/>
  <c r="W69" i="125"/>
  <c r="X69" i="125"/>
  <c r="Y69" i="125"/>
  <c r="Z69" i="125"/>
  <c r="AA69" i="125"/>
  <c r="AB69" i="125"/>
  <c r="AC69" i="125"/>
  <c r="AD69" i="125"/>
  <c r="AE69" i="125"/>
  <c r="AF69" i="125"/>
  <c r="AG69" i="125"/>
  <c r="AH69" i="125"/>
  <c r="C66" i="125"/>
  <c r="D66" i="125"/>
  <c r="E66" i="125"/>
  <c r="F66" i="125"/>
  <c r="G66" i="125"/>
  <c r="H66" i="125"/>
  <c r="I66" i="125"/>
  <c r="J66" i="125"/>
  <c r="K66" i="125"/>
  <c r="L66" i="125"/>
  <c r="M66" i="125"/>
  <c r="N66" i="125"/>
  <c r="O66" i="125"/>
  <c r="P66" i="125"/>
  <c r="Q66" i="125"/>
  <c r="R66" i="125"/>
  <c r="S66" i="125"/>
  <c r="T66" i="125"/>
  <c r="U66" i="125"/>
  <c r="V66" i="125"/>
  <c r="W66" i="125"/>
  <c r="X66" i="125"/>
  <c r="Y66" i="125"/>
  <c r="Z66" i="125"/>
  <c r="AA66" i="125"/>
  <c r="AB66" i="125"/>
  <c r="AC66" i="125"/>
  <c r="AD66" i="125"/>
  <c r="AE66" i="125"/>
  <c r="AF66" i="125"/>
  <c r="AG66" i="125"/>
  <c r="AH66" i="125"/>
  <c r="S62" i="125"/>
  <c r="T62" i="125"/>
  <c r="U62" i="125"/>
  <c r="V62" i="125"/>
  <c r="W62" i="125"/>
  <c r="X62" i="125"/>
  <c r="Y62" i="125"/>
  <c r="Z62" i="125"/>
  <c r="AA62" i="125"/>
  <c r="AB62" i="125"/>
  <c r="AC62" i="125"/>
  <c r="AD62" i="125"/>
  <c r="AE62" i="125"/>
  <c r="AF62" i="125"/>
  <c r="AG62" i="125"/>
  <c r="AH62" i="125"/>
  <c r="X58" i="125"/>
  <c r="Y58" i="125"/>
  <c r="Z58" i="125"/>
  <c r="AA58" i="125"/>
  <c r="AB58" i="125"/>
  <c r="AC58" i="125"/>
  <c r="AD58" i="125"/>
  <c r="AE58" i="125"/>
  <c r="AF58" i="125"/>
  <c r="AG58" i="125"/>
  <c r="AH58" i="125"/>
  <c r="X55" i="125"/>
  <c r="Y55" i="125"/>
  <c r="Z55" i="125"/>
  <c r="AA55" i="125"/>
  <c r="AB55" i="125"/>
  <c r="AC55" i="125"/>
  <c r="AD55" i="125"/>
  <c r="AE55" i="125"/>
  <c r="AF55" i="125"/>
  <c r="AG55" i="125"/>
  <c r="F52" i="125"/>
  <c r="G52" i="125"/>
  <c r="H52" i="125"/>
  <c r="I52" i="125"/>
  <c r="J52" i="125"/>
  <c r="K52" i="125"/>
  <c r="L52" i="125"/>
  <c r="N52" i="125"/>
  <c r="O52" i="125"/>
  <c r="P52" i="125"/>
  <c r="Q52" i="125"/>
  <c r="R52" i="125"/>
  <c r="S52" i="125"/>
  <c r="T52" i="125"/>
  <c r="U52" i="125"/>
  <c r="V52" i="125"/>
  <c r="W52" i="125"/>
  <c r="X52" i="125"/>
  <c r="Y52" i="125"/>
  <c r="Z52" i="125"/>
  <c r="AA52" i="125"/>
  <c r="AB52" i="125"/>
  <c r="AC52" i="125"/>
  <c r="AD52" i="125"/>
  <c r="AE52" i="125"/>
  <c r="AF52" i="125"/>
  <c r="AG52" i="125"/>
  <c r="AH52" i="125"/>
  <c r="I49" i="125"/>
  <c r="J49" i="125"/>
  <c r="K49" i="125"/>
  <c r="L49" i="125"/>
  <c r="M49" i="125"/>
  <c r="N49" i="125"/>
  <c r="O49" i="125"/>
  <c r="P49" i="125"/>
  <c r="Q49" i="125"/>
  <c r="R49" i="125"/>
  <c r="S49" i="125"/>
  <c r="T49" i="125"/>
  <c r="U49" i="125"/>
  <c r="V49" i="125"/>
  <c r="W49" i="125"/>
  <c r="X49" i="125"/>
  <c r="Y49" i="125"/>
  <c r="Z49" i="125"/>
  <c r="AA49" i="125"/>
  <c r="AB49" i="125"/>
  <c r="AC49" i="125"/>
  <c r="AD49" i="125"/>
  <c r="AE49" i="125"/>
  <c r="AF49" i="125"/>
  <c r="AG49" i="125"/>
  <c r="AH49" i="125"/>
  <c r="X45" i="125"/>
  <c r="Y45" i="125"/>
  <c r="Z45" i="125"/>
  <c r="AA45" i="125"/>
  <c r="AB45" i="125"/>
  <c r="AC45" i="125"/>
  <c r="AD45" i="125"/>
  <c r="AE45" i="125"/>
  <c r="AF45" i="125"/>
  <c r="AG45" i="125"/>
  <c r="AH45" i="125"/>
  <c r="L39" i="125"/>
  <c r="M39" i="125"/>
  <c r="N39" i="125"/>
  <c r="O39" i="125"/>
  <c r="P39" i="125"/>
  <c r="Q39" i="125"/>
  <c r="R39" i="125"/>
  <c r="S39" i="125"/>
  <c r="T39" i="125"/>
  <c r="U39" i="125"/>
  <c r="V39" i="125"/>
  <c r="W39" i="125"/>
  <c r="X39" i="125"/>
  <c r="Y39" i="125"/>
  <c r="Z39" i="125"/>
  <c r="AA39" i="125"/>
  <c r="AB39" i="125"/>
  <c r="AC39" i="125"/>
  <c r="AD39" i="125"/>
  <c r="AE39" i="125"/>
  <c r="AF39" i="125"/>
  <c r="AG39" i="125"/>
  <c r="AH39" i="125"/>
  <c r="X34" i="125"/>
  <c r="Y34" i="125"/>
  <c r="Z34" i="125"/>
  <c r="AA34" i="125"/>
  <c r="AB34" i="125"/>
  <c r="AC34" i="125"/>
  <c r="AF34" i="125"/>
  <c r="AG34" i="125"/>
  <c r="AH34" i="125"/>
  <c r="M30" i="125"/>
  <c r="N30" i="125"/>
  <c r="O30" i="125"/>
  <c r="P30" i="125"/>
  <c r="Q30" i="125"/>
  <c r="R30" i="125"/>
  <c r="S30" i="125"/>
  <c r="T30" i="125"/>
  <c r="U30" i="125"/>
  <c r="V30" i="125"/>
  <c r="W30" i="125"/>
  <c r="X30" i="125"/>
  <c r="Y30" i="125"/>
  <c r="Z30" i="125"/>
  <c r="AA30" i="125"/>
  <c r="AB30" i="125"/>
  <c r="AC30" i="125"/>
  <c r="AD30" i="125"/>
  <c r="AE30" i="125"/>
  <c r="AF30" i="125"/>
  <c r="AG30" i="125"/>
  <c r="AH30" i="125"/>
  <c r="F27" i="125"/>
  <c r="G27" i="125"/>
  <c r="H27" i="125"/>
  <c r="I27" i="125"/>
  <c r="J27" i="125"/>
  <c r="K27" i="125"/>
  <c r="L27" i="125"/>
  <c r="M27" i="125"/>
  <c r="N27" i="125"/>
  <c r="O27" i="125"/>
  <c r="P27" i="125"/>
  <c r="Q27" i="125"/>
  <c r="R27" i="125"/>
  <c r="S27" i="125"/>
  <c r="T27" i="125"/>
  <c r="U27" i="125"/>
  <c r="V27" i="125"/>
  <c r="W27" i="125"/>
  <c r="X27" i="125"/>
  <c r="Y27" i="125"/>
  <c r="Z27" i="125"/>
  <c r="AA27" i="125"/>
  <c r="AB27" i="125"/>
  <c r="AC27" i="125"/>
  <c r="AD27" i="125"/>
  <c r="AE27" i="125"/>
  <c r="AF27" i="125"/>
  <c r="AG27" i="125"/>
  <c r="AH27" i="125"/>
  <c r="AI120" i="125"/>
  <c r="AI85" i="125"/>
  <c r="AI71" i="125"/>
  <c r="AI70" i="125"/>
  <c r="AI68" i="125"/>
  <c r="AI67" i="125"/>
  <c r="AI40" i="125"/>
  <c r="H135" i="125" l="1"/>
  <c r="R33" i="125"/>
  <c r="N33" i="125"/>
  <c r="J33" i="125"/>
  <c r="F33" i="125"/>
  <c r="U33" i="125"/>
  <c r="Q33" i="125"/>
  <c r="M33" i="125"/>
  <c r="I33" i="125"/>
  <c r="AD33" i="125"/>
  <c r="V33" i="125"/>
  <c r="T33" i="125"/>
  <c r="P33" i="125"/>
  <c r="L33" i="125"/>
  <c r="H33" i="125"/>
  <c r="AE33" i="125"/>
  <c r="W33" i="125"/>
  <c r="S33" i="125"/>
  <c r="O33" i="125"/>
  <c r="K33" i="125"/>
  <c r="G33" i="125"/>
  <c r="I26" i="125"/>
  <c r="H26" i="125"/>
  <c r="G26" i="125"/>
  <c r="AH33" i="125"/>
  <c r="AA26" i="125"/>
  <c r="AC33" i="125"/>
  <c r="Y33" i="125"/>
  <c r="AH26" i="125"/>
  <c r="AG33" i="125"/>
  <c r="AA33" i="125"/>
  <c r="AB33" i="125"/>
  <c r="AI58" i="125"/>
  <c r="AI62" i="125"/>
  <c r="AI72" i="125"/>
  <c r="AI45" i="125"/>
  <c r="AI55" i="125"/>
  <c r="AI75" i="125"/>
  <c r="AI137" i="125"/>
  <c r="AI49" i="125"/>
  <c r="AI52" i="125"/>
  <c r="AI132" i="125"/>
  <c r="AI139" i="125"/>
  <c r="G135" i="125"/>
  <c r="AI141" i="125"/>
  <c r="AI39" i="125"/>
  <c r="AI30" i="125"/>
  <c r="X33" i="125"/>
  <c r="AI34" i="125"/>
  <c r="F26" i="125"/>
  <c r="AI27" i="125"/>
  <c r="AF33" i="125"/>
  <c r="Z33" i="125"/>
  <c r="AI36" i="125"/>
  <c r="E33" i="125"/>
  <c r="V26" i="125"/>
  <c r="N26" i="125"/>
  <c r="J26" i="125"/>
  <c r="T26" i="125"/>
  <c r="S48" i="125"/>
  <c r="C48" i="125"/>
  <c r="AF136" i="125"/>
  <c r="X136" i="125"/>
  <c r="P136" i="125"/>
  <c r="S26" i="125"/>
  <c r="AH48" i="125"/>
  <c r="Z65" i="125"/>
  <c r="AE136" i="125"/>
  <c r="AA136" i="125"/>
  <c r="W136" i="125"/>
  <c r="S136" i="125"/>
  <c r="O136" i="125"/>
  <c r="K136" i="125"/>
  <c r="AE65" i="125"/>
  <c r="W65" i="125"/>
  <c r="S65" i="125"/>
  <c r="O65" i="125"/>
  <c r="K65" i="125"/>
  <c r="C65" i="125"/>
  <c r="R48" i="125"/>
  <c r="AG136" i="125"/>
  <c r="AC136" i="125"/>
  <c r="Y136" i="125"/>
  <c r="U136" i="125"/>
  <c r="Q136" i="125"/>
  <c r="M136" i="125"/>
  <c r="I136" i="125"/>
  <c r="AF26" i="125"/>
  <c r="AB26" i="125"/>
  <c r="X26" i="125"/>
  <c r="P26" i="125"/>
  <c r="L26" i="125"/>
  <c r="AD26" i="125"/>
  <c r="Z26" i="125"/>
  <c r="R26" i="125"/>
  <c r="AE48" i="125"/>
  <c r="AA48" i="125"/>
  <c r="W48" i="125"/>
  <c r="O48" i="125"/>
  <c r="K48" i="125"/>
  <c r="G48" i="125"/>
  <c r="AF65" i="125"/>
  <c r="AB65" i="125"/>
  <c r="X65" i="125"/>
  <c r="T65" i="125"/>
  <c r="P65" i="125"/>
  <c r="L65" i="125"/>
  <c r="H65" i="125"/>
  <c r="D65" i="125"/>
  <c r="AH65" i="125"/>
  <c r="AD65" i="125"/>
  <c r="V65" i="125"/>
  <c r="R65" i="125"/>
  <c r="N65" i="125"/>
  <c r="J65" i="125"/>
  <c r="F65" i="125"/>
  <c r="K26" i="125"/>
  <c r="AD48" i="125"/>
  <c r="Z48" i="125"/>
  <c r="V48" i="125"/>
  <c r="N48" i="125"/>
  <c r="J48" i="125"/>
  <c r="F48" i="125"/>
  <c r="AA65" i="125"/>
  <c r="G65" i="125"/>
  <c r="AB136" i="125"/>
  <c r="T136" i="125"/>
  <c r="L136" i="125"/>
  <c r="AI69" i="125"/>
  <c r="AE26" i="125"/>
  <c r="W26" i="125"/>
  <c r="O26" i="125"/>
  <c r="AI66" i="125"/>
  <c r="AH136" i="125"/>
  <c r="AD136" i="125"/>
  <c r="Z136" i="125"/>
  <c r="V136" i="125"/>
  <c r="R136" i="125"/>
  <c r="N136" i="125"/>
  <c r="J136" i="125"/>
  <c r="AG65" i="125"/>
  <c r="AC65" i="125"/>
  <c r="Y65" i="125"/>
  <c r="U65" i="125"/>
  <c r="Q65" i="125"/>
  <c r="M65" i="125"/>
  <c r="I65" i="125"/>
  <c r="E65" i="125"/>
  <c r="AG48" i="125"/>
  <c r="AC48" i="125"/>
  <c r="Y48" i="125"/>
  <c r="U48" i="125"/>
  <c r="Q48" i="125"/>
  <c r="M48" i="125"/>
  <c r="I48" i="125"/>
  <c r="E48" i="125"/>
  <c r="AF48" i="125"/>
  <c r="AB48" i="125"/>
  <c r="X48" i="125"/>
  <c r="T48" i="125"/>
  <c r="P48" i="125"/>
  <c r="L48" i="125"/>
  <c r="H48" i="125"/>
  <c r="D48" i="125"/>
  <c r="D17" i="125"/>
  <c r="AG26" i="125"/>
  <c r="AC26" i="125"/>
  <c r="Y26" i="125"/>
  <c r="U26" i="125"/>
  <c r="Q26" i="125"/>
  <c r="M26" i="125"/>
  <c r="O135" i="125" l="1"/>
  <c r="AE135" i="125"/>
  <c r="Y135" i="125"/>
  <c r="S135" i="125"/>
  <c r="M135" i="125"/>
  <c r="AC135" i="125"/>
  <c r="W135" i="125"/>
  <c r="P135" i="125"/>
  <c r="K135" i="125"/>
  <c r="AA135" i="125"/>
  <c r="X135" i="125"/>
  <c r="H61" i="125"/>
  <c r="M61" i="125"/>
  <c r="J61" i="125"/>
  <c r="L61" i="125"/>
  <c r="AB61" i="125"/>
  <c r="C61" i="125"/>
  <c r="Q61" i="125"/>
  <c r="N61" i="125"/>
  <c r="AH61" i="125"/>
  <c r="P61" i="125"/>
  <c r="K61" i="125"/>
  <c r="Z61" i="125"/>
  <c r="I61" i="125"/>
  <c r="Y61" i="125"/>
  <c r="F61" i="125"/>
  <c r="E61" i="125"/>
  <c r="G61" i="125"/>
  <c r="R61" i="125"/>
  <c r="D61" i="125"/>
  <c r="T61" i="125"/>
  <c r="O61" i="125"/>
  <c r="I44" i="125"/>
  <c r="V44" i="125"/>
  <c r="K44" i="125"/>
  <c r="AH44" i="125"/>
  <c r="L44" i="125"/>
  <c r="M44" i="125"/>
  <c r="C44" i="125"/>
  <c r="J44" i="125"/>
  <c r="W44" i="125"/>
  <c r="S44" i="125"/>
  <c r="H44" i="125"/>
  <c r="R44" i="125"/>
  <c r="AB44" i="125"/>
  <c r="AC44" i="125"/>
  <c r="F44" i="125"/>
  <c r="O44" i="125"/>
  <c r="P44" i="125"/>
  <c r="Q44" i="125"/>
  <c r="D44" i="125"/>
  <c r="T44" i="125"/>
  <c r="E44" i="125"/>
  <c r="U44" i="125"/>
  <c r="N44" i="125"/>
  <c r="G44" i="125"/>
  <c r="W17" i="125"/>
  <c r="J17" i="125"/>
  <c r="N17" i="125"/>
  <c r="V17" i="125"/>
  <c r="S17" i="125"/>
  <c r="K17" i="125"/>
  <c r="AD17" i="125"/>
  <c r="AH17" i="125"/>
  <c r="AA17" i="125"/>
  <c r="AI33" i="125"/>
  <c r="AI48" i="125"/>
  <c r="I135" i="125"/>
  <c r="AI136" i="125"/>
  <c r="AI26" i="125"/>
  <c r="L135" i="125"/>
  <c r="V61" i="125"/>
  <c r="X61" i="125"/>
  <c r="AE44" i="125"/>
  <c r="U135" i="125"/>
  <c r="AE61" i="125"/>
  <c r="AC17" i="125"/>
  <c r="X44" i="125"/>
  <c r="Y44" i="125"/>
  <c r="AG61" i="125"/>
  <c r="R135" i="125"/>
  <c r="AH135" i="125"/>
  <c r="AA61" i="125"/>
  <c r="AD61" i="125"/>
  <c r="W61" i="125"/>
  <c r="AB17" i="125"/>
  <c r="AD135" i="125"/>
  <c r="T17" i="125"/>
  <c r="Q17" i="125"/>
  <c r="Z44" i="125"/>
  <c r="R17" i="125"/>
  <c r="L17" i="125"/>
  <c r="AF17" i="125"/>
  <c r="M17" i="125"/>
  <c r="AC61" i="125"/>
  <c r="N135" i="125"/>
  <c r="O17" i="125"/>
  <c r="AG17" i="125"/>
  <c r="U61" i="125"/>
  <c r="V135" i="125"/>
  <c r="AE17" i="125"/>
  <c r="AB135" i="125"/>
  <c r="C17" i="125"/>
  <c r="H17" i="125"/>
  <c r="X17" i="125"/>
  <c r="AF44" i="125"/>
  <c r="AG44" i="125"/>
  <c r="AF61" i="125"/>
  <c r="J135" i="125"/>
  <c r="Z135" i="125"/>
  <c r="T135" i="125"/>
  <c r="G17" i="125"/>
  <c r="F17" i="125"/>
  <c r="AD44" i="125"/>
  <c r="AA44" i="125"/>
  <c r="Z17" i="125"/>
  <c r="Q135" i="125"/>
  <c r="AG135" i="125"/>
  <c r="S61" i="125"/>
  <c r="AF135" i="125"/>
  <c r="I17" i="125"/>
  <c r="Y17" i="125"/>
  <c r="P17" i="125"/>
  <c r="U17" i="125"/>
  <c r="AI65" i="125"/>
  <c r="E17" i="125"/>
  <c r="D43" i="125" l="1"/>
  <c r="H43" i="125"/>
  <c r="Z43" i="125"/>
  <c r="AB43" i="125"/>
  <c r="C43" i="125"/>
  <c r="W43" i="125"/>
  <c r="AH43" i="125"/>
  <c r="Q43" i="125"/>
  <c r="J43" i="125"/>
  <c r="R43" i="125"/>
  <c r="O43" i="125"/>
  <c r="P43" i="125"/>
  <c r="G43" i="125"/>
  <c r="S43" i="125"/>
  <c r="T43" i="125"/>
  <c r="AC43" i="125"/>
  <c r="L43" i="125"/>
  <c r="M43" i="125"/>
  <c r="E43" i="125"/>
  <c r="V43" i="125"/>
  <c r="N43" i="125"/>
  <c r="I43" i="125"/>
  <c r="K43" i="125"/>
  <c r="F43" i="125"/>
  <c r="AA43" i="125"/>
  <c r="Y43" i="125"/>
  <c r="AI17" i="125"/>
  <c r="AF43" i="125"/>
  <c r="AE43" i="125"/>
  <c r="X43" i="125"/>
  <c r="AD43" i="125"/>
  <c r="U43" i="125"/>
  <c r="AG43" i="125"/>
  <c r="AI61" i="125"/>
  <c r="AI135" i="125"/>
  <c r="AI44" i="125"/>
  <c r="AI43" i="125" l="1"/>
  <c r="C150" i="109" l="1"/>
  <c r="D150" i="109"/>
  <c r="E150" i="109"/>
  <c r="F150" i="109"/>
  <c r="G150" i="109"/>
  <c r="H150" i="109"/>
  <c r="I150" i="109"/>
  <c r="J150" i="109"/>
  <c r="K150" i="109"/>
  <c r="L150" i="109"/>
  <c r="M150" i="109"/>
  <c r="N150" i="109"/>
  <c r="O150" i="109"/>
  <c r="P150" i="109"/>
  <c r="Q150" i="109"/>
  <c r="R150" i="109"/>
  <c r="S150" i="109"/>
  <c r="T150" i="109"/>
  <c r="U150" i="109"/>
  <c r="V150" i="109"/>
  <c r="W150" i="109"/>
  <c r="X150" i="109"/>
  <c r="Y150" i="109"/>
  <c r="Z150" i="109"/>
  <c r="AA150" i="109"/>
  <c r="AB150" i="109"/>
  <c r="AC150" i="109"/>
  <c r="AD150" i="109"/>
  <c r="AE150" i="109"/>
  <c r="AF150" i="109"/>
  <c r="AG150" i="109"/>
  <c r="AI150" i="109"/>
  <c r="AJ150" i="109"/>
  <c r="C147" i="109"/>
  <c r="D147" i="109"/>
  <c r="E147" i="109"/>
  <c r="F147" i="109"/>
  <c r="G147" i="109"/>
  <c r="H147" i="109"/>
  <c r="I147" i="109"/>
  <c r="J147" i="109"/>
  <c r="K147" i="109"/>
  <c r="L147" i="109"/>
  <c r="M147" i="109"/>
  <c r="N147" i="109"/>
  <c r="O147" i="109"/>
  <c r="P147" i="109"/>
  <c r="Q147" i="109"/>
  <c r="R147" i="109"/>
  <c r="S147" i="109"/>
  <c r="T147" i="109"/>
  <c r="U147" i="109"/>
  <c r="V147" i="109"/>
  <c r="W147" i="109"/>
  <c r="X147" i="109"/>
  <c r="Y147" i="109"/>
  <c r="Z147" i="109"/>
  <c r="AA147" i="109"/>
  <c r="AB147" i="109"/>
  <c r="AC147" i="109"/>
  <c r="AD147" i="109"/>
  <c r="AE147" i="109"/>
  <c r="AF147" i="109"/>
  <c r="AG147" i="109"/>
  <c r="AI147" i="109"/>
  <c r="AJ147" i="109"/>
  <c r="C144" i="109"/>
  <c r="D144" i="109"/>
  <c r="E144" i="109"/>
  <c r="F144" i="109"/>
  <c r="G144" i="109"/>
  <c r="H144" i="109"/>
  <c r="I144" i="109"/>
  <c r="J144" i="109"/>
  <c r="K144" i="109"/>
  <c r="L144" i="109"/>
  <c r="M144" i="109"/>
  <c r="N144" i="109"/>
  <c r="O144" i="109"/>
  <c r="P144" i="109"/>
  <c r="Q144" i="109"/>
  <c r="R144" i="109"/>
  <c r="S144" i="109"/>
  <c r="T144" i="109"/>
  <c r="U144" i="109"/>
  <c r="V144" i="109"/>
  <c r="W144" i="109"/>
  <c r="X144" i="109"/>
  <c r="Y144" i="109"/>
  <c r="Z144" i="109"/>
  <c r="AA144" i="109"/>
  <c r="AB144" i="109"/>
  <c r="AC144" i="109"/>
  <c r="AD144" i="109"/>
  <c r="AE144" i="109"/>
  <c r="AF144" i="109"/>
  <c r="AG144" i="109"/>
  <c r="AI144" i="109"/>
  <c r="AJ144" i="109"/>
  <c r="C139" i="109"/>
  <c r="D139" i="109"/>
  <c r="E139" i="109"/>
  <c r="F139" i="109"/>
  <c r="G139" i="109"/>
  <c r="H139" i="109"/>
  <c r="I139" i="109"/>
  <c r="J139" i="109"/>
  <c r="K139" i="109"/>
  <c r="L139" i="109"/>
  <c r="M139" i="109"/>
  <c r="N139" i="109"/>
  <c r="O139" i="109"/>
  <c r="P139" i="109"/>
  <c r="Q139" i="109"/>
  <c r="R139" i="109"/>
  <c r="S139" i="109"/>
  <c r="T139" i="109"/>
  <c r="U139" i="109"/>
  <c r="V139" i="109"/>
  <c r="W139" i="109"/>
  <c r="X139" i="109"/>
  <c r="Y139" i="109"/>
  <c r="Z139" i="109"/>
  <c r="AA139" i="109"/>
  <c r="AB139" i="109"/>
  <c r="AC139" i="109"/>
  <c r="AD139" i="109"/>
  <c r="AE139" i="109"/>
  <c r="AF139" i="109"/>
  <c r="AG139" i="109"/>
  <c r="AI139" i="109"/>
  <c r="AJ139" i="109"/>
  <c r="C79" i="109"/>
  <c r="D79" i="109"/>
  <c r="E79" i="109"/>
  <c r="F79" i="109"/>
  <c r="G79" i="109"/>
  <c r="H79" i="109"/>
  <c r="I79" i="109"/>
  <c r="J79" i="109"/>
  <c r="K79" i="109"/>
  <c r="L79" i="109"/>
  <c r="M79" i="109"/>
  <c r="N79" i="109"/>
  <c r="O79" i="109"/>
  <c r="P79" i="109"/>
  <c r="Q79" i="109"/>
  <c r="R79" i="109"/>
  <c r="S79" i="109"/>
  <c r="T79" i="109"/>
  <c r="U79" i="109"/>
  <c r="V79" i="109"/>
  <c r="W79" i="109"/>
  <c r="X79" i="109"/>
  <c r="Y79" i="109"/>
  <c r="Z79" i="109"/>
  <c r="AA79" i="109"/>
  <c r="AB79" i="109"/>
  <c r="AC79" i="109"/>
  <c r="AD79" i="109"/>
  <c r="AE79" i="109"/>
  <c r="AF79" i="109"/>
  <c r="AG79" i="109"/>
  <c r="AI79" i="109"/>
  <c r="AJ79" i="109"/>
  <c r="C76" i="109"/>
  <c r="D76" i="109"/>
  <c r="E76" i="109"/>
  <c r="F76" i="109"/>
  <c r="G76" i="109"/>
  <c r="H76" i="109"/>
  <c r="I76" i="109"/>
  <c r="J76" i="109"/>
  <c r="K76" i="109"/>
  <c r="L76" i="109"/>
  <c r="M76" i="109"/>
  <c r="N76" i="109"/>
  <c r="O76" i="109"/>
  <c r="P76" i="109"/>
  <c r="Q76" i="109"/>
  <c r="R76" i="109"/>
  <c r="S76" i="109"/>
  <c r="T76" i="109"/>
  <c r="U76" i="109"/>
  <c r="V76" i="109"/>
  <c r="W76" i="109"/>
  <c r="X76" i="109"/>
  <c r="Y76" i="109"/>
  <c r="Z76" i="109"/>
  <c r="AA76" i="109"/>
  <c r="AB76" i="109"/>
  <c r="AC76" i="109"/>
  <c r="AD76" i="109"/>
  <c r="AE76" i="109"/>
  <c r="AF76" i="109"/>
  <c r="AG76" i="109"/>
  <c r="AI76" i="109"/>
  <c r="AJ76" i="109"/>
  <c r="C73" i="109"/>
  <c r="D73" i="109"/>
  <c r="E73" i="109"/>
  <c r="F73" i="109"/>
  <c r="G73" i="109"/>
  <c r="H73" i="109"/>
  <c r="I73" i="109"/>
  <c r="J73" i="109"/>
  <c r="K73" i="109"/>
  <c r="L73" i="109"/>
  <c r="M73" i="109"/>
  <c r="N73" i="109"/>
  <c r="O73" i="109"/>
  <c r="P73" i="109"/>
  <c r="Q73" i="109"/>
  <c r="R73" i="109"/>
  <c r="S73" i="109"/>
  <c r="T73" i="109"/>
  <c r="U73" i="109"/>
  <c r="V73" i="109"/>
  <c r="W73" i="109"/>
  <c r="X73" i="109"/>
  <c r="Y73" i="109"/>
  <c r="Z73" i="109"/>
  <c r="AA73" i="109"/>
  <c r="AB73" i="109"/>
  <c r="AC73" i="109"/>
  <c r="AD73" i="109"/>
  <c r="AE73" i="109"/>
  <c r="AF73" i="109"/>
  <c r="AG73" i="109"/>
  <c r="AI73" i="109"/>
  <c r="AJ73" i="109"/>
  <c r="AJ70" i="109"/>
  <c r="AI70" i="109"/>
  <c r="AG70" i="109"/>
  <c r="AF70" i="109"/>
  <c r="AE70" i="109"/>
  <c r="AD70" i="109"/>
  <c r="AC70" i="109"/>
  <c r="AB70" i="109"/>
  <c r="AA70" i="109"/>
  <c r="Z70" i="109"/>
  <c r="Y70" i="109"/>
  <c r="X70" i="109"/>
  <c r="W70" i="109"/>
  <c r="V70" i="109"/>
  <c r="U70" i="109"/>
  <c r="T70" i="109"/>
  <c r="S70" i="109"/>
  <c r="R70" i="109"/>
  <c r="Q70" i="109"/>
  <c r="P70" i="109"/>
  <c r="O70" i="109"/>
  <c r="N70" i="109"/>
  <c r="M70" i="109"/>
  <c r="L70" i="109"/>
  <c r="K70" i="109"/>
  <c r="J70" i="109"/>
  <c r="I70" i="109"/>
  <c r="H70" i="109"/>
  <c r="G70" i="109"/>
  <c r="F70" i="109"/>
  <c r="E70" i="109"/>
  <c r="D70" i="109"/>
  <c r="C70" i="109"/>
  <c r="C66" i="109"/>
  <c r="D66" i="109"/>
  <c r="E66" i="109"/>
  <c r="F66" i="109"/>
  <c r="G66" i="109"/>
  <c r="H66" i="109"/>
  <c r="I66" i="109"/>
  <c r="J66" i="109"/>
  <c r="K66" i="109"/>
  <c r="L66" i="109"/>
  <c r="M66" i="109"/>
  <c r="N66" i="109"/>
  <c r="O66" i="109"/>
  <c r="P66" i="109"/>
  <c r="Q66" i="109"/>
  <c r="R66" i="109"/>
  <c r="S66" i="109"/>
  <c r="T66" i="109"/>
  <c r="U66" i="109"/>
  <c r="V66" i="109"/>
  <c r="W66" i="109"/>
  <c r="X66" i="109"/>
  <c r="Y66" i="109"/>
  <c r="Z66" i="109"/>
  <c r="AA66" i="109"/>
  <c r="AB66" i="109"/>
  <c r="AC66" i="109"/>
  <c r="AD66" i="109"/>
  <c r="AE66" i="109"/>
  <c r="AF66" i="109"/>
  <c r="AG66" i="109"/>
  <c r="AI66" i="109"/>
  <c r="AJ66" i="109"/>
  <c r="C62" i="109"/>
  <c r="D62" i="109"/>
  <c r="E62" i="109"/>
  <c r="F62" i="109"/>
  <c r="G62" i="109"/>
  <c r="H62" i="109"/>
  <c r="I62" i="109"/>
  <c r="J62" i="109"/>
  <c r="K62" i="109"/>
  <c r="L62" i="109"/>
  <c r="M62" i="109"/>
  <c r="N62" i="109"/>
  <c r="O62" i="109"/>
  <c r="P62" i="109"/>
  <c r="Q62" i="109"/>
  <c r="R62" i="109"/>
  <c r="S62" i="109"/>
  <c r="T62" i="109"/>
  <c r="U62" i="109"/>
  <c r="V62" i="109"/>
  <c r="W62" i="109"/>
  <c r="X62" i="109"/>
  <c r="Y62" i="109"/>
  <c r="Z62" i="109"/>
  <c r="AA62" i="109"/>
  <c r="AB62" i="109"/>
  <c r="AC62" i="109"/>
  <c r="AD62" i="109"/>
  <c r="AE62" i="109"/>
  <c r="AF62" i="109"/>
  <c r="AG62" i="109"/>
  <c r="AI62" i="109"/>
  <c r="AJ62" i="109"/>
  <c r="C59" i="109"/>
  <c r="D59" i="109"/>
  <c r="E59" i="109"/>
  <c r="F59" i="109"/>
  <c r="G59" i="109"/>
  <c r="H59" i="109"/>
  <c r="I59" i="109"/>
  <c r="J59" i="109"/>
  <c r="K59" i="109"/>
  <c r="L59" i="109"/>
  <c r="M59" i="109"/>
  <c r="N59" i="109"/>
  <c r="O59" i="109"/>
  <c r="P59" i="109"/>
  <c r="Q59" i="109"/>
  <c r="R59" i="109"/>
  <c r="S59" i="109"/>
  <c r="T59" i="109"/>
  <c r="U59" i="109"/>
  <c r="V59" i="109"/>
  <c r="W59" i="109"/>
  <c r="X59" i="109"/>
  <c r="Y59" i="109"/>
  <c r="Z59" i="109"/>
  <c r="AA59" i="109"/>
  <c r="AB59" i="109"/>
  <c r="AC59" i="109"/>
  <c r="AD59" i="109"/>
  <c r="AE59" i="109"/>
  <c r="AF59" i="109"/>
  <c r="AG59" i="109"/>
  <c r="AI59" i="109"/>
  <c r="AJ59" i="109"/>
  <c r="C56" i="109"/>
  <c r="D56" i="109"/>
  <c r="E56" i="109"/>
  <c r="F56" i="109"/>
  <c r="G56" i="109"/>
  <c r="H56" i="109"/>
  <c r="I56" i="109"/>
  <c r="J56" i="109"/>
  <c r="K56" i="109"/>
  <c r="L56" i="109"/>
  <c r="M56" i="109"/>
  <c r="N56" i="109"/>
  <c r="O56" i="109"/>
  <c r="P56" i="109"/>
  <c r="Q56" i="109"/>
  <c r="R56" i="109"/>
  <c r="S56" i="109"/>
  <c r="T56" i="109"/>
  <c r="U56" i="109"/>
  <c r="V56" i="109"/>
  <c r="W56" i="109"/>
  <c r="X56" i="109"/>
  <c r="Y56" i="109"/>
  <c r="Z56" i="109"/>
  <c r="AA56" i="109"/>
  <c r="AB56" i="109"/>
  <c r="AC56" i="109"/>
  <c r="AD56" i="109"/>
  <c r="AE56" i="109"/>
  <c r="AF56" i="109"/>
  <c r="AG56" i="109"/>
  <c r="AI56" i="109"/>
  <c r="AJ56" i="109"/>
  <c r="AJ53" i="109"/>
  <c r="AI53" i="109"/>
  <c r="AG53" i="109"/>
  <c r="AF53" i="109"/>
  <c r="AE53" i="109"/>
  <c r="AD53" i="109"/>
  <c r="AC53" i="109"/>
  <c r="AB53" i="109"/>
  <c r="AA53" i="109"/>
  <c r="Z53" i="109"/>
  <c r="Y53" i="109"/>
  <c r="X53" i="109"/>
  <c r="W53" i="109"/>
  <c r="V53" i="109"/>
  <c r="U53" i="109"/>
  <c r="T53" i="109"/>
  <c r="S53" i="109"/>
  <c r="R53" i="109"/>
  <c r="Q53" i="109"/>
  <c r="P53" i="109"/>
  <c r="O53" i="109"/>
  <c r="N53" i="109"/>
  <c r="M53" i="109"/>
  <c r="L53" i="109"/>
  <c r="K53" i="109"/>
  <c r="J53" i="109"/>
  <c r="I53" i="109"/>
  <c r="H53" i="109"/>
  <c r="G53" i="109"/>
  <c r="F53" i="109"/>
  <c r="E53" i="109"/>
  <c r="D53" i="109"/>
  <c r="C53" i="109"/>
  <c r="C49" i="109"/>
  <c r="D49" i="109"/>
  <c r="E49" i="109"/>
  <c r="F49" i="109"/>
  <c r="G49" i="109"/>
  <c r="H49" i="109"/>
  <c r="I49" i="109"/>
  <c r="J49" i="109"/>
  <c r="K49" i="109"/>
  <c r="L49" i="109"/>
  <c r="M49" i="109"/>
  <c r="N49" i="109"/>
  <c r="O49" i="109"/>
  <c r="P49" i="109"/>
  <c r="Q49" i="109"/>
  <c r="R49" i="109"/>
  <c r="S49" i="109"/>
  <c r="T49" i="109"/>
  <c r="U49" i="109"/>
  <c r="V49" i="109"/>
  <c r="W49" i="109"/>
  <c r="X49" i="109"/>
  <c r="Y49" i="109"/>
  <c r="Z49" i="109"/>
  <c r="AA49" i="109"/>
  <c r="AB49" i="109"/>
  <c r="AC49" i="109"/>
  <c r="AD49" i="109"/>
  <c r="AE49" i="109"/>
  <c r="AF49" i="109"/>
  <c r="AG49" i="109"/>
  <c r="AI49" i="109"/>
  <c r="AJ49" i="109"/>
  <c r="AJ41" i="109"/>
  <c r="AI41" i="109"/>
  <c r="AG41" i="109"/>
  <c r="AF41" i="109"/>
  <c r="AE41" i="109"/>
  <c r="AD41" i="109"/>
  <c r="AC41" i="109"/>
  <c r="AB41" i="109"/>
  <c r="AA41" i="109"/>
  <c r="Z41" i="109"/>
  <c r="Y41" i="109"/>
  <c r="X41" i="109"/>
  <c r="W41" i="109"/>
  <c r="V41" i="109"/>
  <c r="U41" i="109"/>
  <c r="T41" i="109"/>
  <c r="S41" i="109"/>
  <c r="R41" i="109"/>
  <c r="Q41" i="109"/>
  <c r="P41" i="109"/>
  <c r="O41" i="109"/>
  <c r="N41" i="109"/>
  <c r="M41" i="109"/>
  <c r="L41" i="109"/>
  <c r="K41" i="109"/>
  <c r="J41" i="109"/>
  <c r="I41" i="109"/>
  <c r="H41" i="109"/>
  <c r="G41" i="109"/>
  <c r="F41" i="109"/>
  <c r="E41" i="109"/>
  <c r="D41" i="109"/>
  <c r="C41" i="109"/>
  <c r="C39" i="109"/>
  <c r="D39" i="109"/>
  <c r="E39" i="109"/>
  <c r="F39" i="109"/>
  <c r="G39" i="109"/>
  <c r="H39" i="109"/>
  <c r="I39" i="109"/>
  <c r="J39" i="109"/>
  <c r="K39" i="109"/>
  <c r="L39" i="109"/>
  <c r="M39" i="109"/>
  <c r="N39" i="109"/>
  <c r="O39" i="109"/>
  <c r="P39" i="109"/>
  <c r="Q39" i="109"/>
  <c r="R39" i="109"/>
  <c r="S39" i="109"/>
  <c r="T39" i="109"/>
  <c r="U39" i="109"/>
  <c r="V39" i="109"/>
  <c r="W39" i="109"/>
  <c r="X39" i="109"/>
  <c r="Y39" i="109"/>
  <c r="Z39" i="109"/>
  <c r="AA39" i="109"/>
  <c r="AB39" i="109"/>
  <c r="AC39" i="109"/>
  <c r="AD39" i="109"/>
  <c r="AE39" i="109"/>
  <c r="AF39" i="109"/>
  <c r="AG39" i="109"/>
  <c r="AI39" i="109"/>
  <c r="AJ39" i="109"/>
  <c r="C34" i="109"/>
  <c r="D34" i="109"/>
  <c r="E34" i="109"/>
  <c r="F34" i="109"/>
  <c r="G34" i="109"/>
  <c r="H34" i="109"/>
  <c r="I34" i="109"/>
  <c r="J34" i="109"/>
  <c r="K34" i="109"/>
  <c r="L34" i="109"/>
  <c r="M34" i="109"/>
  <c r="N34" i="109"/>
  <c r="O34" i="109"/>
  <c r="P34" i="109"/>
  <c r="Q34" i="109"/>
  <c r="R34" i="109"/>
  <c r="S34" i="109"/>
  <c r="T34" i="109"/>
  <c r="U34" i="109"/>
  <c r="V34" i="109"/>
  <c r="W34" i="109"/>
  <c r="X34" i="109"/>
  <c r="Y34" i="109"/>
  <c r="Z34" i="109"/>
  <c r="AA34" i="109"/>
  <c r="AB34" i="109"/>
  <c r="AC34" i="109"/>
  <c r="AD34" i="109"/>
  <c r="AE34" i="109"/>
  <c r="AF34" i="109"/>
  <c r="AG34" i="109"/>
  <c r="AI34" i="109"/>
  <c r="AJ34" i="109"/>
  <c r="C30" i="109"/>
  <c r="D30" i="109"/>
  <c r="E30" i="109"/>
  <c r="F30" i="109"/>
  <c r="G30" i="109"/>
  <c r="H30" i="109"/>
  <c r="I30" i="109"/>
  <c r="J30" i="109"/>
  <c r="K30" i="109"/>
  <c r="L30" i="109"/>
  <c r="M30" i="109"/>
  <c r="N30" i="109"/>
  <c r="O30" i="109"/>
  <c r="P30" i="109"/>
  <c r="Q30" i="109"/>
  <c r="R30" i="109"/>
  <c r="S30" i="109"/>
  <c r="T30" i="109"/>
  <c r="U30" i="109"/>
  <c r="V30" i="109"/>
  <c r="W30" i="109"/>
  <c r="X30" i="109"/>
  <c r="Y30" i="109"/>
  <c r="Z30" i="109"/>
  <c r="AA30" i="109"/>
  <c r="AB30" i="109"/>
  <c r="AC30" i="109"/>
  <c r="AD30" i="109"/>
  <c r="AE30" i="109"/>
  <c r="AF30" i="109"/>
  <c r="AG30" i="109"/>
  <c r="AI30" i="109"/>
  <c r="AJ30" i="109"/>
  <c r="C27" i="109"/>
  <c r="D27" i="109"/>
  <c r="E27" i="109"/>
  <c r="F27" i="109"/>
  <c r="G27" i="109"/>
  <c r="H27" i="109"/>
  <c r="I27" i="109"/>
  <c r="J27" i="109"/>
  <c r="K27" i="109"/>
  <c r="L27" i="109"/>
  <c r="M27" i="109"/>
  <c r="N27" i="109"/>
  <c r="O27" i="109"/>
  <c r="P27" i="109"/>
  <c r="Q27" i="109"/>
  <c r="R27" i="109"/>
  <c r="S27" i="109"/>
  <c r="T27" i="109"/>
  <c r="U27" i="109"/>
  <c r="V27" i="109"/>
  <c r="W27" i="109"/>
  <c r="X27" i="109"/>
  <c r="Y27" i="109"/>
  <c r="Z27" i="109"/>
  <c r="AA27" i="109"/>
  <c r="AB27" i="109"/>
  <c r="AC27" i="109"/>
  <c r="AD27" i="109"/>
  <c r="AE27" i="109"/>
  <c r="AF27" i="109"/>
  <c r="AG27" i="109"/>
  <c r="AI27" i="109"/>
  <c r="AJ27" i="109"/>
  <c r="AK152" i="109"/>
  <c r="AK151" i="109"/>
  <c r="AK149" i="109"/>
  <c r="AK148" i="109"/>
  <c r="AK146" i="109"/>
  <c r="AK145" i="109"/>
  <c r="AK134" i="109"/>
  <c r="AK133" i="109"/>
  <c r="AK132" i="109"/>
  <c r="AK131" i="109"/>
  <c r="AK130" i="109"/>
  <c r="AK129" i="109"/>
  <c r="AK128" i="109"/>
  <c r="AK127" i="109"/>
  <c r="AK126" i="109"/>
  <c r="AK125" i="109"/>
  <c r="AK124" i="109"/>
  <c r="AK123" i="109"/>
  <c r="AK122" i="109"/>
  <c r="AK121" i="109"/>
  <c r="AK120" i="109"/>
  <c r="AK118" i="109"/>
  <c r="AK117" i="109"/>
  <c r="AK116" i="109"/>
  <c r="AK115" i="109"/>
  <c r="AK114" i="109"/>
  <c r="AK108" i="109"/>
  <c r="AK107" i="109"/>
  <c r="AK106" i="109"/>
  <c r="AK105" i="109"/>
  <c r="AK104" i="109"/>
  <c r="AK103" i="109"/>
  <c r="AK102" i="109"/>
  <c r="AK101" i="109"/>
  <c r="AK100" i="109"/>
  <c r="AK99" i="109"/>
  <c r="AK98" i="109"/>
  <c r="AK97" i="109"/>
  <c r="AK96" i="109"/>
  <c r="AK95" i="109"/>
  <c r="AK94" i="109"/>
  <c r="AK93" i="109"/>
  <c r="AK92" i="109"/>
  <c r="AK87" i="109"/>
  <c r="AK86" i="109"/>
  <c r="AK85" i="109"/>
  <c r="AK84" i="109"/>
  <c r="AK83" i="109"/>
  <c r="AK81" i="109"/>
  <c r="AK80" i="109"/>
  <c r="AK78" i="109"/>
  <c r="AK77" i="109"/>
  <c r="AK75" i="109"/>
  <c r="AK74" i="109"/>
  <c r="AK72" i="109"/>
  <c r="AK71" i="109"/>
  <c r="AK68" i="109"/>
  <c r="AK67" i="109"/>
  <c r="AK64" i="109"/>
  <c r="AK63" i="109"/>
  <c r="AK61" i="109"/>
  <c r="AK60" i="109"/>
  <c r="AK58" i="109"/>
  <c r="AK57" i="109"/>
  <c r="AK55" i="109"/>
  <c r="AK54" i="109"/>
  <c r="AK45" i="109"/>
  <c r="AK43" i="109"/>
  <c r="AK42" i="109"/>
  <c r="AK40" i="109"/>
  <c r="AK37" i="109"/>
  <c r="AK36" i="109" s="1"/>
  <c r="AK35" i="109"/>
  <c r="AK32" i="109"/>
  <c r="AK31" i="109"/>
  <c r="AK25" i="109"/>
  <c r="AK24" i="109"/>
  <c r="C13" i="109"/>
  <c r="D13" i="109"/>
  <c r="E13" i="109"/>
  <c r="F13" i="109"/>
  <c r="G13" i="109"/>
  <c r="H13" i="109"/>
  <c r="I13" i="109"/>
  <c r="J13" i="109"/>
  <c r="K13" i="109"/>
  <c r="L13" i="109"/>
  <c r="M13" i="109"/>
  <c r="N13" i="109"/>
  <c r="O13" i="109"/>
  <c r="P13" i="109"/>
  <c r="Q13" i="109"/>
  <c r="R13" i="109"/>
  <c r="S13" i="109"/>
  <c r="T13" i="109"/>
  <c r="U13" i="109"/>
  <c r="V13" i="109"/>
  <c r="W13" i="109"/>
  <c r="X13" i="109"/>
  <c r="Y13" i="109"/>
  <c r="Z13" i="109"/>
  <c r="AA13" i="109"/>
  <c r="AB13" i="109"/>
  <c r="AC13" i="109"/>
  <c r="AD13" i="109"/>
  <c r="AE13" i="109"/>
  <c r="AF13" i="109"/>
  <c r="AG13" i="109"/>
  <c r="AI13" i="109"/>
  <c r="AJ13" i="109"/>
  <c r="C154" i="109"/>
  <c r="D154" i="109"/>
  <c r="E154" i="109"/>
  <c r="F154" i="109"/>
  <c r="G154" i="109"/>
  <c r="H154" i="109"/>
  <c r="I154" i="109"/>
  <c r="J154" i="109"/>
  <c r="K154" i="109"/>
  <c r="L154" i="109"/>
  <c r="M154" i="109"/>
  <c r="N154" i="109"/>
  <c r="O154" i="109"/>
  <c r="P154" i="109"/>
  <c r="Q154" i="109"/>
  <c r="R154" i="109"/>
  <c r="S154" i="109"/>
  <c r="T154" i="109"/>
  <c r="U154" i="109"/>
  <c r="V154" i="109"/>
  <c r="W154" i="109"/>
  <c r="X154" i="109"/>
  <c r="Y154" i="109"/>
  <c r="Z154" i="109"/>
  <c r="AA154" i="109"/>
  <c r="AB154" i="109"/>
  <c r="AC154" i="109"/>
  <c r="AE154" i="109"/>
  <c r="AF154" i="109"/>
  <c r="AG154" i="109"/>
  <c r="AI154" i="109"/>
  <c r="AJ154" i="109"/>
  <c r="D66" i="122"/>
  <c r="E66" i="122"/>
  <c r="F66" i="122"/>
  <c r="G66" i="122"/>
  <c r="H66" i="122"/>
  <c r="I66" i="122"/>
  <c r="J66" i="122"/>
  <c r="K66" i="122"/>
  <c r="L66" i="122"/>
  <c r="M66" i="122"/>
  <c r="N66" i="122"/>
  <c r="D70" i="122"/>
  <c r="E70" i="122"/>
  <c r="F70" i="122"/>
  <c r="G70" i="122"/>
  <c r="H70" i="122"/>
  <c r="I70" i="122"/>
  <c r="J70" i="122"/>
  <c r="K70" i="122"/>
  <c r="L70" i="122"/>
  <c r="M70" i="122"/>
  <c r="N70" i="122"/>
  <c r="D73" i="122"/>
  <c r="E73" i="122"/>
  <c r="F73" i="122"/>
  <c r="G73" i="122"/>
  <c r="H73" i="122"/>
  <c r="I73" i="122"/>
  <c r="J73" i="122"/>
  <c r="K73" i="122"/>
  <c r="L73" i="122"/>
  <c r="M73" i="122"/>
  <c r="N73" i="122"/>
  <c r="D76" i="122"/>
  <c r="E76" i="122"/>
  <c r="F76" i="122"/>
  <c r="G76" i="122"/>
  <c r="H76" i="122"/>
  <c r="I76" i="122"/>
  <c r="J76" i="122"/>
  <c r="K76" i="122"/>
  <c r="L76" i="122"/>
  <c r="M76" i="122"/>
  <c r="N76" i="122"/>
  <c r="D79" i="122"/>
  <c r="E79" i="122"/>
  <c r="F79" i="122"/>
  <c r="G79" i="122"/>
  <c r="H79" i="122"/>
  <c r="I79" i="122"/>
  <c r="J79" i="122"/>
  <c r="K79" i="122"/>
  <c r="L79" i="122"/>
  <c r="M79" i="122"/>
  <c r="N79" i="122"/>
  <c r="G149" i="122"/>
  <c r="H149" i="122"/>
  <c r="I149" i="122"/>
  <c r="J149" i="122"/>
  <c r="K149" i="122"/>
  <c r="L149" i="122"/>
  <c r="M149" i="122"/>
  <c r="G145" i="122"/>
  <c r="H145" i="122"/>
  <c r="I145" i="122"/>
  <c r="J145" i="122"/>
  <c r="K145" i="122"/>
  <c r="L145" i="122"/>
  <c r="M145" i="122"/>
  <c r="G142" i="122"/>
  <c r="H142" i="122"/>
  <c r="I142" i="122"/>
  <c r="J142" i="122"/>
  <c r="K142" i="122"/>
  <c r="L142" i="122"/>
  <c r="M142" i="122"/>
  <c r="G139" i="122"/>
  <c r="H139" i="122"/>
  <c r="I139" i="122"/>
  <c r="J139" i="122"/>
  <c r="K139" i="122"/>
  <c r="L139" i="122"/>
  <c r="M139" i="122"/>
  <c r="G134" i="122"/>
  <c r="H134" i="122"/>
  <c r="I134" i="122"/>
  <c r="J134" i="122"/>
  <c r="K134" i="122"/>
  <c r="L134" i="122"/>
  <c r="M134" i="122"/>
  <c r="G62" i="122"/>
  <c r="H62" i="122"/>
  <c r="I62" i="122"/>
  <c r="J62" i="122"/>
  <c r="K62" i="122"/>
  <c r="L62" i="122"/>
  <c r="M62" i="122"/>
  <c r="G59" i="122"/>
  <c r="H59" i="122"/>
  <c r="I59" i="122"/>
  <c r="J59" i="122"/>
  <c r="K59" i="122"/>
  <c r="L59" i="122"/>
  <c r="M59" i="122"/>
  <c r="N59" i="122"/>
  <c r="G56" i="122"/>
  <c r="H56" i="122"/>
  <c r="I56" i="122"/>
  <c r="J56" i="122"/>
  <c r="K56" i="122"/>
  <c r="L56" i="122"/>
  <c r="M56" i="122"/>
  <c r="N56" i="122"/>
  <c r="G53" i="122"/>
  <c r="H53" i="122"/>
  <c r="I53" i="122"/>
  <c r="J53" i="122"/>
  <c r="K53" i="122"/>
  <c r="L53" i="122"/>
  <c r="M53" i="122"/>
  <c r="N53" i="122"/>
  <c r="G49" i="122"/>
  <c r="H49" i="122"/>
  <c r="I49" i="122"/>
  <c r="J49" i="122"/>
  <c r="K49" i="122"/>
  <c r="L49" i="122"/>
  <c r="M49" i="122"/>
  <c r="G41" i="122"/>
  <c r="H41" i="122"/>
  <c r="I41" i="122"/>
  <c r="J41" i="122"/>
  <c r="K41" i="122"/>
  <c r="L41" i="122"/>
  <c r="M41" i="122"/>
  <c r="D39" i="122"/>
  <c r="E39" i="122"/>
  <c r="F39" i="122"/>
  <c r="G39" i="122"/>
  <c r="H39" i="122"/>
  <c r="I39" i="122"/>
  <c r="J39" i="122"/>
  <c r="K39" i="122"/>
  <c r="L39" i="122"/>
  <c r="M39" i="122"/>
  <c r="N39" i="122"/>
  <c r="C39" i="122"/>
  <c r="D36" i="122"/>
  <c r="E36" i="122"/>
  <c r="F36" i="122"/>
  <c r="G36" i="122"/>
  <c r="H36" i="122"/>
  <c r="I36" i="122"/>
  <c r="J36" i="122"/>
  <c r="K36" i="122"/>
  <c r="L36" i="122"/>
  <c r="M36" i="122"/>
  <c r="N36" i="122"/>
  <c r="C36" i="122"/>
  <c r="D34" i="122"/>
  <c r="E34" i="122"/>
  <c r="F34" i="122"/>
  <c r="G34" i="122"/>
  <c r="H34" i="122"/>
  <c r="I34" i="122"/>
  <c r="J34" i="122"/>
  <c r="K34" i="122"/>
  <c r="L34" i="122"/>
  <c r="M34" i="122"/>
  <c r="N34" i="122"/>
  <c r="C34" i="122"/>
  <c r="G30" i="122"/>
  <c r="H30" i="122"/>
  <c r="I30" i="122"/>
  <c r="J30" i="122"/>
  <c r="K30" i="122"/>
  <c r="L30" i="122"/>
  <c r="G27" i="122"/>
  <c r="H27" i="122"/>
  <c r="I27" i="122"/>
  <c r="J27" i="122"/>
  <c r="K27" i="122"/>
  <c r="L27" i="122"/>
  <c r="G23" i="122"/>
  <c r="H23" i="122"/>
  <c r="I23" i="122"/>
  <c r="J23" i="122"/>
  <c r="K23" i="122"/>
  <c r="L23" i="122"/>
  <c r="G13" i="122"/>
  <c r="H13" i="122"/>
  <c r="I13" i="122"/>
  <c r="J13" i="122"/>
  <c r="K13" i="122"/>
  <c r="L13" i="122"/>
  <c r="M13" i="122"/>
  <c r="N13" i="122"/>
  <c r="N149" i="122"/>
  <c r="F149" i="122"/>
  <c r="E149" i="122"/>
  <c r="D149" i="122"/>
  <c r="C149" i="122"/>
  <c r="N145" i="122"/>
  <c r="F145" i="122"/>
  <c r="E145" i="122"/>
  <c r="D145" i="122"/>
  <c r="C145" i="122"/>
  <c r="N142" i="122"/>
  <c r="F142" i="122"/>
  <c r="E142" i="122"/>
  <c r="D142" i="122"/>
  <c r="C142" i="122"/>
  <c r="N139" i="122"/>
  <c r="F139" i="122"/>
  <c r="E139" i="122"/>
  <c r="D139" i="122"/>
  <c r="C139" i="122"/>
  <c r="N134" i="122"/>
  <c r="F134" i="122"/>
  <c r="E134" i="122"/>
  <c r="D134" i="122"/>
  <c r="C134" i="122"/>
  <c r="C79" i="122"/>
  <c r="C76" i="122"/>
  <c r="C73" i="122"/>
  <c r="C70" i="122"/>
  <c r="C66" i="122"/>
  <c r="N62" i="122"/>
  <c r="F62" i="122"/>
  <c r="E62" i="122"/>
  <c r="D62" i="122"/>
  <c r="C62" i="122"/>
  <c r="F59" i="122"/>
  <c r="E59" i="122"/>
  <c r="D59" i="122"/>
  <c r="C59" i="122"/>
  <c r="F56" i="122"/>
  <c r="E56" i="122"/>
  <c r="D56" i="122"/>
  <c r="C56" i="122"/>
  <c r="F53" i="122"/>
  <c r="E53" i="122"/>
  <c r="D53" i="122"/>
  <c r="C53" i="122"/>
  <c r="N49" i="122"/>
  <c r="F49" i="122"/>
  <c r="E49" i="122"/>
  <c r="D49" i="122"/>
  <c r="C49" i="122"/>
  <c r="O43" i="122"/>
  <c r="O42" i="122"/>
  <c r="N41" i="122"/>
  <c r="F41" i="122"/>
  <c r="E41" i="122"/>
  <c r="D41" i="122"/>
  <c r="C41" i="122"/>
  <c r="O40" i="122"/>
  <c r="O38" i="122"/>
  <c r="O37" i="122"/>
  <c r="O35" i="122"/>
  <c r="O32" i="122"/>
  <c r="O31" i="122"/>
  <c r="N30" i="122"/>
  <c r="M30" i="122"/>
  <c r="F30" i="122"/>
  <c r="E30" i="122"/>
  <c r="D30" i="122"/>
  <c r="C30" i="122"/>
  <c r="N27" i="122"/>
  <c r="M27" i="122"/>
  <c r="F27" i="122"/>
  <c r="E27" i="122"/>
  <c r="D27" i="122"/>
  <c r="C27" i="122"/>
  <c r="O25" i="122"/>
  <c r="O24" i="122"/>
  <c r="N23" i="122"/>
  <c r="M23" i="122"/>
  <c r="F23" i="122"/>
  <c r="E23" i="122"/>
  <c r="D23" i="122"/>
  <c r="C23" i="122"/>
  <c r="O15" i="122"/>
  <c r="O14" i="122"/>
  <c r="F13" i="122"/>
  <c r="E13" i="122"/>
  <c r="D13" i="122"/>
  <c r="C13" i="122"/>
  <c r="I52" i="122" l="1"/>
  <c r="I48" i="122" s="1"/>
  <c r="L52" i="122"/>
  <c r="H52" i="122"/>
  <c r="G52" i="122"/>
  <c r="G48" i="122" s="1"/>
  <c r="M52" i="122"/>
  <c r="M48" i="122" s="1"/>
  <c r="J52" i="122"/>
  <c r="K52" i="122"/>
  <c r="K48" i="122" s="1"/>
  <c r="O76" i="122"/>
  <c r="O66" i="122"/>
  <c r="O79" i="122"/>
  <c r="O145" i="122"/>
  <c r="O70" i="122"/>
  <c r="O73" i="122"/>
  <c r="O53" i="122"/>
  <c r="O56" i="122"/>
  <c r="O59" i="122"/>
  <c r="O62" i="122"/>
  <c r="O142" i="122"/>
  <c r="O134" i="122"/>
  <c r="O149" i="122"/>
  <c r="O139" i="122"/>
  <c r="F26" i="122"/>
  <c r="O27" i="122"/>
  <c r="AK49" i="109"/>
  <c r="F52" i="109"/>
  <c r="AK139" i="109"/>
  <c r="AK154" i="109"/>
  <c r="G52" i="109"/>
  <c r="Z52" i="109"/>
  <c r="N26" i="109"/>
  <c r="AE52" i="109"/>
  <c r="V69" i="109"/>
  <c r="AE143" i="109"/>
  <c r="O143" i="109"/>
  <c r="J69" i="109"/>
  <c r="N69" i="109"/>
  <c r="R69" i="109"/>
  <c r="Z69" i="109"/>
  <c r="AD69" i="109"/>
  <c r="AI69" i="109"/>
  <c r="F69" i="109"/>
  <c r="D69" i="109"/>
  <c r="H69" i="109"/>
  <c r="L69" i="109"/>
  <c r="P69" i="109"/>
  <c r="T69" i="109"/>
  <c r="X69" i="109"/>
  <c r="AB69" i="109"/>
  <c r="AF69" i="109"/>
  <c r="D52" i="109"/>
  <c r="H52" i="109"/>
  <c r="L52" i="109"/>
  <c r="P52" i="109"/>
  <c r="T52" i="109"/>
  <c r="X52" i="109"/>
  <c r="AB52" i="109"/>
  <c r="AF52" i="109"/>
  <c r="W52" i="109"/>
  <c r="O52" i="109"/>
  <c r="J52" i="109"/>
  <c r="N52" i="109"/>
  <c r="R52" i="109"/>
  <c r="V52" i="109"/>
  <c r="AD52" i="109"/>
  <c r="AI52" i="109"/>
  <c r="V33" i="109"/>
  <c r="AE26" i="109"/>
  <c r="O26" i="109"/>
  <c r="G26" i="109"/>
  <c r="AD26" i="109"/>
  <c r="W26" i="109"/>
  <c r="N52" i="122"/>
  <c r="M69" i="122"/>
  <c r="I69" i="122"/>
  <c r="O39" i="122"/>
  <c r="J33" i="122"/>
  <c r="F33" i="122"/>
  <c r="O34" i="122"/>
  <c r="M33" i="122"/>
  <c r="D33" i="122"/>
  <c r="K33" i="122"/>
  <c r="G33" i="122"/>
  <c r="M26" i="122"/>
  <c r="D26" i="122"/>
  <c r="N26" i="122"/>
  <c r="AK59" i="109"/>
  <c r="AJ33" i="109"/>
  <c r="AE33" i="109"/>
  <c r="AA33" i="109"/>
  <c r="W33" i="109"/>
  <c r="S33" i="109"/>
  <c r="O33" i="109"/>
  <c r="K33" i="109"/>
  <c r="G33" i="109"/>
  <c r="C33" i="109"/>
  <c r="AI33" i="109"/>
  <c r="AD33" i="109"/>
  <c r="Z33" i="109"/>
  <c r="R33" i="109"/>
  <c r="N33" i="109"/>
  <c r="J33" i="109"/>
  <c r="F33" i="109"/>
  <c r="AK41" i="109"/>
  <c r="AI143" i="109"/>
  <c r="AD143" i="109"/>
  <c r="Z143" i="109"/>
  <c r="V143" i="109"/>
  <c r="R143" i="109"/>
  <c r="N143" i="109"/>
  <c r="J143" i="109"/>
  <c r="F143" i="109"/>
  <c r="AI26" i="109"/>
  <c r="Z26" i="109"/>
  <c r="V26" i="109"/>
  <c r="R26" i="109"/>
  <c r="J26" i="109"/>
  <c r="F26" i="109"/>
  <c r="C52" i="109"/>
  <c r="K52" i="109"/>
  <c r="AJ143" i="109"/>
  <c r="AA143" i="109"/>
  <c r="W143" i="109"/>
  <c r="S143" i="109"/>
  <c r="K143" i="109"/>
  <c r="G143" i="109"/>
  <c r="C143" i="109"/>
  <c r="O13" i="122"/>
  <c r="F52" i="122"/>
  <c r="G26" i="122"/>
  <c r="E69" i="122"/>
  <c r="AJ26" i="109"/>
  <c r="AA26" i="109"/>
  <c r="S26" i="109"/>
  <c r="K26" i="109"/>
  <c r="C26" i="109"/>
  <c r="AK30" i="109"/>
  <c r="AK39" i="109"/>
  <c r="C69" i="109"/>
  <c r="G69" i="109"/>
  <c r="K69" i="109"/>
  <c r="O69" i="109"/>
  <c r="S69" i="109"/>
  <c r="W69" i="109"/>
  <c r="AA69" i="109"/>
  <c r="AE69" i="109"/>
  <c r="AJ69" i="109"/>
  <c r="AG69" i="109"/>
  <c r="AC69" i="109"/>
  <c r="Y69" i="109"/>
  <c r="U69" i="109"/>
  <c r="S52" i="109"/>
  <c r="AA52" i="109"/>
  <c r="AJ52" i="109"/>
  <c r="F138" i="122"/>
  <c r="E52" i="122"/>
  <c r="L26" i="122"/>
  <c r="H26" i="122"/>
  <c r="I138" i="122"/>
  <c r="L69" i="122"/>
  <c r="H69" i="122"/>
  <c r="D69" i="122"/>
  <c r="AK56" i="109"/>
  <c r="O36" i="122"/>
  <c r="K69" i="122"/>
  <c r="K65" i="122" s="1"/>
  <c r="G69" i="122"/>
  <c r="N69" i="122"/>
  <c r="J69" i="122"/>
  <c r="F69" i="122"/>
  <c r="AK34" i="109"/>
  <c r="Q69" i="109"/>
  <c r="M69" i="109"/>
  <c r="I69" i="109"/>
  <c r="E69" i="109"/>
  <c r="AK76" i="109"/>
  <c r="AK147" i="109"/>
  <c r="H33" i="122"/>
  <c r="AK62" i="109"/>
  <c r="C33" i="122"/>
  <c r="M138" i="122"/>
  <c r="AK23" i="109"/>
  <c r="AK79" i="109"/>
  <c r="AK150" i="109"/>
  <c r="AG143" i="109"/>
  <c r="Y143" i="109"/>
  <c r="U143" i="109"/>
  <c r="M143" i="109"/>
  <c r="E143" i="109"/>
  <c r="AF143" i="109"/>
  <c r="AB143" i="109"/>
  <c r="X143" i="109"/>
  <c r="T143" i="109"/>
  <c r="P143" i="109"/>
  <c r="L143" i="109"/>
  <c r="H143" i="109"/>
  <c r="D143" i="109"/>
  <c r="AC143" i="109"/>
  <c r="Q143" i="109"/>
  <c r="I143" i="109"/>
  <c r="AK144" i="109"/>
  <c r="AK73" i="109"/>
  <c r="AK70" i="109"/>
  <c r="AK66" i="109"/>
  <c r="E52" i="109"/>
  <c r="I52" i="109"/>
  <c r="M52" i="109"/>
  <c r="Q52" i="109"/>
  <c r="U52" i="109"/>
  <c r="Y52" i="109"/>
  <c r="AC52" i="109"/>
  <c r="AG52" i="109"/>
  <c r="AK53" i="109"/>
  <c r="AG33" i="109"/>
  <c r="AC33" i="109"/>
  <c r="Y33" i="109"/>
  <c r="U33" i="109"/>
  <c r="Q33" i="109"/>
  <c r="M33" i="109"/>
  <c r="I33" i="109"/>
  <c r="E33" i="109"/>
  <c r="AF33" i="109"/>
  <c r="AB33" i="109"/>
  <c r="X33" i="109"/>
  <c r="T33" i="109"/>
  <c r="P33" i="109"/>
  <c r="L33" i="109"/>
  <c r="H33" i="109"/>
  <c r="D33" i="109"/>
  <c r="AG26" i="109"/>
  <c r="AC26" i="109"/>
  <c r="Y26" i="109"/>
  <c r="U26" i="109"/>
  <c r="Q26" i="109"/>
  <c r="M26" i="109"/>
  <c r="I26" i="109"/>
  <c r="E26" i="109"/>
  <c r="AF26" i="109"/>
  <c r="AB26" i="109"/>
  <c r="X26" i="109"/>
  <c r="T26" i="109"/>
  <c r="P26" i="109"/>
  <c r="L26" i="109"/>
  <c r="H26" i="109"/>
  <c r="D26" i="109"/>
  <c r="AK27" i="109"/>
  <c r="K138" i="122"/>
  <c r="E33" i="122"/>
  <c r="L33" i="122"/>
  <c r="K26" i="122"/>
  <c r="C138" i="122"/>
  <c r="N138" i="122"/>
  <c r="H138" i="122"/>
  <c r="D138" i="122"/>
  <c r="L138" i="122"/>
  <c r="E138" i="122"/>
  <c r="G138" i="122"/>
  <c r="C69" i="122"/>
  <c r="D52" i="122"/>
  <c r="I33" i="122"/>
  <c r="N33" i="122"/>
  <c r="J138" i="122"/>
  <c r="L48" i="122"/>
  <c r="J48" i="122"/>
  <c r="J26" i="122"/>
  <c r="I26" i="122"/>
  <c r="O23" i="122"/>
  <c r="O41" i="122"/>
  <c r="O49" i="122"/>
  <c r="E26" i="122"/>
  <c r="O30" i="122"/>
  <c r="C26" i="122"/>
  <c r="C52" i="122"/>
  <c r="Z65" i="109" l="1"/>
  <c r="AF65" i="109"/>
  <c r="P65" i="109"/>
  <c r="F65" i="109"/>
  <c r="L65" i="109"/>
  <c r="Y48" i="109"/>
  <c r="AE48" i="109"/>
  <c r="J48" i="109"/>
  <c r="V48" i="109"/>
  <c r="AB48" i="109"/>
  <c r="L48" i="109"/>
  <c r="I65" i="122"/>
  <c r="E65" i="122"/>
  <c r="D65" i="122"/>
  <c r="M65" i="122"/>
  <c r="F65" i="122"/>
  <c r="H65" i="122"/>
  <c r="H48" i="122"/>
  <c r="N48" i="122"/>
  <c r="F48" i="122"/>
  <c r="O69" i="122"/>
  <c r="O52" i="122"/>
  <c r="O138" i="122"/>
  <c r="M17" i="122"/>
  <c r="D17" i="122"/>
  <c r="F17" i="122"/>
  <c r="K17" i="122"/>
  <c r="Y65" i="109"/>
  <c r="O48" i="109"/>
  <c r="Z48" i="109"/>
  <c r="AA48" i="109"/>
  <c r="AA65" i="109"/>
  <c r="AE17" i="109"/>
  <c r="AI48" i="109"/>
  <c r="W48" i="109"/>
  <c r="T48" i="109"/>
  <c r="T65" i="109"/>
  <c r="AD65" i="109"/>
  <c r="V65" i="109"/>
  <c r="R142" i="109"/>
  <c r="AD48" i="109"/>
  <c r="AF48" i="109"/>
  <c r="P48" i="109"/>
  <c r="K48" i="109"/>
  <c r="Z142" i="109"/>
  <c r="X48" i="109"/>
  <c r="H48" i="109"/>
  <c r="X65" i="109"/>
  <c r="AI65" i="109"/>
  <c r="N65" i="109"/>
  <c r="F48" i="109"/>
  <c r="R48" i="109"/>
  <c r="G17" i="109"/>
  <c r="N48" i="109"/>
  <c r="D65" i="109"/>
  <c r="J65" i="109"/>
  <c r="G48" i="109"/>
  <c r="K17" i="109"/>
  <c r="AB65" i="109"/>
  <c r="R65" i="109"/>
  <c r="C17" i="109"/>
  <c r="N17" i="109"/>
  <c r="F17" i="109"/>
  <c r="W17" i="109"/>
  <c r="AG17" i="109"/>
  <c r="N142" i="109"/>
  <c r="N17" i="122"/>
  <c r="K65" i="109"/>
  <c r="D48" i="109"/>
  <c r="C48" i="109"/>
  <c r="I65" i="109"/>
  <c r="H65" i="109"/>
  <c r="D142" i="109"/>
  <c r="T142" i="109"/>
  <c r="E142" i="109"/>
  <c r="AG142" i="109"/>
  <c r="K142" i="109"/>
  <c r="AJ142" i="109"/>
  <c r="AI142" i="109"/>
  <c r="I142" i="109"/>
  <c r="H142" i="109"/>
  <c r="X142" i="109"/>
  <c r="M142" i="109"/>
  <c r="S142" i="109"/>
  <c r="F142" i="109"/>
  <c r="V142" i="109"/>
  <c r="O142" i="109"/>
  <c r="Q142" i="109"/>
  <c r="L142" i="109"/>
  <c r="AB142" i="109"/>
  <c r="U142" i="109"/>
  <c r="C142" i="109"/>
  <c r="W142" i="109"/>
  <c r="J142" i="109"/>
  <c r="AC142" i="109"/>
  <c r="P142" i="109"/>
  <c r="AF142" i="109"/>
  <c r="Y142" i="109"/>
  <c r="G142" i="109"/>
  <c r="AA142" i="109"/>
  <c r="AD142" i="109"/>
  <c r="AE142" i="109"/>
  <c r="AC65" i="109"/>
  <c r="Q65" i="109"/>
  <c r="U65" i="109"/>
  <c r="AJ65" i="109"/>
  <c r="S65" i="109"/>
  <c r="C65" i="109"/>
  <c r="E65" i="109"/>
  <c r="AE65" i="109"/>
  <c r="O65" i="109"/>
  <c r="M65" i="109"/>
  <c r="AG65" i="109"/>
  <c r="W65" i="109"/>
  <c r="G65" i="109"/>
  <c r="I48" i="109"/>
  <c r="E48" i="109"/>
  <c r="AJ48" i="109"/>
  <c r="AG48" i="109"/>
  <c r="Q48" i="109"/>
  <c r="U48" i="109"/>
  <c r="AC48" i="109"/>
  <c r="M48" i="109"/>
  <c r="S48" i="109"/>
  <c r="AD17" i="109"/>
  <c r="AI17" i="109"/>
  <c r="O17" i="109"/>
  <c r="P17" i="109"/>
  <c r="AF17" i="109"/>
  <c r="Q17" i="109"/>
  <c r="AA17" i="109"/>
  <c r="Z17" i="109"/>
  <c r="H17" i="109"/>
  <c r="X17" i="109"/>
  <c r="I17" i="109"/>
  <c r="Y17" i="109"/>
  <c r="L17" i="109"/>
  <c r="AB17" i="109"/>
  <c r="M17" i="109"/>
  <c r="AC17" i="109"/>
  <c r="R17" i="109"/>
  <c r="J17" i="109"/>
  <c r="S17" i="109"/>
  <c r="V17" i="109"/>
  <c r="G137" i="122"/>
  <c r="H137" i="122"/>
  <c r="G65" i="122"/>
  <c r="D48" i="122"/>
  <c r="E137" i="122"/>
  <c r="N137" i="122"/>
  <c r="L65" i="122"/>
  <c r="E48" i="122"/>
  <c r="J137" i="122"/>
  <c r="L137" i="122"/>
  <c r="C137" i="122"/>
  <c r="K137" i="122"/>
  <c r="J65" i="122"/>
  <c r="I137" i="122"/>
  <c r="F137" i="122"/>
  <c r="C65" i="122"/>
  <c r="D137" i="122"/>
  <c r="M137" i="122"/>
  <c r="N65" i="122"/>
  <c r="O33" i="122"/>
  <c r="J17" i="122"/>
  <c r="G17" i="122"/>
  <c r="AK69" i="109"/>
  <c r="T17" i="109"/>
  <c r="H17" i="122"/>
  <c r="AJ17" i="109"/>
  <c r="E17" i="122"/>
  <c r="L17" i="122"/>
  <c r="C17" i="122"/>
  <c r="AK33" i="109"/>
  <c r="AK26" i="109"/>
  <c r="AK143" i="109"/>
  <c r="AK52" i="109"/>
  <c r="E17" i="109"/>
  <c r="U17" i="109"/>
  <c r="D17" i="109"/>
  <c r="I17" i="122"/>
  <c r="O26" i="122"/>
  <c r="C48" i="122"/>
  <c r="F47" i="122" l="1"/>
  <c r="G47" i="122"/>
  <c r="AK17" i="109"/>
  <c r="O65" i="122"/>
  <c r="O137" i="122"/>
  <c r="M47" i="122"/>
  <c r="H47" i="122"/>
  <c r="K47" i="122"/>
  <c r="I47" i="122"/>
  <c r="L47" i="122"/>
  <c r="N47" i="122"/>
  <c r="J47" i="122"/>
  <c r="O48" i="122"/>
  <c r="D47" i="122"/>
  <c r="E47" i="122"/>
  <c r="AA47" i="109"/>
  <c r="J47" i="109"/>
  <c r="AB47" i="109"/>
  <c r="AI47" i="109"/>
  <c r="R47" i="109"/>
  <c r="O47" i="109"/>
  <c r="L47" i="109"/>
  <c r="F47" i="109"/>
  <c r="X47" i="109"/>
  <c r="Z47" i="109"/>
  <c r="AC47" i="109"/>
  <c r="M47" i="109"/>
  <c r="Q47" i="109"/>
  <c r="I47" i="109"/>
  <c r="T47" i="109"/>
  <c r="C47" i="109"/>
  <c r="P47" i="109"/>
  <c r="AG47" i="109"/>
  <c r="U47" i="109"/>
  <c r="D47" i="109"/>
  <c r="W47" i="109"/>
  <c r="N47" i="109"/>
  <c r="AJ47" i="109"/>
  <c r="AK65" i="109"/>
  <c r="S47" i="109"/>
  <c r="AK48" i="109"/>
  <c r="E47" i="109"/>
  <c r="G47" i="109"/>
  <c r="V47" i="109"/>
  <c r="K47" i="109"/>
  <c r="AD47" i="109"/>
  <c r="AF47" i="109"/>
  <c r="AE47" i="109"/>
  <c r="Y47" i="109"/>
  <c r="H47" i="109"/>
  <c r="AK142" i="109"/>
  <c r="C47" i="122"/>
  <c r="O17" i="122"/>
  <c r="O47" i="122" l="1"/>
  <c r="AK47" i="109"/>
  <c r="K64" i="108"/>
  <c r="J64" i="108"/>
  <c r="I64" i="108"/>
  <c r="H64" i="108"/>
  <c r="G64" i="108"/>
  <c r="F64" i="108"/>
  <c r="E64" i="108"/>
  <c r="K49" i="108"/>
  <c r="K18" i="108"/>
  <c r="J18" i="108"/>
  <c r="I18" i="108"/>
  <c r="L67" i="108"/>
  <c r="F65" i="108" l="1"/>
  <c r="J65" i="108"/>
  <c r="G65" i="108"/>
  <c r="K65" i="108"/>
  <c r="L64" i="108"/>
  <c r="H65" i="108"/>
  <c r="E65" i="108"/>
  <c r="I65" i="108"/>
  <c r="J19" i="108"/>
  <c r="K19" i="108"/>
  <c r="I19" i="108"/>
  <c r="L65" i="108" l="1"/>
  <c r="C30" i="119"/>
  <c r="C20" i="119"/>
  <c r="D60" i="119" l="1"/>
  <c r="D70" i="119" s="1"/>
  <c r="C60" i="119"/>
  <c r="C70" i="119" s="1"/>
  <c r="D53" i="119"/>
  <c r="C53" i="119"/>
  <c r="D30" i="119"/>
  <c r="D20" i="119"/>
  <c r="D16" i="119"/>
  <c r="C16" i="119"/>
  <c r="C43" i="119" l="1"/>
  <c r="C66" i="119" s="1"/>
  <c r="D43" i="119"/>
  <c r="D66" i="119" s="1"/>
  <c r="D68" i="119" l="1"/>
  <c r="C68" i="119"/>
  <c r="D56" i="88"/>
  <c r="C56" i="88"/>
  <c r="D29" i="88"/>
  <c r="C29" i="88"/>
  <c r="D20" i="88"/>
  <c r="F17" i="93"/>
  <c r="E17" i="93"/>
  <c r="D17" i="93"/>
  <c r="G19" i="13"/>
  <c r="E19" i="13"/>
  <c r="G24" i="13"/>
  <c r="E24" i="13"/>
  <c r="G44" i="13"/>
  <c r="E44" i="13"/>
  <c r="G48" i="13"/>
  <c r="E48" i="13"/>
  <c r="C48" i="13"/>
  <c r="C44" i="13"/>
  <c r="C24" i="13"/>
  <c r="C19" i="13"/>
  <c r="C40" i="79"/>
  <c r="C47" i="95"/>
  <c r="C41" i="95"/>
  <c r="C36" i="95"/>
  <c r="C18" i="95"/>
  <c r="D72" i="119" l="1"/>
  <c r="C21" i="79"/>
  <c r="C23" i="79"/>
  <c r="C19" i="79"/>
  <c r="D66" i="88"/>
  <c r="C66" i="88"/>
  <c r="C72" i="119"/>
  <c r="G37" i="13"/>
  <c r="E30" i="13"/>
  <c r="G30" i="13"/>
  <c r="C26" i="79"/>
  <c r="G17" i="93"/>
  <c r="G17" i="13"/>
  <c r="E17" i="13"/>
  <c r="C41" i="88"/>
  <c r="C62" i="88" s="1"/>
  <c r="D41" i="88"/>
  <c r="D62" i="88" s="1"/>
  <c r="C37" i="13"/>
  <c r="C17" i="13"/>
  <c r="C16" i="95"/>
  <c r="D78" i="111"/>
  <c r="D73" i="111"/>
  <c r="D68" i="111"/>
  <c r="D61" i="111"/>
  <c r="D19" i="111"/>
  <c r="C78" i="111"/>
  <c r="C73" i="111"/>
  <c r="C68" i="111"/>
  <c r="C61" i="111"/>
  <c r="C13" i="95" l="1"/>
  <c r="C19" i="111"/>
  <c r="E28" i="13"/>
  <c r="C28" i="13"/>
  <c r="G28" i="13"/>
  <c r="C17" i="79"/>
  <c r="D66" i="111"/>
  <c r="C66" i="111"/>
  <c r="D59" i="79" l="1"/>
  <c r="D54" i="79"/>
  <c r="D49" i="79"/>
  <c r="D42" i="79"/>
  <c r="D37" i="79"/>
  <c r="D32" i="79"/>
  <c r="D28" i="79"/>
  <c r="D58" i="79"/>
  <c r="D52" i="79"/>
  <c r="D48" i="79"/>
  <c r="D41" i="79"/>
  <c r="D36" i="79"/>
  <c r="D31" i="79"/>
  <c r="D61" i="79"/>
  <c r="D56" i="79"/>
  <c r="D51" i="79"/>
  <c r="D47" i="79"/>
  <c r="D40" i="79"/>
  <c r="D34" i="79"/>
  <c r="D30" i="79"/>
  <c r="D60" i="79"/>
  <c r="D55" i="79"/>
  <c r="D50" i="79"/>
  <c r="D43" i="79"/>
  <c r="D38" i="79"/>
  <c r="D33" i="79"/>
  <c r="D29" i="79"/>
  <c r="D16" i="111"/>
  <c r="D13" i="111" s="1"/>
  <c r="E15" i="13"/>
  <c r="G15" i="13"/>
  <c r="D20" i="13" s="1"/>
  <c r="C15" i="13"/>
  <c r="C16" i="111"/>
  <c r="D21" i="79"/>
  <c r="D23" i="79"/>
  <c r="D19" i="79"/>
  <c r="C64" i="88"/>
  <c r="D64" i="88"/>
  <c r="C14" i="79"/>
  <c r="D183" i="93"/>
  <c r="F31" i="13" l="1"/>
  <c r="D39" i="13"/>
  <c r="F22" i="13"/>
  <c r="F21" i="13"/>
  <c r="F51" i="13"/>
  <c r="D50" i="13"/>
  <c r="F39" i="13"/>
  <c r="D32" i="13"/>
  <c r="F50" i="13"/>
  <c r="D49" i="13"/>
  <c r="D45" i="13"/>
  <c r="F38" i="13"/>
  <c r="D38" i="13"/>
  <c r="F34" i="13"/>
  <c r="D31" i="13"/>
  <c r="F49" i="13"/>
  <c r="F46" i="13"/>
  <c r="F42" i="13"/>
  <c r="D42" i="13"/>
  <c r="D35" i="13"/>
  <c r="F32" i="13"/>
  <c r="F26" i="13"/>
  <c r="F20" i="13"/>
  <c r="D21" i="13"/>
  <c r="D51" i="13"/>
  <c r="F45" i="13"/>
  <c r="F41" i="13"/>
  <c r="D41" i="13"/>
  <c r="D34" i="13"/>
  <c r="F25" i="13"/>
  <c r="D26" i="13"/>
  <c r="D46" i="13"/>
  <c r="F35" i="13"/>
  <c r="D25" i="13"/>
  <c r="D22" i="13"/>
  <c r="D26" i="79"/>
  <c r="D17" i="79"/>
  <c r="D45" i="79"/>
  <c r="C13" i="111"/>
  <c r="D68" i="88"/>
  <c r="C68" i="88"/>
  <c r="H35" i="13" l="1"/>
  <c r="D24" i="13"/>
  <c r="F40" i="13"/>
  <c r="F37" i="13" s="1"/>
  <c r="H41" i="13"/>
  <c r="H20" i="13"/>
  <c r="F19" i="13"/>
  <c r="D44" i="13"/>
  <c r="H39" i="13"/>
  <c r="H22" i="13"/>
  <c r="H25" i="13"/>
  <c r="F24" i="13"/>
  <c r="H45" i="13"/>
  <c r="F44" i="13"/>
  <c r="H26" i="13"/>
  <c r="H42" i="13"/>
  <c r="F33" i="13"/>
  <c r="H34" i="13"/>
  <c r="D48" i="13"/>
  <c r="D33" i="13"/>
  <c r="H32" i="13"/>
  <c r="H46" i="13"/>
  <c r="H50" i="13"/>
  <c r="H51" i="13"/>
  <c r="H31" i="13"/>
  <c r="D19" i="13"/>
  <c r="D40" i="13"/>
  <c r="H49" i="13"/>
  <c r="F48" i="13"/>
  <c r="H38" i="13"/>
  <c r="H21" i="13"/>
  <c r="D89" i="111"/>
  <c r="B91" i="93"/>
  <c r="B90" i="93"/>
  <c r="H48" i="13" l="1"/>
  <c r="D37" i="13"/>
  <c r="F30" i="13"/>
  <c r="H24" i="13"/>
  <c r="D30" i="13"/>
  <c r="H33" i="13"/>
  <c r="H44" i="13"/>
  <c r="H40" i="13"/>
  <c r="F17" i="13"/>
  <c r="D17" i="13"/>
  <c r="H19" i="13"/>
  <c r="C89" i="111"/>
  <c r="F183" i="93"/>
  <c r="E183" i="93"/>
  <c r="H30" i="13" l="1"/>
  <c r="D28" i="13"/>
  <c r="H37" i="13"/>
  <c r="H17" i="13"/>
  <c r="F28" i="13"/>
  <c r="G183" i="93"/>
  <c r="D15" i="13" l="1"/>
  <c r="H28" i="13"/>
  <c r="F15" i="13"/>
  <c r="AK13" i="109"/>
  <c r="AK15" i="109"/>
  <c r="H15" i="13" l="1"/>
</calcChain>
</file>

<file path=xl/sharedStrings.xml><?xml version="1.0" encoding="utf-8"?>
<sst xmlns="http://schemas.openxmlformats.org/spreadsheetml/2006/main" count="2310" uniqueCount="993">
  <si>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</si>
  <si>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</si>
  <si>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</si>
  <si>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</si>
  <si>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</si>
  <si>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</si>
  <si>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</si>
  <si>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</si>
  <si>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</si>
  <si>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</si>
  <si>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</si>
  <si>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</si>
  <si>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</si>
  <si>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</si>
  <si>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</si>
  <si>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</si>
  <si>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xml:space="preserve"> GARANTÍAS PLAN BRADY </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</si>
  <si>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</si>
  <si>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</si>
  <si>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</si>
  <si>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</si>
  <si>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</si>
  <si>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</si>
  <si>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</si>
  <si>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</si>
  <si>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</si>
  <si>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Discount/EUR/7,82%/2033</t>
  </si>
  <si>
    <t>Discount/JPY/4,33%/2033</t>
  </si>
  <si>
    <t>CUASIPAR/$+CER/3,31%/2045</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</si>
  <si>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</si>
  <si>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</si>
  <si>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</si>
  <si>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</si>
  <si>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</si>
  <si>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</si>
  <si>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</si>
  <si>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</si>
  <si>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</si>
  <si>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</si>
  <si>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</si>
  <si>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</si>
  <si>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</si>
  <si>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</si>
  <si>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</si>
  <si>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</si>
  <si>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</si>
  <si>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</si>
  <si>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</si>
  <si>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</si>
  <si>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</si>
  <si>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</si>
  <si>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</si>
  <si>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</si>
  <si>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</si>
  <si>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Capitalización de Bonos del Canje, Préstamos Garantizados, Pagaré Banco Nación, Bocones y Otros</t>
  </si>
  <si>
    <t>PRÉSTAMOS</t>
  </si>
  <si>
    <t>Dto.1023/7-7-95/RIO NEGRO</t>
  </si>
  <si>
    <t>Otras Operaciones (Registro CCF, amparos y excepciones y otros ajustes)</t>
  </si>
  <si>
    <t>VIDA PROMEDIO TOTAL</t>
  </si>
  <si>
    <t xml:space="preserve"> - Organismos Internacionales</t>
  </si>
  <si>
    <t xml:space="preserve"> - Organismos Oficiales</t>
  </si>
  <si>
    <t xml:space="preserve"> - Préstamos Garantizados (Canje Noviembre 2001)</t>
  </si>
  <si>
    <t>Efecto de las diferencias de cambio del período sobre el stock de deuda</t>
  </si>
  <si>
    <t xml:space="preserve"> - Banca Comercial</t>
  </si>
  <si>
    <t xml:space="preserve"> - Otros Acreedores</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</si>
  <si>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</si>
  <si>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</si>
  <si>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</si>
  <si>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</si>
  <si>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</si>
  <si>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</si>
  <si>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</si>
  <si>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</si>
  <si>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</si>
  <si>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 xml:space="preserve"> . En moneda nacional no ajustable por CER</t>
  </si>
  <si>
    <t>Banca Comercial</t>
  </si>
  <si>
    <t xml:space="preserve"> . En moneda extranjera</t>
  </si>
  <si>
    <t xml:space="preserve">Organismos Oficiales </t>
  </si>
  <si>
    <t xml:space="preserve"> . En moneda nacional</t>
  </si>
  <si>
    <t xml:space="preserve">    TASA PROMEDIO PONDERADA TOTAL</t>
  </si>
  <si>
    <t xml:space="preserve">       Pagaré 2019</t>
  </si>
  <si>
    <t xml:space="preserve">     Pagaré 2019</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</si>
  <si>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</si>
  <si>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</si>
  <si>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</si>
  <si>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</si>
  <si>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</si>
  <si>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</si>
  <si>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</si>
  <si>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</si>
  <si>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</si>
  <si>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</si>
  <si>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</si>
  <si>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</si>
  <si>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</si>
  <si>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</si>
  <si>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</si>
  <si>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</si>
  <si>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</si>
  <si>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</si>
  <si>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</si>
  <si>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</si>
  <si>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</si>
  <si>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</si>
  <si>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Serie de Tipos de Cambio y Coeficiente de Estabilización de Referencia</t>
  </si>
  <si>
    <t>Fecha</t>
  </si>
  <si>
    <t>CER</t>
  </si>
  <si>
    <t>USD / Peso</t>
  </si>
  <si>
    <t>Euro (Ref) / Peso</t>
  </si>
  <si>
    <t xml:space="preserve">     Otros</t>
  </si>
  <si>
    <t xml:space="preserve"> CLASIFICADO POR DEUDA DIRECTA E INDIRECTA</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</si>
  <si>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</si>
  <si>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</si>
  <si>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</si>
  <si>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</si>
  <si>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</si>
  <si>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</si>
  <si>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</si>
  <si>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</si>
  <si>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</si>
  <si>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 xml:space="preserve"> - EN SITUACIÓN DE PAGO DIFERIDO</t>
  </si>
  <si>
    <t>VALORES NEGOCIABLES VINCULADOS AL PBI</t>
  </si>
  <si>
    <t>LETRAS ADQUIRIDAS POR EL BCRA</t>
  </si>
  <si>
    <t>Otros Cuadros</t>
  </si>
  <si>
    <t>Valores Negociables Vinculados al PBI</t>
  </si>
  <si>
    <t>A.1.4</t>
  </si>
  <si>
    <t>A.1.5</t>
  </si>
  <si>
    <t>A.1.6</t>
  </si>
  <si>
    <t>A.1.7</t>
  </si>
  <si>
    <t>A.1.8</t>
  </si>
  <si>
    <t>A.1.9</t>
  </si>
  <si>
    <t>A.1.10</t>
  </si>
  <si>
    <t>A.3.1</t>
  </si>
  <si>
    <t>A.3.2</t>
  </si>
  <si>
    <t>A.3.3</t>
  </si>
  <si>
    <t>A.3.4</t>
  </si>
  <si>
    <t>A.3.5</t>
  </si>
  <si>
    <t>A.3.6</t>
  </si>
  <si>
    <t>A.3.7</t>
  </si>
  <si>
    <t>A.3.8</t>
  </si>
  <si>
    <t>A.4.1</t>
  </si>
  <si>
    <t>A.4.2</t>
  </si>
  <si>
    <t>A.4.3</t>
  </si>
  <si>
    <t>A.4.4</t>
  </si>
  <si>
    <t>A.4.5</t>
  </si>
  <si>
    <t xml:space="preserve">          · Bocones</t>
  </si>
  <si>
    <t>SECRETARIA DE FINANZAS</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</si>
  <si>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</si>
  <si>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</si>
  <si>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</si>
  <si>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</si>
  <si>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</si>
  <si>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</si>
  <si>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</si>
  <si>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</si>
  <si>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</si>
  <si>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</si>
  <si>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</si>
  <si>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</si>
  <si>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</si>
  <si>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</si>
  <si>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</si>
  <si>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</si>
  <si>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</si>
  <si>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</si>
  <si>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</si>
  <si>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Abril</t>
  </si>
  <si>
    <t>Octubre</t>
  </si>
  <si>
    <t>Noviembre</t>
  </si>
  <si>
    <t>Febrero</t>
  </si>
  <si>
    <t>Mayo</t>
  </si>
  <si>
    <t>A.2.1</t>
  </si>
  <si>
    <t>A.2.2</t>
  </si>
  <si>
    <t xml:space="preserve">  ORGANISMOS INTERNACIONALES</t>
  </si>
  <si>
    <t xml:space="preserve">  ADELANTOS TRANSITORIOS BCRA</t>
  </si>
  <si>
    <t xml:space="preserve">  ORGANISMOS OFICIALES</t>
  </si>
  <si>
    <t xml:space="preserve">  BANCA COMERCIAL</t>
  </si>
  <si>
    <t xml:space="preserve">  OTROS ACREEDORES</t>
  </si>
  <si>
    <t>Moneda extranjera</t>
  </si>
  <si>
    <t>(En millones de u$s)</t>
  </si>
  <si>
    <t>ÍNDICE</t>
  </si>
  <si>
    <t>HOJA</t>
  </si>
  <si>
    <t>CONTENIDO</t>
  </si>
  <si>
    <t>A.1.1</t>
  </si>
  <si>
    <t>Activos financieros de la Administración Pública Nacional</t>
  </si>
  <si>
    <t>Títulos públicos y préstamos garantizados emitidos en moneda nacional y ajustables por CER</t>
  </si>
  <si>
    <t>Títulos públicos emitidos en moneda extranjera</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</si>
  <si>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</si>
  <si>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</si>
  <si>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</si>
  <si>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</si>
  <si>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</si>
  <si>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</si>
  <si>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</si>
  <si>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</si>
  <si>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</si>
  <si>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</si>
  <si>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</si>
  <si>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</si>
  <si>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</si>
  <si>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</si>
  <si>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</si>
  <si>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</si>
  <si>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</si>
  <si>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</si>
  <si>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</si>
  <si>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</si>
  <si>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</si>
  <si>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</si>
  <si>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</si>
  <si>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</si>
  <si>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</si>
  <si>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</si>
  <si>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</si>
  <si>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</si>
  <si>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</si>
  <si>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</si>
  <si>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</si>
  <si>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</si>
  <si>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</si>
  <si>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</si>
  <si>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</si>
  <si>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</si>
  <si>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</si>
  <si>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</si>
  <si>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</si>
  <si>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</si>
  <si>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</si>
  <si>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Badlar Bancos Privados + 2,50%</t>
  </si>
  <si>
    <t>BONO R.A./EUR/9%/2009</t>
  </si>
  <si>
    <t>EUROLETRA/EUR/7,125%/2002</t>
  </si>
  <si>
    <t>BONO R.A./EUR/EURIBOR+4%/2003</t>
  </si>
  <si>
    <t>BONO R.A./EUR/9,25%/2002</t>
  </si>
  <si>
    <t>EUROLETRA/GBP/10%/2007</t>
  </si>
  <si>
    <t>GBP</t>
  </si>
  <si>
    <t>JPY</t>
  </si>
  <si>
    <t>USD</t>
  </si>
  <si>
    <t>Indice</t>
  </si>
  <si>
    <t>LETRAS DEL TESORO</t>
  </si>
  <si>
    <t>POR TRIMESTRE Y POR INSTRUMENTO</t>
  </si>
  <si>
    <t>En miles de u$s - TC del trimestre</t>
  </si>
  <si>
    <t>INSTRUMENTO</t>
  </si>
  <si>
    <t>AMPAROS</t>
  </si>
  <si>
    <t>A.1.2</t>
  </si>
  <si>
    <t xml:space="preserve">        MEDIANO Y LARGO PLAZO</t>
  </si>
  <si>
    <t>YEN - LEY JAPONESA</t>
  </si>
  <si>
    <t>Badlar Bancos Privados + 3,00%</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</si>
  <si>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</si>
  <si>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</si>
  <si>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</si>
  <si>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</si>
  <si>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</si>
  <si>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</si>
  <si>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</si>
  <si>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</si>
  <si>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</si>
  <si>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</si>
  <si>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</si>
  <si>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</si>
  <si>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</si>
  <si>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</si>
  <si>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</si>
  <si>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</si>
  <si>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</si>
  <si>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</si>
  <si>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</si>
  <si>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</si>
  <si>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</si>
  <si>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</si>
  <si>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</si>
  <si>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</si>
  <si>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</si>
  <si>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</si>
  <si>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</si>
  <si>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</si>
  <si>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Activos financieros con cargo a provincias</t>
  </si>
  <si>
    <t>Indicadores de sostenibilidad de la Deuda Pública.</t>
  </si>
  <si>
    <t>Títulos públicos, letras del tesoro y préstamos garantizados emitidos en moneda nacional</t>
  </si>
  <si>
    <t>Flujos netos anuales con Organismos internacionales</t>
  </si>
  <si>
    <t>U$S - LEY ARG (TVPA)</t>
  </si>
  <si>
    <t>ARP - LEY ARG (TVPP)</t>
  </si>
  <si>
    <t>EUR - LEY INGLESA (TVPE)</t>
  </si>
  <si>
    <t>A.1.3</t>
  </si>
  <si>
    <t xml:space="preserve">    PRÉSTAMOS GARANTIZADOS</t>
  </si>
  <si>
    <t xml:space="preserve">  VARIACIONES</t>
  </si>
  <si>
    <t>Préstamos Organismos Multilaterales</t>
  </si>
  <si>
    <t xml:space="preserve"> 2 - Amortizaciones y Cancelaciones</t>
  </si>
  <si>
    <t>III- CON CARGO A PROVINCIAS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</si>
  <si>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</si>
  <si>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</si>
  <si>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</si>
  <si>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</si>
  <si>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</si>
  <si>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</si>
  <si>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</si>
  <si>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</si>
  <si>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</si>
  <si>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</si>
  <si>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</si>
  <si>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</si>
  <si>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</si>
  <si>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</si>
  <si>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</si>
  <si>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</si>
  <si>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</si>
  <si>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</si>
  <si>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 xml:space="preserve">ACTIVOS FINANCIEROS </t>
  </si>
  <si>
    <t xml:space="preserve"> - En miles u$s -</t>
  </si>
  <si>
    <t>Concepto</t>
  </si>
  <si>
    <t>Capital</t>
  </si>
  <si>
    <t>Acumulado</t>
  </si>
  <si>
    <t>. ORGANISMOS INTERNACIONALES</t>
  </si>
  <si>
    <t>Moneda</t>
  </si>
  <si>
    <t>%</t>
  </si>
  <si>
    <t xml:space="preserve"> </t>
  </si>
  <si>
    <t>Denominación</t>
  </si>
  <si>
    <t>Vencimiento</t>
  </si>
  <si>
    <t>Total</t>
  </si>
  <si>
    <t>EMITIDOS EN MONEDA NACIONAL</t>
  </si>
  <si>
    <t>En miles de u$s</t>
  </si>
  <si>
    <t>Fecha de emisión</t>
  </si>
  <si>
    <t>Valor nominal original en circulación</t>
  </si>
  <si>
    <t>BOCONES</t>
  </si>
  <si>
    <t>AMPAROS Y EXCEPCIONES</t>
  </si>
  <si>
    <t>(Continuación)</t>
  </si>
  <si>
    <t>TOTALES</t>
  </si>
  <si>
    <t>TIPO DE ACREEDOR</t>
  </si>
  <si>
    <t>Junio</t>
  </si>
  <si>
    <t xml:space="preserve">    LETRAS DEL TESORO</t>
  </si>
  <si>
    <t>Dto.1023/7-7-95/M.C.B.A.</t>
  </si>
  <si>
    <t>SECRETARÍA DE FINANZAS</t>
  </si>
  <si>
    <t>TÍTULOS PÚBLICOS</t>
  </si>
  <si>
    <t xml:space="preserve">    INTERÉS</t>
  </si>
  <si>
    <t>TÍTULOS PÚBLICOS Y LETRAS DEL TESORO</t>
  </si>
  <si>
    <t>I- TÍTULOS COLOCADOS</t>
  </si>
  <si>
    <t xml:space="preserve"> 1 - Financiamiento</t>
  </si>
  <si>
    <t xml:space="preserve"> a) Financiamiento, neto de amortizaciones ( 1 - 2 )</t>
  </si>
  <si>
    <t>PTMO. GAR. TASA FIJA GL19</t>
  </si>
  <si>
    <t>PTMO. GAR. TASA FIJA GL 20</t>
  </si>
  <si>
    <t>PTMO. GAR. TASA VAR. GL 20</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</si>
  <si>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</si>
  <si>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</si>
  <si>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</si>
  <si>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</si>
  <si>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</si>
  <si>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</si>
  <si>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</si>
  <si>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</si>
  <si>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ACTIVOS FINANCIEROS - CON CARGO A LAS PROVINCIAS</t>
  </si>
  <si>
    <t>Provincia</t>
  </si>
  <si>
    <t>Buenos Aires</t>
  </si>
  <si>
    <t>Catamarca</t>
  </si>
  <si>
    <t>Chaco</t>
  </si>
  <si>
    <t>Chubut</t>
  </si>
  <si>
    <t>Córdoba</t>
  </si>
  <si>
    <t>Corrientes</t>
  </si>
  <si>
    <t>Entre Ríos</t>
  </si>
  <si>
    <t>Formosa</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</si>
  <si>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</si>
  <si>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</si>
  <si>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</si>
  <si>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</si>
  <si>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</si>
  <si>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</si>
  <si>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</si>
  <si>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</si>
  <si>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</si>
  <si>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</si>
  <si>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</si>
  <si>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</si>
  <si>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</si>
  <si>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</si>
  <si>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</si>
  <si>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Organismos Internacionales - Principal a Cargo de Provincias (1)</t>
  </si>
  <si>
    <t xml:space="preserve">        CORTO PLAZO (2)</t>
  </si>
  <si>
    <t>PAGARÉS DEL TESORO</t>
  </si>
  <si>
    <t>II- DEUDA DIRECTA</t>
  </si>
  <si>
    <t>III- DEUDA INDIRECTA</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</si>
  <si>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</si>
  <si>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</si>
  <si>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(2) No incluye intereses moratorios ni punitorios.</t>
  </si>
  <si>
    <t xml:space="preserve"> Avales</t>
  </si>
  <si>
    <t xml:space="preserve">    TÍTULOS PÚBLICOS Y LETRAS DEL TESORO</t>
  </si>
  <si>
    <t xml:space="preserve">    ANTICIPO - BCRA</t>
  </si>
  <si>
    <t xml:space="preserve">    AVALES</t>
  </si>
  <si>
    <t xml:space="preserve">    BANCA</t>
  </si>
  <si>
    <t xml:space="preserve">    BILATERALES</t>
  </si>
  <si>
    <t xml:space="preserve">    OTROS</t>
  </si>
  <si>
    <t>TÍTULOS PÚBLICOS, LETRAS DEL TESORO, PRÉSTAMOS GARANTIZADOS Y PAGARÉS</t>
  </si>
  <si>
    <t>TÍTULOS PÚBLICOS, PRÉSTAMOS GARANTIZADOS Y PAGARÉS</t>
  </si>
  <si>
    <t xml:space="preserve">    BANCA COMERCIAL </t>
  </si>
  <si>
    <t xml:space="preserve"> Títulos Públicos </t>
  </si>
  <si>
    <t xml:space="preserve">  Como % del total de servicios (2)</t>
  </si>
  <si>
    <t xml:space="preserve">                Tasa Libo</t>
  </si>
  <si>
    <t xml:space="preserve">  PAGARÉS</t>
  </si>
  <si>
    <t>TOTAL DESEMBOLSOS (I)</t>
  </si>
  <si>
    <t>TOTAL CAPITAL REEMBOLSADO (II)</t>
  </si>
  <si>
    <t>CAPITAL NETO (I) + (II)</t>
  </si>
  <si>
    <t>(1) No incluye estimación del pago eventual por los Valores Negociables Vinculadas al PBI.</t>
  </si>
  <si>
    <t>Pagarés</t>
  </si>
  <si>
    <t>Adelantos Transitorios del BCRA</t>
  </si>
  <si>
    <t>Financiamiento Banco Nación</t>
  </si>
  <si>
    <t>Letras del Tesoro - Organismos Públicos</t>
  </si>
  <si>
    <t>Pagarés del Tesoro</t>
  </si>
  <si>
    <t xml:space="preserve"> - Pagarés del Tesoro</t>
  </si>
  <si>
    <t xml:space="preserve">   PRÉSTAMOS GARANTIZADOS</t>
  </si>
  <si>
    <t xml:space="preserve">     Pagaré 2038 - B.N.A.</t>
  </si>
  <si>
    <t xml:space="preserve">     Pagarés CAMMESA</t>
  </si>
  <si>
    <t>BONAR/U$S/8%/08-10-2020</t>
  </si>
  <si>
    <t xml:space="preserve">    PAGARÉS DEL TESORO</t>
  </si>
  <si>
    <t>Otros Acreedores</t>
  </si>
  <si>
    <t xml:space="preserve"> POR LEGISLACIÓN, INSTRUMENTO Y SITUACIÓN</t>
  </si>
  <si>
    <t>I- LEGISLACIÓN ARGENTINA</t>
  </si>
  <si>
    <t>PRÉSTAMOS GARANTIZADOS</t>
  </si>
  <si>
    <t>BONOS DE CONSOLIDACIÓN</t>
  </si>
  <si>
    <t>BONOS DE LA REESTRUCTURACIÓN - DTO. 1735/04 y 563/10</t>
  </si>
  <si>
    <t>PRÉSTAMOS TASA FIJA 5,00%</t>
  </si>
  <si>
    <t>ADMINISTRACIÓN PÚBLICA NACIONAL (1)</t>
  </si>
  <si>
    <t>BONAR/$/BADLAR+325/01-03-2020</t>
  </si>
  <si>
    <t xml:space="preserve">  Bonos de Consolidación en Moneda Nacional 8va. Serie</t>
  </si>
  <si>
    <t xml:space="preserve">  Bonos de Consolidación en Moneda Nacional ajustable por CER  6ta. Serie</t>
  </si>
  <si>
    <t>. CON CARGO AL MERCADO CENTRAL</t>
  </si>
  <si>
    <t>ATRASOS</t>
  </si>
  <si>
    <t xml:space="preserve">  Capital</t>
  </si>
  <si>
    <t>DEUDA A VENCER</t>
  </si>
  <si>
    <t>En moneda de origen</t>
  </si>
  <si>
    <t>Denominación (2)</t>
  </si>
  <si>
    <t>Valor remanente total (1)</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</si>
  <si>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</si>
  <si>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</si>
  <si>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</si>
  <si>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</si>
  <si>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</si>
  <si>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</si>
  <si>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(3)Las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</si>
  <si>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(4) Valor remanente total. Es la diferencia entre el máximo a pagar de 48 unidades por cada 100 de valor nocional y la suma de los montos pagados hasta la actualidad, de acuerdo con las condiciones establecidas en las respectivas normas de emisión.</t>
  </si>
  <si>
    <t>U$S-LEY ARG (TVPA)</t>
  </si>
  <si>
    <t>ARG-LEY ARG (TVPP)</t>
  </si>
  <si>
    <t>U$S-LEY NY (TVPY-TVYO)</t>
  </si>
  <si>
    <t xml:space="preserve">YEN- LEY JAPONESA </t>
  </si>
  <si>
    <t>U$S- LEY NY (TVPY-TVYO)</t>
  </si>
  <si>
    <t>U$S- LEY ARG (TVPA)</t>
  </si>
  <si>
    <t>ARP-LEY ARG (TVPP)</t>
  </si>
  <si>
    <t>EUR-LEY INGLESA (TVPE)</t>
  </si>
  <si>
    <t>YEN- LEY JAPONESA</t>
  </si>
  <si>
    <t>II- TOTAL DEUDA PÚBLICA BRUTA (III + IV + V)</t>
  </si>
  <si>
    <t xml:space="preserve"> - TOTAL DEUDA PÚBLICA BRUTA </t>
  </si>
  <si>
    <t>III- SUB-TOTAL DEUDA A VENCER</t>
  </si>
  <si>
    <t>IV- SUB-TOTAL ATRASOS</t>
  </si>
  <si>
    <t>III- MEDIANO Y LARGO PLAZO</t>
  </si>
  <si>
    <t>IV- CORTO PLAZO</t>
  </si>
  <si>
    <t xml:space="preserve">V- ATRASOS </t>
  </si>
  <si>
    <t xml:space="preserve">     CAPITAL</t>
  </si>
  <si>
    <t xml:space="preserve">     ATRASOS DE INTERÉS</t>
  </si>
  <si>
    <t xml:space="preserve">        CAPITAL</t>
  </si>
  <si>
    <t xml:space="preserve">    - Moneda extranjera</t>
  </si>
  <si>
    <t>COMPOSICIÓN POR MONEDA Y TASA</t>
  </si>
  <si>
    <t>Performing y a Reestructurar</t>
  </si>
  <si>
    <t>Total Deuda Pública Bruta</t>
  </si>
  <si>
    <t>Moneda local (1)</t>
  </si>
  <si>
    <t xml:space="preserve">        Tasa cero</t>
  </si>
  <si>
    <t xml:space="preserve">     Deuda en otras monedas extranjeras (2)</t>
  </si>
  <si>
    <t>(1) La deuda emitida en dólares, pero cuyo pago de capital e interés es en pesos, se clasifica como deuda en Moneda Local.</t>
  </si>
  <si>
    <t>A.2.4</t>
  </si>
  <si>
    <t>II- TOTAL DEUDA PÚBLICA BRUTA ( III+IV+V+VI )</t>
  </si>
  <si>
    <t>DEUDA PÚBLICA BRUTA + VALORES NEGOCIABLES VINCULADOS AL PBI</t>
  </si>
  <si>
    <t xml:space="preserve"> TOTAL DEUDA PÚBLICA BRUTA</t>
  </si>
  <si>
    <t>I- DEUDA PÚBLICA BRUTA + VALORES NEGOCIABLES VINCULADOS AL PBI ( II+VII )</t>
  </si>
  <si>
    <t xml:space="preserve"> c) Otras emisiones</t>
  </si>
  <si>
    <t xml:space="preserve"> d) Avales netos de cancelaciones</t>
  </si>
  <si>
    <t>PERFIL DE VENCIMIENTOS DE LA DEUDA EN SITUACIÓN DE PAGO REGULAR</t>
  </si>
  <si>
    <t>BIRAD/U$S/6,25%/22-04-2019</t>
  </si>
  <si>
    <t>BIRAD/U$S/6,875%/22-04-2021</t>
  </si>
  <si>
    <t>BIRAD/U$S/7,5%/22-04-2026</t>
  </si>
  <si>
    <t>BIRAD/U$S/7,625%/22-04-2046</t>
  </si>
  <si>
    <t>LETRAS DEL TESORO (1)</t>
  </si>
  <si>
    <t>TASA PROMEDIO PONDERADA (1)</t>
  </si>
  <si>
    <t>(2)  Intereses compensatorios estimados, devengados e impagos con posterioridad a la fecha de vencimiento de cada título.</t>
  </si>
  <si>
    <t>Bonos Internacionales</t>
  </si>
  <si>
    <t>BONAR/U$S/1%/05-08-2023</t>
  </si>
  <si>
    <t>BIRAD/U$S/6,625%/06-07-2028</t>
  </si>
  <si>
    <t>BONAR/U$S/0%/05-08-2019</t>
  </si>
  <si>
    <t>BIRAD/U$S/7,125%/06-07-2036</t>
  </si>
  <si>
    <t>BONCER</t>
  </si>
  <si>
    <t>BONCER/$/2,50%+CER/22-07-2021</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</si>
  <si>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</si>
  <si>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</si>
  <si>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</si>
  <si>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</si>
  <si>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</si>
  <si>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</si>
  <si>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</si>
  <si>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</si>
  <si>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</si>
  <si>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</si>
  <si>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</si>
  <si>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</si>
  <si>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</si>
  <si>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</si>
  <si>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</si>
  <si>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</si>
  <si>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</si>
  <si>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</si>
  <si>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</si>
  <si>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</si>
  <si>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</si>
  <si>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</si>
  <si>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</si>
  <si>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</si>
  <si>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</si>
  <si>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</si>
  <si>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</si>
  <si>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</si>
  <si>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</si>
  <si>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</si>
  <si>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</si>
  <si>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</si>
  <si>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</si>
  <si>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</si>
  <si>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</si>
  <si>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</si>
  <si>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</si>
  <si>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</si>
  <si>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EUROLETRA/JPY/7,4%/2006</t>
  </si>
  <si>
    <t>EUROLETRA/JPY/7,4%/2006 II</t>
  </si>
  <si>
    <t>EUROLETRA/JPY/7,4%/2006 III</t>
  </si>
  <si>
    <t>EUROLETRA/JPY/4,4%/2004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</si>
  <si>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</si>
  <si>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</si>
  <si>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</si>
  <si>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</si>
  <si>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</si>
  <si>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</si>
  <si>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</si>
  <si>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</si>
  <si>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</si>
  <si>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</si>
  <si>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</si>
  <si>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</si>
  <si>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</si>
  <si>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</si>
  <si>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</si>
  <si>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</si>
  <si>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</si>
  <si>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</si>
  <si>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</si>
  <si>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</si>
  <si>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</si>
  <si>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</si>
  <si>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</si>
  <si>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</si>
  <si>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</si>
  <si>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</si>
  <si>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</si>
  <si>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BONAR/U$S/7,75 %/30-12-2022</t>
  </si>
  <si>
    <t>BONAR/U$S/7,875%/30-12-2025</t>
  </si>
  <si>
    <t>BONAR/U$S/7,875%/30-12-2027</t>
  </si>
  <si>
    <t>BONAR/U$S/9%/2018/29-11-2018</t>
  </si>
  <si>
    <t>BONAR/U$S/9%/2019/15-03-2019</t>
  </si>
  <si>
    <t>BOCON PRE.2ºS./$/C.A./02/PRE3</t>
  </si>
  <si>
    <t>BOCON PRO.1ºS./$/C.A./07/PRO1</t>
  </si>
  <si>
    <t>BOCON PRO.2ºS./$/C.A./10/PRO3</t>
  </si>
  <si>
    <t>BOCON PRO.3ºS./$/C.A./07/PRO5</t>
  </si>
  <si>
    <t>BOCON PRO.5°S./$/C.A./07/PRO9</t>
  </si>
  <si>
    <t>GLOBAL BOND/U$S/7%-15,5%/2008</t>
  </si>
  <si>
    <t>GLOBAL BOND/U$S/12,25%/2018</t>
  </si>
  <si>
    <t>GLOBAL BOND/U$S/12%/2031</t>
  </si>
  <si>
    <t>GLOBAL BOND/$/10%-12%/2008</t>
  </si>
  <si>
    <t>BOCON PRO.1ºS./U$S/L./07/PRO2</t>
  </si>
  <si>
    <t>BOCON PRO.2ºS./U$S/L./10/PRO4</t>
  </si>
  <si>
    <t>BOCON PRO.3ºS./U$S/L./07/PRO6</t>
  </si>
  <si>
    <t>BOCON PRO.5ºS./U$S/L./07/PRO10</t>
  </si>
  <si>
    <t>DISCOUNT/U$S/L.+0,8125%/2023</t>
  </si>
  <si>
    <t>Julio</t>
  </si>
  <si>
    <t>Agosto</t>
  </si>
  <si>
    <t>Septiembre</t>
  </si>
  <si>
    <t xml:space="preserve">  Interés (2)</t>
  </si>
  <si>
    <t>MINISTERIO DE FINANZAS</t>
  </si>
  <si>
    <t>BODEN Y BONAR</t>
  </si>
  <si>
    <t>BONTE/$/15,50%/17-10-2026</t>
  </si>
  <si>
    <t>BONTE/$/16,00%/17-10-2023</t>
  </si>
  <si>
    <t>BONTE/$/18,20%/03-10-2021</t>
  </si>
  <si>
    <t>BONCER/$/2,25%+CER/28-04-2020</t>
  </si>
  <si>
    <t>BIRAE/EUR/3,875%/15-01-2022</t>
  </si>
  <si>
    <t>BIRAE/EUR/5,00%/15-01-2027</t>
  </si>
  <si>
    <t xml:space="preserve">  Consolidación en Efectivo</t>
  </si>
  <si>
    <t>(2) No incluye intereses moratorios ni punitorios.</t>
  </si>
  <si>
    <t>Deuda la Administración Central por instrumento y tipo de plazo</t>
  </si>
  <si>
    <t>Deuda la Administración Central - Clasificado por Deuda Directa o Indirecta</t>
  </si>
  <si>
    <t>Deuda de la Administración Central - Por legislación, situación e instrumento</t>
  </si>
  <si>
    <t>Composición por tipo de moneda y tasa de la deuda de la Administración Central</t>
  </si>
  <si>
    <t>Tasa promedio ponderada de la deuda de la Administración Central por moneda e instrumento</t>
  </si>
  <si>
    <t>Vida promedio de la deuda de la Administración Central por instrumento</t>
  </si>
  <si>
    <t>Perfil anual de vencimientos de capital de la deuda de la Administración Central, desagregado por instrumento</t>
  </si>
  <si>
    <t>Deuda de la Administración Central por residencia del tenedor</t>
  </si>
  <si>
    <t xml:space="preserve">Perfil de vencimientos de capital de la deuda externa de la Administración Central </t>
  </si>
  <si>
    <t>DEUDA DE LA ADMINISTRACIÓN CENTRAL</t>
  </si>
  <si>
    <t xml:space="preserve">   - OFID</t>
  </si>
  <si>
    <t>BIRAD/U$S/5,625%/26-01-2022</t>
  </si>
  <si>
    <t>BIRAD/U$S/6,875%/26-01-2027</t>
  </si>
  <si>
    <t>General</t>
  </si>
  <si>
    <t>EUROLETRA/DEM/12%/2016</t>
  </si>
  <si>
    <t>SERIE DE DEUDA DE LA ADMINISTRACIÓN CENTRAL</t>
  </si>
  <si>
    <t>PERFIL DE VENCIMIENTOS DE CAPITAL E INTERÉS DE LA DEUDA DE LA ADMINISTRACIÓN CENTRAL</t>
  </si>
  <si>
    <t>PERFIL MENSUAL DE VENCIMIENTOS DE CAPITAL DE LA DEUDA DE LA ADMINISTRACIÓN CENTRAL</t>
  </si>
  <si>
    <t>PERFIL MENSUAL DE VENCIMIENTOS DE INTERÉS DE LA DEUDA DE LA ADMINISTRACIÓN CENTRAL</t>
  </si>
  <si>
    <t>PERFIL ANUAL DE VENCIMIENTOS DE CAPITAL E INTERÉS DE LA DEUDA DE LA ADMINISTRACIÓN CENTRAL</t>
  </si>
  <si>
    <t>PERFIL ANUAL DE VENCIMIENTOS DE CAPITAL DE LA DEUDA DE LA ADMINISTRACIÓN CENTRAL</t>
  </si>
  <si>
    <t>PERFIL ANUAL DE VENCIMIENTOS DE INTERÉS DE LA DEUDA DE LA ADMINISTRACIÓN CENTRAL</t>
  </si>
  <si>
    <t xml:space="preserve">   Emisión Canje 2010</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</si>
  <si>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</si>
  <si>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</si>
  <si>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</si>
  <si>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</si>
  <si>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</si>
  <si>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</si>
  <si>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</si>
  <si>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</si>
  <si>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</si>
  <si>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</si>
  <si>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</si>
  <si>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6. LETRAS DEL TESORO</t>
  </si>
  <si>
    <t>7. PROVEEDORES Y OTROS</t>
  </si>
  <si>
    <t xml:space="preserve">8. ATRASOS </t>
  </si>
  <si>
    <t>Fuente: elaboración propia en base a las estimaciones trimestrales de la Dirección Nacional de Cuentas Internacionales, publicadas por el INDEC.</t>
  </si>
  <si>
    <t>VIDA PROMEDIO DE LA DEUDA DE LA ADMINISTRACIÓN CENTRAL</t>
  </si>
  <si>
    <t>Perfil anual de vencimientos de capital e interés de la deuda de la Administración Central</t>
  </si>
  <si>
    <t>Perfil anual de vencimientos de interés de la deuda de la Administración Central, desagregado por instrumento</t>
  </si>
  <si>
    <t>Badlar Bancos Privados + 3,25%</t>
  </si>
  <si>
    <t>BONAR/$/BADLAR+200/03-04-2022</t>
  </si>
  <si>
    <t>Badlar Bancos Privados + 2,00%</t>
  </si>
  <si>
    <t>BOTAPO/$/TPE/21-06-2020</t>
  </si>
  <si>
    <t>Tasa Política Económica</t>
  </si>
  <si>
    <t>BIRAD/U$S/7,125%/28-06-2117</t>
  </si>
  <si>
    <t>BIRAF/CHF/3,375%/12-10-2020</t>
  </si>
  <si>
    <t>BONAR/U$S/5,75%/18-04-2025</t>
  </si>
  <si>
    <t>BONAR/U$S/7,625%/18-04-2037</t>
  </si>
  <si>
    <t>(3) A partir del año 2050 el total de servicios corresponde al Bono del Tesoro Consolidado 2089 y al Bono Internacional USD 2117.</t>
  </si>
  <si>
    <t xml:space="preserve">     · Deuda no ajustable por CER</t>
  </si>
  <si>
    <t>2050-2117 (2)</t>
  </si>
  <si>
    <r>
      <t>CORTO PLAZO</t>
    </r>
    <r>
      <rPr>
        <b/>
        <i/>
        <sz val="11"/>
        <rFont val="Calibri"/>
        <family val="2"/>
        <scheme val="minor"/>
      </rPr>
      <t xml:space="preserve"> (1)</t>
    </r>
  </si>
  <si>
    <t xml:space="preserve"> Préstamos Garantizados</t>
  </si>
  <si>
    <t xml:space="preserve"> Garantías a las provincias</t>
  </si>
  <si>
    <t xml:space="preserve">        ATRASOS DE INTERÉS</t>
  </si>
  <si>
    <t xml:space="preserve">  Atrasos de Interés</t>
  </si>
  <si>
    <t xml:space="preserve"> - EN SITUACIÓN DE PAGO NORMAL</t>
  </si>
  <si>
    <t xml:space="preserve">    - Atrasos de Interés</t>
  </si>
  <si>
    <t xml:space="preserve">  PRÉSTAMOS GARANTIZADOS</t>
  </si>
  <si>
    <t xml:space="preserve"> TOTAL DEUDA PÚBLICA</t>
  </si>
  <si>
    <t xml:space="preserve">. CON CARGO AL BANCO CENTRAL DE LA REPÚBLICA ARGENTINA </t>
  </si>
  <si>
    <t>. CON CARGO AL GOBIERNO DE LA CIUDAD AUTÓNOMA DE BUENOS AIRES</t>
  </si>
  <si>
    <t>II- LEGISLACIÓN EXTRANJERA</t>
  </si>
  <si>
    <t>Valor Nocional 
(en miles) 
(3)</t>
  </si>
  <si>
    <t>Valor remanente c/100 de valor nocional 
(4)</t>
  </si>
  <si>
    <t>En moneda de origen 
(en miles)</t>
  </si>
  <si>
    <t>PAGARÉ 2038-BNA</t>
  </si>
  <si>
    <t xml:space="preserve"> TÍTULOS PÚBLICOS, LETRAS DEL TESORO Y PAGARÉS</t>
  </si>
  <si>
    <t>EMITIDOS EN MONEDA EXTRANJERA</t>
  </si>
  <si>
    <t xml:space="preserve"> PRÉSTAMOS</t>
  </si>
  <si>
    <t>2027/2117 (3)</t>
  </si>
  <si>
    <t>(1) Incluye deuda a vencer y vencimientos pagados por el Tesoro Nacional pendientes de reembolso.</t>
  </si>
  <si>
    <t>1. BONOS Y TÍTULOS PÚBLICOS</t>
  </si>
  <si>
    <t>5. PRÉSTAMOS GARANTIZADOS</t>
  </si>
  <si>
    <t>Intereses Compensatorios (2)</t>
  </si>
  <si>
    <t xml:space="preserve">    INTERÉS (2)</t>
  </si>
  <si>
    <t xml:space="preserve">       Adelantos Transitorios BCRA</t>
  </si>
  <si>
    <t>I- DEUDA PÚBLICA BRUTA + VALORES NEGOCIABLES VINCULADOS AL PBI (II + VI)</t>
  </si>
  <si>
    <t>VIII- TOTAL DEUDA PÚBLICA -NETA- (II - VII)</t>
  </si>
  <si>
    <t>I- TOTAL DEUDA PÚBLICA BRUTA (II + III)</t>
  </si>
  <si>
    <t>Letras en Garantía</t>
  </si>
  <si>
    <t>SECRETARíA DE FINANZAS</t>
  </si>
  <si>
    <t>(1) Incluye las Letras en Garantía.</t>
  </si>
  <si>
    <t>BOTAPO/$/TPM/21-06-2020</t>
  </si>
  <si>
    <t>(2) A partir del año 2050 y hasta el 2089 el total de servicios corresponde al Bono del Tesoro Consolidado 2089.</t>
  </si>
  <si>
    <t xml:space="preserve"> Letras en Garantía</t>
  </si>
  <si>
    <t xml:space="preserve">   - BCIE</t>
  </si>
  <si>
    <t xml:space="preserve">    PAGÁRES</t>
  </si>
  <si>
    <t>EUR- LEY INGLRESA (TVPE)</t>
  </si>
  <si>
    <t>Saldo al 31/12/2017</t>
  </si>
  <si>
    <t>Diversas</t>
  </si>
  <si>
    <t>BONCER/$/4,25%+CER/15-01-2019</t>
  </si>
  <si>
    <t>BONCER/$/4,25%+CER/15-04-2019</t>
  </si>
  <si>
    <t>BIRAE/EUR/3,375%/15-01-2023</t>
  </si>
  <si>
    <t>BIRAE/EUR/5,250%/15-01-2028</t>
  </si>
  <si>
    <t>BIRAE/EUR/6,250%/09-11-2047</t>
  </si>
  <si>
    <t>Titulos del Tesoro</t>
  </si>
  <si>
    <t xml:space="preserve">(2) Incluye: Corona Danesa, Corona Sueca, Dólar Canadiense, Dólar Australiano, Dinar Kuwaití y Dirham de los Emiratos Árabes Unidos. </t>
  </si>
  <si>
    <t>Perfil mensual de vencimientos de capital de la deuda de la Administración Central, desagregado por instrumento - 2019</t>
  </si>
  <si>
    <t>Perfil mensual de vencimientos de interés de la deuda de la Administración Central, desagregado por instrumento - 2019</t>
  </si>
  <si>
    <t xml:space="preserve">INDICADORES DE SOSTENIBILIDAD DE LA DEUDA PÚBLICA </t>
  </si>
  <si>
    <t xml:space="preserve">INDICADORES </t>
  </si>
  <si>
    <t>2005 (1)</t>
  </si>
  <si>
    <t>2006 (1)</t>
  </si>
  <si>
    <t>2007 (1)</t>
  </si>
  <si>
    <t>2008 (1)</t>
  </si>
  <si>
    <t xml:space="preserve"> 2009 (1) </t>
  </si>
  <si>
    <t>Deuda Performing y a Reestructurar de la Administración Central</t>
  </si>
  <si>
    <t>Deuda Bruta de la Administración Central (3)</t>
  </si>
  <si>
    <t>Deuda Externa de la Administración Central (4)</t>
  </si>
  <si>
    <t>Intereses Totales Pagados</t>
  </si>
  <si>
    <t>(2)</t>
  </si>
  <si>
    <t>Servicios Totales Pagados</t>
  </si>
  <si>
    <t>Deuda en Moneda Extranjera</t>
  </si>
  <si>
    <t>Deuda Ajustable por CER</t>
  </si>
  <si>
    <t>-</t>
  </si>
  <si>
    <t>Deuda con Tasa Variable</t>
  </si>
  <si>
    <t xml:space="preserve">Servicios de Capital - Vencimientos a 2 años </t>
  </si>
  <si>
    <t>Vida Promedio de la Deuda Bruta</t>
  </si>
  <si>
    <t>Como % de Reservas</t>
  </si>
  <si>
    <t>Como % de Exportaciones (*)</t>
  </si>
  <si>
    <t xml:space="preserve">Deuda Externa de la Administración Central (4) </t>
  </si>
  <si>
    <t>Como % de los Recursos Tributarios</t>
  </si>
  <si>
    <t>2010 (1)</t>
  </si>
  <si>
    <t xml:space="preserve">2011 (1) </t>
  </si>
  <si>
    <t xml:space="preserve">2012 (1) </t>
  </si>
  <si>
    <t>2013 (1)</t>
  </si>
  <si>
    <t>2014 (1)</t>
  </si>
  <si>
    <t>2015 (1)</t>
  </si>
  <si>
    <t>2016 (1)</t>
  </si>
  <si>
    <t>(*) Indicadores ajustados a partir del año 2004 a raíz de cambio en la metodología del cálculo del PBI publicada por el INDEC.</t>
  </si>
  <si>
    <t>(2) Proceso de reestructuración de la deuda instrumentada en títulos públicos.</t>
  </si>
  <si>
    <t>(4) Fuente: elaboración propia en base a las estimaciones trimestrales (utilizando el concepto de residencia) de la Dirección Nacional de Cuentas Internacionales, publicadas por el INDEC.</t>
  </si>
  <si>
    <t>2017 (1)</t>
  </si>
  <si>
    <t>Deuda de la Administración Central elegible pendiente de reestructuración, desagregada por instrumento</t>
  </si>
  <si>
    <t>V- SUB-TOTAL DEUDA ELEGIBLE PENDIENTE DE REESTRUCTURACIÓN (3)</t>
  </si>
  <si>
    <t xml:space="preserve">        INTERESES COMPENSATORIOS (4)</t>
  </si>
  <si>
    <t>VI- VALORES NEGOCIABLES VINCULADOS AL PBI (5)</t>
  </si>
  <si>
    <t>VII- ACTIVOS FINANCIEROS (6)</t>
  </si>
  <si>
    <t xml:space="preserve"> (3) Se trata de la deuda elegible y no presentada al canje (Dtos. 1735/04 y 563/10) y no cancelada a la fecha en el marco de los acuerdos contemplados en la Ley n° 27.249.</t>
  </si>
  <si>
    <t>DEUDA ELEGIBLE PENDIENTE DE REESTRUCTURACIÓN (3)</t>
  </si>
  <si>
    <t xml:space="preserve"> (4) Intereses compensatorios estimados, devengados e impagos con posterioridad a la fecha de vencimiento de cada título.</t>
  </si>
  <si>
    <t xml:space="preserve"> - ELEGIBLE PENDIENTE DE REESTRUCTURACIÓN (1)</t>
  </si>
  <si>
    <t>Elegible pendiente de reestructuración</t>
  </si>
  <si>
    <t>(1) Excluye atrasos de capital e intereses, deuda pendiente de reestructuración y deuda elegible pendiente de reestructuración</t>
  </si>
  <si>
    <t>BONOS ELEGIBLES PENDIENTES DE REESTRUCTURACIÓN</t>
  </si>
  <si>
    <t>EXCLUIDA LA DEUDA PENDIENTE DE REESTRUCTURACIÓN (1)</t>
  </si>
  <si>
    <r>
      <t>VII- VALORES NEGOCIABLES VINCULADOS AL PBI</t>
    </r>
    <r>
      <rPr>
        <b/>
        <i/>
        <sz val="12"/>
        <color indexed="9"/>
        <rFont val="Calibri"/>
        <family val="2"/>
        <scheme val="minor"/>
      </rPr>
      <t xml:space="preserve"> (5)</t>
    </r>
  </si>
  <si>
    <t>(4)  Intereses compensatorios estimados, devengados e impagos con posterioridad a la fecha de vencimiento de cada título.</t>
  </si>
  <si>
    <t xml:space="preserve">(5) Valor remanente total. Es la diferencia entre el máximo a pagar de 48 unidades por cada 100 de valor nocional y la suma de los montos pagados hasta la actualidad, de acuerdo con las condiciones establecidas en las respectivas normas de emisión. </t>
  </si>
  <si>
    <t>VI- DEUDA ELEGIBLE PENDIENTE DE REESTRUCTURACIÓN (3)</t>
  </si>
  <si>
    <t>ACTIVOS FINANCIEROS RELACIONADOS CON DEUDA ELEGIBLE PENDIENTE DE REESTRUCTURACIÓN</t>
  </si>
  <si>
    <t>(1) Comprende solamente Activos Financieros relacionados con operaciones de crédito público, excluyendo aquellos activos vinculados a la deuda elegible pendiente de reestructuración. No incluye deudas de Anses, AFIP, Lotería Nacional y otros organismos públicos por emisión de bocones - Las cifras presentadas se encuentran en proceso de conciliación.</t>
  </si>
  <si>
    <t>DEUDA DE LA ADMINISTRACIÓN CENTRAL
EXCLUIDA LA DEUDA ELEGIBLE PENDIENTE DE REESTRUCTURACIÓN</t>
  </si>
  <si>
    <t>PERFIL DE VENCIMIENTOS DE CAPITAL DE LA DEUDA EXTERNA DE LA ADMINISTRACIÓN CENTRAL
EXCLUIDA LA DEUDA ELEGIBLE PENDIENTE DE REESTRUCTURACIÓN</t>
  </si>
  <si>
    <t>Fuente: Elaboración propia en base a datos de la Dirección Nacional de Cuentas Nacionales (INDEC), Ministerio de Finanzas y Ministerio de Hacienda.</t>
  </si>
  <si>
    <t>(3) Ratio calculado en base al total de la Deuda Bruta, incluyendo la Deuda elegible pendiente de reestructuración.</t>
  </si>
  <si>
    <t>Saldo al 31/03/2018</t>
  </si>
  <si>
    <t>Flujos y variaciones de la deuda de la Administración Central - Acumulados 2018</t>
  </si>
  <si>
    <t>BONAR/$/1,7056%/CER+3,75%/2-19</t>
  </si>
  <si>
    <t>BOGATO/$/1,6012%/CER+4%/6-3-20</t>
  </si>
  <si>
    <t>BONTE/$/17,25%/13-09-2021</t>
  </si>
  <si>
    <t>BIRAD/U$S/4,625%/11-01-2023</t>
  </si>
  <si>
    <t>BIRAD/U$S/5,875%/11-01-2028</t>
  </si>
  <si>
    <t>BIRAD/U$S/6,875%/11-01-2048</t>
  </si>
  <si>
    <t>LETES/U$S/08-02-2019</t>
  </si>
  <si>
    <t>LETES/U$S/11-01-2019</t>
  </si>
  <si>
    <t>LETES/U$S/22-02-2019</t>
  </si>
  <si>
    <t>LETES/U$S/25-01-2019</t>
  </si>
  <si>
    <t>ORGANISMOS INTERNACIONALES - FLUJOS NETOS 1993 - 2018</t>
  </si>
  <si>
    <t>2051-2089 (2)</t>
  </si>
  <si>
    <t>BONCER/$/4%+CER/06-03-2023</t>
  </si>
  <si>
    <t>Enero</t>
  </si>
  <si>
    <t xml:space="preserve">       Letras en Garantía</t>
  </si>
  <si>
    <t>BONAR/$/BADLAR+200PB/03-04-2022</t>
  </si>
  <si>
    <t>BONAR/$/BADLAR+250PB/11-03-2019</t>
  </si>
  <si>
    <t>BONAR/$/BADLAR+300PB/10-06-2019</t>
  </si>
  <si>
    <t>BONAR/$/BADLAR+300PB/23-12-2020</t>
  </si>
  <si>
    <t>BONAR/$/BADLAR+325PB/01-03-2020</t>
  </si>
  <si>
    <t>Tasa Badlar Pública</t>
  </si>
  <si>
    <t>BONAR/U$S/9%/15-03-2019</t>
  </si>
  <si>
    <t>BONAR/U$S/8,75%/07-05-2024</t>
  </si>
  <si>
    <t>PR15/$/BADLAR/04-10-2022</t>
  </si>
  <si>
    <t>BOGATO/$/1,6012%-CER+4%/06-03-2020</t>
  </si>
  <si>
    <t>BONAR/$/1,7056%-CER+3,75%/08-02-2019</t>
  </si>
  <si>
    <t>PAGARE 2019 $</t>
  </si>
  <si>
    <t>(3) DLK: Instrumentos emitidos en USD que se pagan en Pesos de acuerdo a la normativa de emisión.</t>
  </si>
  <si>
    <t>BONCER/$+CER/2,50%/22-07-2021</t>
  </si>
  <si>
    <t>BONCER/$+CER/2,25%/28-04-2020</t>
  </si>
  <si>
    <t>BONCER/$+CER/4,25%/15-01-2019</t>
  </si>
  <si>
    <t>BONCER/$+CER/4,25%/15-04-2019</t>
  </si>
  <si>
    <t>PR13/$+CER/2%/15-03-2024</t>
  </si>
  <si>
    <t xml:space="preserve">PAR/$+CER/TASA FIJA/31-12-2038/DTO. 1735-04 </t>
  </si>
  <si>
    <t>PAR/$+CER/TASA FIJA/31-12-2038/DTO. 563-10</t>
  </si>
  <si>
    <t>DISCOUNT/$+CER/5,83%/31-12-2033/DTO. 1735-04</t>
  </si>
  <si>
    <t>DISCOUNT/$+CER/5,83%/31-12-2033/DTO. 563-10</t>
  </si>
  <si>
    <t>CUASIPAR/$+CER/3,31%/31-12-2045/DTO. 1735-04</t>
  </si>
  <si>
    <t>PAR/U$S/TASA FIJA/31-12-2038/DTO. 1735-04/LEY NY</t>
  </si>
  <si>
    <t>PAR/U$S/TASA FIJA/31-12-2038/DTO. 1735-04/LEY ARG</t>
  </si>
  <si>
    <t>PAR/U$S/TASA FIJA/31-12-2038/DTO. 563-10/LEY NY</t>
  </si>
  <si>
    <t>PAR/U$S/TASA FIJA/31-12-2038/DTO. 563-10/LEY ARG</t>
  </si>
  <si>
    <t>PAR/EUR/TASA FIJA/31-12-2038/DTO. 1735-04</t>
  </si>
  <si>
    <t>PAR/EUR/TASA FIJA/31-12-2038/DTO. 563-10</t>
  </si>
  <si>
    <t>PAR/JPY/TASA FIJA/31-12-2038/DTO. 1735-04</t>
  </si>
  <si>
    <t>PAR/JPY/TASA FIJA/31-12-2038/DTO. 563-10</t>
  </si>
  <si>
    <t>DISCOUNT/USD/8,28%/31-12-2033/DTO. 1735-04/LEY NY</t>
  </si>
  <si>
    <t>DISCOUNT/USD/8,28%/31-12-2033/DTO. 1735-04/LEY ARG</t>
  </si>
  <si>
    <t>DISCOUNT/USD/8,28%/31-12-2033/DTO. 563-10/LEY NY</t>
  </si>
  <si>
    <t>DISCOUNT/USD/8,28%/31-12-2033/DTO. 563-10/LEY ARG</t>
  </si>
  <si>
    <t>DISCOUNT/EUR/7,82%/31-12-2033/DTO. 1735-04</t>
  </si>
  <si>
    <t>DISCOUNT/EUR/7,82%/31-12-2033/DTO. 563-10</t>
  </si>
  <si>
    <t>DISCOUNT/JPY/4,33%/31-12-2033/DTO. 1735-04</t>
  </si>
  <si>
    <t>DISCOUNT/JPY/4,33%/31-12-2033/DTO. 563-10</t>
  </si>
  <si>
    <t>LETRAS EN GARANTIA</t>
  </si>
  <si>
    <t>PAGARE -CAMMESA 2021</t>
  </si>
  <si>
    <t>Libor-1,00%</t>
  </si>
  <si>
    <t>MINISTERIO DE HACIENDA</t>
  </si>
  <si>
    <t xml:space="preserve">   - FMI</t>
  </si>
  <si>
    <t>Saldo al 30/06/2018</t>
  </si>
  <si>
    <t>BONAR/$/6,72763943%/31-12-2028</t>
  </si>
  <si>
    <t>LETES/U$S/12-04-2019</t>
  </si>
  <si>
    <t>LETES/U$S/26-04-2019</t>
  </si>
  <si>
    <t>LETES/U$S/24-05-2019</t>
  </si>
  <si>
    <t>LETRA/U$S/FDA/TITULOS/07-01-2021</t>
  </si>
  <si>
    <t>LETRA/U$S/FDA/TITULOS/20-04-2022</t>
  </si>
  <si>
    <t>LETRA/U$S/FDA/TITULOS/16-01-2023</t>
  </si>
  <si>
    <t>LETRA/U$S/FDA/TITULOS/30-01-2024</t>
  </si>
  <si>
    <t>LETRA/U$S/FDA/TITULOS/01-06-2025</t>
  </si>
  <si>
    <t>LETRA/U$S/FOI/14-03-2021</t>
  </si>
  <si>
    <t>LETRA/U$S/FOI/28-06-2022</t>
  </si>
  <si>
    <t>LETRA/U$S/FOI/18-08-2023</t>
  </si>
  <si>
    <t>LETRA/U$S/FOI/25-08-2024</t>
  </si>
  <si>
    <t>LETRA/U$S/BCRA/29-04-2026</t>
  </si>
  <si>
    <t xml:space="preserve"> . FMI</t>
  </si>
  <si>
    <t>BONAR DUAL/DLK/4,5%/21-06-2019</t>
  </si>
  <si>
    <t>BONCER/$/4%+CER/27-04-2025</t>
  </si>
  <si>
    <t xml:space="preserve">  PRESTAMOS GARANTIZADOS</t>
  </si>
  <si>
    <t xml:space="preserve">  PAGARÈS</t>
  </si>
  <si>
    <t xml:space="preserve"> TOTAL DEUDA PUBLICA</t>
  </si>
  <si>
    <t>CORTO PLAZO</t>
  </si>
  <si>
    <t>MEDIANO Y LARGO PLAZO</t>
  </si>
  <si>
    <t xml:space="preserve"> Otros</t>
  </si>
  <si>
    <t xml:space="preserve"> Pagaré 2038 - B.N.A.</t>
  </si>
  <si>
    <t xml:space="preserve"> Pagaré 2019</t>
  </si>
  <si>
    <t xml:space="preserve"> · Ajustable por CER</t>
  </si>
  <si>
    <t xml:space="preserve"> · Bocones</t>
  </si>
  <si>
    <t xml:space="preserve"> · No ajustable por CER</t>
  </si>
  <si>
    <t xml:space="preserve"> · Otros</t>
  </si>
  <si>
    <t>BONTE/$/26,00%/21-11-2020</t>
  </si>
  <si>
    <t>BONCER/$+CER/4,00%/06-03-2023</t>
  </si>
  <si>
    <t>BONCER/$+CER/4,00%/27-04-2025</t>
  </si>
  <si>
    <t xml:space="preserve"> e) Ajustes de valuación - Excluyendo la deuda elegible pendiente de reestructuración</t>
  </si>
  <si>
    <t xml:space="preserve"> f) Ajustes de valuación sobre deuda elegible pendiente de reestructuración</t>
  </si>
  <si>
    <t>IV - TOTAL VARIACIONES (a+b+c+d+e+f)</t>
  </si>
  <si>
    <t xml:space="preserve"> (1) Incluye operaciones de hasta un año de plazo.</t>
  </si>
  <si>
    <t>Como % del PIB(*)</t>
  </si>
  <si>
    <t>BONTE/$/26%/21-11-2020</t>
  </si>
  <si>
    <t>(1) El cálculo no incluye la deuda elegible y no presentada al canje (Dtos. 1735/04 y 563/10) y no cancelada a la fecha en el marco de los acuerdos contemplados en la Ley n° 27.249, a excepción del ratio "Deuda Bruta de la Administración Central" referenciada en (3).</t>
  </si>
  <si>
    <t>Como % Deuda Performing y a Reestructurar de la Administración Central</t>
  </si>
  <si>
    <t xml:space="preserve">    TÍTULOS PÚBLICOS</t>
  </si>
  <si>
    <t xml:space="preserve"> Letras en garantía</t>
  </si>
  <si>
    <t xml:space="preserve">  Intereses compensatorios (4)</t>
  </si>
  <si>
    <t>(2) Incluye: Libras esterlinas, Franco Suizo, Corona Danesa, Corona Sueca, Dólar Canadiense, Dinar Kuwaiti, Dólar Australiano, Dirham de Emiratos Árabes Unidos y la unidad de cuenta DEG (Derechos especiales de giro).</t>
  </si>
  <si>
    <t>BONAR/U$S/8,75%/07-05-2024 (Excluye Repo)</t>
  </si>
  <si>
    <t>BONAR/U$S/5,75%/18-04-2025 (Excluye Repo)</t>
  </si>
  <si>
    <t>BONAR/U$S/5,75%/18-04-2025 - Repo (*)</t>
  </si>
  <si>
    <t>BONAR/U$S/8,75%/07-05-2024 - Repo (**)</t>
  </si>
  <si>
    <t xml:space="preserve"> c) Avales netos de cancelaciones</t>
  </si>
  <si>
    <t>LECAP/$/28-02-2019</t>
  </si>
  <si>
    <t>LECAP/$/29-03-2019</t>
  </si>
  <si>
    <t>LECAP/$/30-09-2019</t>
  </si>
  <si>
    <t>LECAP/$/31-01-2019</t>
  </si>
  <si>
    <t>LETRA/$/ANSES/28-01-2019</t>
  </si>
  <si>
    <t>LETRA/$/FFSIT/18-03-2019</t>
  </si>
  <si>
    <t>LETRA/$/FFSIT/21-01-2019</t>
  </si>
  <si>
    <t>LETRA/$/SRT/26-08-2019</t>
  </si>
  <si>
    <t>LETES/U$S/15-03-2019</t>
  </si>
  <si>
    <t>LETES/U$S/26-07-2019</t>
  </si>
  <si>
    <t>LETES/U$S/29-03-2019</t>
  </si>
  <si>
    <t>BONAR/DLK/4,50%U$S-2,35%$/13-02-2020 (3)</t>
  </si>
  <si>
    <t>4,50% U$S / 2,35% $ Capitaliza</t>
  </si>
  <si>
    <t>BONAR/DLK/4,50%U$S-2,40%$/21-06-2019 (3)</t>
  </si>
  <si>
    <t>4,50% U$S / 2,40% $ Capitaliza</t>
  </si>
  <si>
    <t>BONAR/$/6,72763943919512%/31-12-2028</t>
  </si>
  <si>
    <t>1,6012% Capitaliza / CER +4,00%</t>
  </si>
  <si>
    <t>1,7056% Capitaliza / CER+3,75%</t>
  </si>
  <si>
    <t xml:space="preserve">   - BEI</t>
  </si>
  <si>
    <t>Saldo al 30/09/2018</t>
  </si>
  <si>
    <t>BONAR/$/BADLAR+300pb/23-12-2020</t>
  </si>
  <si>
    <t>BONTE 2021/$/26%/21-11-2020</t>
  </si>
  <si>
    <t>BONAR DUAL 2020/DLK/4,5%</t>
  </si>
  <si>
    <t>(*) El valor de septiembre de 2019 se corresponde con el valor nominal a cancelar al momento del vencimiento final de la operación de Repo (Resolución Conjunta SF y SH 2-E/2018).  El valor efectivo estimado a pagar asciende a u$s 616 millones.</t>
  </si>
  <si>
    <t>(4) Intereses compensatorios estimados, devengados e impagos con posterioridad a la fecha de vencimiento de cada bono.</t>
  </si>
  <si>
    <t>(6) Activos Financieros son créditos a favor del Estado Nacional que se originan en operaciones de Crédito Público. Dato provisorio.</t>
  </si>
  <si>
    <t>(3) Se trata de la deuda elegible y no presentada al canje (Dtos. 1735/04 y 563/10) y no cancelada a la fecha en el marco de los acuerdos contemplados en la Ley n° 27.249.</t>
  </si>
  <si>
    <t>(2) Incluye operaciones de hasta un año de plazo.</t>
  </si>
  <si>
    <t>Deuda al 31-12-2018: nivel y composición</t>
  </si>
  <si>
    <t>Flujos y variaciones de la deuda de la Administración Central - 4to. Trimestre 2018</t>
  </si>
  <si>
    <t>Vencimientos de capital e interés de la deuda al 31-12-2018 proyectados</t>
  </si>
  <si>
    <t>Perfil mensual de vencimientos de capital e interés de la deuda de la Administración Central - 01/2019 a 12/2020</t>
  </si>
  <si>
    <t>Perfil mensual de vencimientos de capital de la deuda de la Administración Central, desagregado por instrumento - 2020</t>
  </si>
  <si>
    <t>Perfil mensual de vencimientos de interés de la deuda de la Administración Central, desagregado por instrumento - 2020</t>
  </si>
  <si>
    <t>SERIE DE DEUDA DEL SECTOR PÚBLICO NACIONAL</t>
  </si>
  <si>
    <t>POR AÑO Y POR INSTRUMENTO</t>
  </si>
  <si>
    <t>AJUSTADO POR OPERACIONES CON FECHA VALOR</t>
  </si>
  <si>
    <t>En millones de u$s - TC de fin de cada año</t>
  </si>
  <si>
    <t>Saldo</t>
  </si>
  <si>
    <t>31/12/92 (*)</t>
  </si>
  <si>
    <t>DEUDA PÚBLICA BRUTA + VALORES NEGOCIABLES VINCULADOS AL PBI (I + V)</t>
  </si>
  <si>
    <t>I- TOTAL DEUDA PÚBLICA BRUTA ( II+III +IV)</t>
  </si>
  <si>
    <t>II- DEUDA A VENCER</t>
  </si>
  <si>
    <t>TÍTULOS PUBLICOS Y LETRAS DEL TESORO</t>
  </si>
  <si>
    <t xml:space="preserve">    OTROS ACREEDORES</t>
  </si>
  <si>
    <t>III- ATRASOS PENDIENTE DE REESTRUCTURACIÓN</t>
  </si>
  <si>
    <t>IV- TOTAL DEUDA ELEGIBLE PENDIENTE DE REESTRUCTURACIÓN</t>
  </si>
  <si>
    <t xml:space="preserve">    MORA DE INTERÉS</t>
  </si>
  <si>
    <t xml:space="preserve">    INTERESES COMPENSATORIOS (**)</t>
  </si>
  <si>
    <t xml:space="preserve"> V- VALORES NEGOCIABLES VINCULADOS AL PBI (***)</t>
  </si>
  <si>
    <t>(*) Los saldos de deuda al 31/12/92 se estimaron sobre la base de ajustar los registros obrante, retrotrayendo el efecto que sobre los saldos y la composición, produjera el Plan Brady.</t>
  </si>
  <si>
    <t>(**)  Intereses compensatorios estimados, devengados e impagos con posterioridad a la fecha de vencimiento de cada título.</t>
  </si>
  <si>
    <t>(***) Valor remanente total. Es la diferencia entre el máximo a pagar de 48 unidades por cada 100 de valor nocional y la suma de los montos pagados hasta la actualidad, de acuerdo con las condiciones establecidas en las respectivas normas de emisión.</t>
  </si>
  <si>
    <t>A.2.5</t>
  </si>
  <si>
    <t>Serie de la Deuda del Sector Público Nacional por año - 1992/2018</t>
  </si>
  <si>
    <t>Datos al 31/12/2018</t>
  </si>
  <si>
    <r>
      <t>(1) Nota Metodológica:</t>
    </r>
    <r>
      <rPr>
        <sz val="10"/>
        <rFont val="Calibri"/>
        <family val="2"/>
        <scheme val="minor"/>
      </rPr>
      <t xml:space="preserve"> Cálculo realizado sobre la deuda en situación de pago normal. Se aplican las tasas de referencia vigentes al 31/12/2018, incluyendo la tasa "plena" en aquellos instrumentos que capitalizan parte de los intereses que devengan.</t>
    </r>
  </si>
  <si>
    <t>AL 31/12/2018</t>
  </si>
  <si>
    <t>Saldo al 31/12/2018</t>
  </si>
  <si>
    <t>4to. TRIMESTRE DE 2018</t>
  </si>
  <si>
    <t>I - DEUDA TOTAL EXCLUYENDO LA ELEGIBLE PENDIENTE DE REESTRUCTURACIÓN, AL 30-09-2018</t>
  </si>
  <si>
    <t>II - DEUDA ELEGIBLE PENDIENTE DE REESTRUCTURACIÓN, AL 30-09-2018</t>
  </si>
  <si>
    <t>III - DEUDA (INCLUIDA LA ELEGIBLE PENDIENTE DE REESTRUCTURACIÓN) AL 30-09-2018 (I + II)</t>
  </si>
  <si>
    <t>DATOS AL 31/12/2018</t>
  </si>
  <si>
    <t>ACUMULADO ENERO 2018 - DICIEMBRE 2018</t>
  </si>
  <si>
    <t>PERIODO PROYECTADO ENERO 2019 A DICIEMBRE 2019</t>
  </si>
  <si>
    <t>(En millones de U$S - Stock de deuda y tipo de cambio 31/12/18)</t>
  </si>
  <si>
    <t>(En miles de U$S - Tipo de cambio 31/12/2018)</t>
  </si>
  <si>
    <t>ACUMULADO AL 31 DE DICIEMBRE DE 2018</t>
  </si>
  <si>
    <t>Valor actualizado en miles de u$s al 31-12-2018</t>
  </si>
  <si>
    <t>En millones de u$s - Stock y tipo de cambio al 31/12/2018</t>
  </si>
  <si>
    <t>(1) Se trata de la deuda elegible y no presentada al canje (Dtos. 1735/04 y 563/10) y no cancelada a la fecha en el marco de los acuerdos contemplados en la Ley n° 27.249.</t>
  </si>
  <si>
    <t>(2) Intereses compensatorios estimados, devengados e impagos con posterioridad a la fecha de vencimiento de cada título.</t>
  </si>
  <si>
    <t xml:space="preserve">(3) Valor remanente total. Es la diferencia entre el máximo a pagar de 48 unidades por cada 100 de valor nocional y la suma de los montos pagados hasta la actualidad, de acuerdo con las condiciones establecidas en las respectivas normas de emisión. </t>
  </si>
  <si>
    <t xml:space="preserve">     INTERESES COMPENSATORIOS (2)</t>
  </si>
  <si>
    <t xml:space="preserve"> - VALORES NEGOCIABLES VINCULADOS AL PBI (3)</t>
  </si>
  <si>
    <t xml:space="preserve">    - Intereses Compensatorios (4)</t>
  </si>
  <si>
    <t>BONAR 2020/U$S/ 8%/29-05-2020</t>
  </si>
  <si>
    <t>BONCER/$/8,5%+CER/29-11-2022</t>
  </si>
  <si>
    <t>BONAR DUAL/DLK/4,5%/13-02-2020</t>
  </si>
  <si>
    <t>V - DEUDA (INCLUIDA LA ELEGIBLE PENDIENTE DE REESTRUCTURACIÓN) AL 31-12-2018 (III + IV)</t>
  </si>
  <si>
    <t>VI - DEUDA ELEGIBLE PENDIENTE DE REESTRUCTURACIÓN, AL 31-12-2018</t>
  </si>
  <si>
    <t>VII - DEUDA TOTAL EXCLUYENDO LA ELEGIBLE PENDIENTE DE REESTRUCTURACIÓN, AL 31-12-2018 (V - VI)</t>
  </si>
  <si>
    <t xml:space="preserve"> d) Letras en garantía</t>
  </si>
  <si>
    <t>I - DEUDA TOTAL EXCLUYENDO LA ELEGIBLE PENDIENTE DE REESTRUCTURACIÓN, AL 31-12-2017</t>
  </si>
  <si>
    <t>II - DEUDA ELEGIBLE PENDIENTE DE REESTRUCTURACIÓN, AL 31-12-2017</t>
  </si>
  <si>
    <t>III - DEUDA (INCLUIDA LA ELEGIBLE PENDIENTE DE REESTRUCTURACIÓN) AL 31-12-2017 (I + II)</t>
  </si>
  <si>
    <t xml:space="preserve"> e) Letras en garantía</t>
  </si>
  <si>
    <t xml:space="preserve"> f) Ajustes de valuación - Excluyendo la deuda elegible pendiente de reestructuración</t>
  </si>
  <si>
    <t xml:space="preserve"> g) Ajustes de valuación sobre deuda elegible pendiente de reestructuración</t>
  </si>
  <si>
    <t>IV - TOTAL VARIACIONES (a+b+c+d+e+f+g)</t>
  </si>
  <si>
    <t>Títulos del Tesoro</t>
  </si>
  <si>
    <t>(2) Como porcentaje del total de los servicios proyectados (capital mas interés) para el período 01/01/2019 - 31/12/2117.</t>
  </si>
  <si>
    <t>LETRAS EN GARANTÍA</t>
  </si>
  <si>
    <t xml:space="preserve">    LETRAS DEL TESORO </t>
  </si>
  <si>
    <t xml:space="preserve">     Pagaré CUT</t>
  </si>
  <si>
    <t>LECAP/$/12-04-2019</t>
  </si>
  <si>
    <t>LECAP/$/22-02-2019</t>
  </si>
  <si>
    <t>LECAP/$/28-06-2019</t>
  </si>
  <si>
    <t>LECAP/$/30-04-2019</t>
  </si>
  <si>
    <t>LECAP/$/30-04-2020</t>
  </si>
  <si>
    <t>LECAP/$/31-05-2019</t>
  </si>
  <si>
    <t>LECAP/$/31-10-2019</t>
  </si>
  <si>
    <t>LETRA/$/ANSES/26-12-2019</t>
  </si>
  <si>
    <t>LETRA/$/FFSIT/13-02-2019</t>
  </si>
  <si>
    <t>LETRA/$/FFSIT/15-04-2019</t>
  </si>
  <si>
    <t>LETRA/$/FFRH/06-05-2019</t>
  </si>
  <si>
    <t>LETRA/DLK/CMEA/21-09-2020</t>
  </si>
  <si>
    <t>PAGARE CUT 2018-ENACOM</t>
  </si>
  <si>
    <t>PAGARE CUT 2018-MIN.INTERIOR</t>
  </si>
  <si>
    <t>PAGARE CUT 2018-SUP.SEG.NACION</t>
  </si>
  <si>
    <t>(1) Valor nominal original (VNO) menos amortizaciones vencidas. Surge de multiplicar el VNO por el valor residual al 31-12-2018.</t>
  </si>
  <si>
    <t>(2) Surge de multiplicar el valor nominal residual por el coeficiente de capitalización al 31-12-2018.</t>
  </si>
  <si>
    <t>BONCER/$+CER/8,50%/29-11-2022</t>
  </si>
  <si>
    <t>(2) Valor nominal original (VNO) menos amortizaciones vencidas.  Surge de multiplicar el VNO por el valor residual al 31-12-2018.</t>
  </si>
  <si>
    <t>(3) Surge de multiplicar el valor nominal residual por el coeficiente de capitalización y el coeficiente de estabilización de referencia al 31-12-2018.</t>
  </si>
  <si>
    <t>BONAR/U$S/8,00%/29-05-2020</t>
  </si>
  <si>
    <t>LETES/U$S/10-05-2019</t>
  </si>
  <si>
    <t>LETES/U$S/14-06-2019</t>
  </si>
  <si>
    <t>LETES/U$S/28-06-2019</t>
  </si>
  <si>
    <t>(1) Valor nominal original (VNO) menos amortizaciones vencidas.  Surge de multiplicar el VNO por el valor residual al 31-12-2018.</t>
  </si>
  <si>
    <t>Serie de la Deuda de la Administración Central por trimestre - 4to. Trimestre 2017 / 4to. Trimestre 2018</t>
  </si>
  <si>
    <t>BONO CONSOLIDADO/$/02-01-2089</t>
  </si>
  <si>
    <t>LETES/$+CER/22-02-2019</t>
  </si>
  <si>
    <t>BONAR/U$S/05-08-2019</t>
  </si>
  <si>
    <t>2018 (1)</t>
  </si>
  <si>
    <t>Stock al 31/12/2018</t>
  </si>
  <si>
    <t>2024 y +</t>
  </si>
  <si>
    <t>BONAR/$/1,7056%/CER+3,75%/2-2019</t>
  </si>
  <si>
    <t>(**) El valor de mayo del 2020 se corresponde con los valores nominales a cancelar al momento del vencimiento final de las operaciones de Repo (Resolución Conjunta SF y SH 7-E/2017 y  Resolución Conjunta SF y SH 8-E/2017).  El valor efectivo estimado a pagar asciende a u$s 25 millones.</t>
  </si>
  <si>
    <t xml:space="preserve">     FUCO</t>
  </si>
  <si>
    <t xml:space="preserve"> FUCO</t>
  </si>
  <si>
    <t>(**) Los valores del 2019 y 2020 se corresponden con los valores nominales a cancelar al momento del vencimiento final de las operaciones de Repo (Resolución Conjunta SF y SH 3-E/2017, Resolución Conjunta SF y SH 6-E/2017, Resolución Conjunta SF y SH 7-E/2017 y Resolución Conjunta SF y SH 8-E/2017).  Los valores efectivos estimados a pagar ascienden a u$s 2.016 millones y u$s 25 millones respectivamente.</t>
  </si>
  <si>
    <t>(*) Los valores del 2019 y 2020 se corresponden con los valores nominales a cancelar al momento del vencimiento final de las operaciones de Repo (Resolución Conjunta SF y SH 2-E/2018 y Resolución Conjunta SF y SH 3-E/2018).  Los valores efectivos estimados a pagar ascienden a u$s 616 millones y u$s 522 millones respectivamente.</t>
  </si>
  <si>
    <t>(*) El valor de abril de 2020 se corresponde con el valor nominal a cancelar al momento del vencimiento final de la operación de Repo (Resolución Conjunta SF y SH 3-E/2018).  El valor efectivo estimado a pagar asciende a u$s 522 millones.</t>
  </si>
  <si>
    <t>(**) Los valores de marzo y abril del 2019 se corresponde con los valores nominales a cancelar al momento del vencimiento final de las operaciones de Repo (Resolución Conjunta SF y SH 3-E/2017 y  Resolución Conjunta SF y SH 6-E/2017).  Los valores efectivos estimados a pagar ascienden a u$s 1.303 millones y u$s 713 millones respectivamente.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</si>
</sst>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 _€_-;\-* #,##0\ _€_-;_-* &quot;-&quot;\ _€_-;_-@_-"/>
    <numFmt numFmtId="165" formatCode="_-* #,##0.00\ _€_-;\-* #,##0.00\ _€_-;_-* &quot;-&quot;??\ _€_-;_-@_-"/>
    <numFmt numFmtId="166" formatCode="_-* #,##0.00_-;\-* #,##0.00_-;_-* &quot;-&quot;??_-;_-@_-"/>
    <numFmt numFmtId="167" formatCode="_(* #,##0_);_(* \(#,##0\);_(* &quot;-&quot;_);_(@_)"/>
    <numFmt numFmtId="168" formatCode="_-* #,##0\ _P_t_a_-;\-* #,##0\ _P_t_a_-;_-* &quot;-&quot;\ _P_t_a_-;_-@_-"/>
    <numFmt numFmtId="169" formatCode="_-* #,##0\ _P_t_s_-;\-* #,##0\ _P_t_s_-;_-* &quot;-&quot;\ _P_t_s_-;_-@_-"/>
    <numFmt numFmtId="170" formatCode="_-* #,##0.00\ _P_t_s_-;\-* #,##0.00\ _P_t_s_-;_-* &quot;-&quot;??\ _P_t_s_-;_-@_-"/>
    <numFmt numFmtId="171" formatCode="_-* #,##0.00\ _$_-;\-* #,##0.00\ _$_-;_-* &quot;-&quot;??\ _$_-;_-@_-"/>
    <numFmt numFmtId="172" formatCode="_-* #,##0.00\ _P_t_s_-;\-* #,##0.00\ _P_t_s_-;_-* &quot;-&quot;\ _P_t_s_-;_-@_-"/>
    <numFmt numFmtId="173" formatCode="_-* #,##0_-;\-* #,##0_-;_-* &quot;-&quot;??_-;_-@_-"/>
    <numFmt numFmtId="174" formatCode="0.00_)"/>
    <numFmt numFmtId="175" formatCode="0.0%"/>
    <numFmt numFmtId="176" formatCode="_-* #,##0.0000\ _P_t_s_-;\-* #,##0.0000\ _P_t_s_-;_-* &quot;-&quot;\ _P_t_s_-;_-@_-"/>
    <numFmt numFmtId="177" formatCode="#,##0,;\-\ #,##0,;&quot;--- &quot;"/>
    <numFmt numFmtId="178" formatCode="#,##0,,;\-\ #,##0,,;&quot;--- &quot;"/>
    <numFmt numFmtId="179" formatCode="#,##0.00_);\(#,##0.00\);&quot; --- &quot;"/>
    <numFmt numFmtId="180" formatCode="_(* #,##0.0000000_);_(* \(#,##0.0000000\);_(* &quot;-&quot;??_);_(@_)"/>
    <numFmt numFmtId="181" formatCode="[$-C0A]d\-mmm\-yy;@"/>
    <numFmt numFmtId="182" formatCode="_-* #,##0\ _€_-;\-* #,##0\ _€_-;_-* &quot;-&quot;??\ _€_-;_-@_-"/>
    <numFmt numFmtId="183" formatCode="#,##0.0"/>
    <numFmt numFmtId="184" formatCode="_-* #,##0.000\ _P_t_s_-;\-* #,##0.000\ _P_t_s_-;_-* &quot;-&quot;\ _P_t_s_-;_-@_-"/>
    <numFmt numFmtId="185" formatCode="#,"/>
    <numFmt numFmtId="186" formatCode="#,##0.000"/>
    <numFmt numFmtId="187" formatCode="_-* #,##0\ _$_-;\-* #,##0\ _$_-;_-* &quot;-&quot;\ _$_-;_-@_-"/>
    <numFmt numFmtId="188" formatCode="_-* #,##0\ _D_l_s_-;\-* #,##0\ _D_l_s_-;_-* &quot;-&quot;\ _D_l_s_-;_-@_-"/>
    <numFmt numFmtId="189" formatCode="_-* #,##0.00000\ _€_-;\-* #,##0.00000\ _€_-;_-* &quot;-&quot;??\ _€_-;_-@_-"/>
    <numFmt numFmtId="190" formatCode="_-* #,##0.00\ _P_t_a_-;\-* #,##0.00\ _P_t_a_-;_-* &quot;-&quot;??\ _P_t_a_-;_-@_-"/>
    <numFmt numFmtId="191" formatCode="_ * #,##0.0000_ ;_ * \-#,##0.0000_ ;_ * &quot;-&quot;????_ ;_ @_ "/>
    <numFmt numFmtId="192" formatCode="_-* #,##0\ _P_t_s_-;\-* #,##0\ _P_t_s_-;_-* &quot;-&quot;??\ _P_t_s_-;_-@_-"/>
    <numFmt numFmtId="193" formatCode="_(* #,##0.000_);_(* \(#,##0.000\);_(* &quot;-&quot;_);_(@_)"/>
    <numFmt numFmtId="194" formatCode="0.00000"/>
    <numFmt numFmtId="195" formatCode="_-* #,##0.00\ [$€]_-;\-* #,##0.00\ [$€]_-;_-* &quot;-&quot;??\ [$€]_-;_-@_-"/>
    <numFmt numFmtId="196" formatCode="_(* #,##0.00_);_(* \(#,##0.00\);_(* &quot;-&quot;??_);_(@_)"/>
    <numFmt numFmtId="197" formatCode="_ * #,##0.00_ ;_ * \-#,##0.00_ ;_ * &quot;-&quot;????_ ;_ @_ "/>
    <numFmt numFmtId="198" formatCode="_ * #,##0_ ;_ * \-#,##0_ ;_ * &quot;-&quot;??_ ;_ @_ "/>
    <numFmt numFmtId="199" formatCode="_-* #,##0.0\ _P_t_a_-;\-* #,##0.0\ _P_t_a_-;_-* &quot;-&quot;??\ _P_t_a_-;_-@_-"/>
    <numFmt numFmtId="200" formatCode="_-* #,##0.0000000\ _P_t_a_-;\-* #,##0.0000000\ _P_t_a_-;_-* &quot;-&quot;??\ _P_t_a_-;_-@_-"/>
    <numFmt numFmtId="201" formatCode="_-* #,##0.000000\ _P_t_s_-;\-* #,##0.000000\ _P_t_s_-;_-* &quot;-&quot;??\ _P_t_s_-;_-@_-"/>
    <numFmt numFmtId="202" formatCode="0.000%"/>
    <numFmt numFmtId="203" formatCode="_-* #,##0.0000\ _P_t_s_-;\-* #,##0.0000\ _P_t_s_-;_-* &quot;-&quot;??\ _P_t_s_-;_-@_-"/>
    <numFmt numFmtId="204" formatCode="_ * #,##0.00000_ ;_ * \-#,##0.00000_ ;_ * &quot;-&quot;_ ;_ @_ "/>
    <numFmt numFmtId="205" formatCode="_-* #,##0.000\ _P_t_s_-;\-* #,##0.000\ _P_t_s_-;_-* &quot;-&quot;??\ _P_t_s_-;_-@_-"/>
    <numFmt numFmtId="206" formatCode="_-* #,##0.0000000\ _P_t_s_-;\-* #,##0.0000000\ _P_t_s_-;_-* &quot;-&quot;??\ _P_t_s_-;_-@_-"/>
    <numFmt numFmtId="207" formatCode="_-* #,##0.0000000000\ _P_t_s_-;\-* #,##0.0000000000\ _P_t_s_-;_-* &quot;-&quot;??\ _P_t_s_-;_-@_-"/>
    <numFmt numFmtId="208" formatCode="_-* #,##0.00\ _P_t_a_-;\-* #,##0.00\ _P_t_a_-;_-* &quot;-&quot;\ _P_t_a_-;_-@_-"/>
    <numFmt numFmtId="209" formatCode="#,##0_ ;\-#,##0\ "/>
    <numFmt numFmtId="210" formatCode="_-* #,##0_-;\-* #,##0_-;_-* &quot;-&quot;_-;_-@_-"/>
    <numFmt numFmtId="211" formatCode="_-* #,##0.0000_-;\-* #,##0.0000_-;_-* &quot;-&quot;??_-;_-@_-"/>
    <numFmt numFmtId="212" formatCode="0.0000%"/>
    <numFmt numFmtId="213" formatCode="0.00000000000000%"/>
    <numFmt numFmtId="214" formatCode="#,##0.0000"/>
  </numFmts>
  <fonts count="1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10"/>
      <color indexed="8"/>
      <name val="MS Sans Serif"/>
      <family val="2"/>
    </font>
    <font>
      <sz val="11"/>
      <name val="Times New Roman"/>
      <family val="1"/>
    </font>
    <font>
      <sz val="10"/>
      <color indexed="22"/>
      <name val="MS Sans Serif"/>
      <family val="2"/>
    </font>
    <font>
      <sz val="10"/>
      <name val="MS Sans Serif"/>
      <family val="2"/>
    </font>
    <font>
      <u/>
      <sz val="10"/>
      <color indexed="12"/>
      <name val="Arial"/>
      <family val="2"/>
    </font>
    <font>
      <sz val="8"/>
      <name val="Arial"/>
      <family val="2"/>
    </font>
    <font>
      <sz val="11"/>
      <name val="Book Antiqua"/>
      <family val="1"/>
    </font>
    <font>
      <u/>
      <sz val="7.5"/>
      <color indexed="12"/>
      <name val="Arial"/>
      <family val="2"/>
    </font>
    <font>
      <sz val="11"/>
      <name val="Times New Roman"/>
      <family val="1"/>
    </font>
    <font>
      <sz val="1"/>
      <color indexed="8"/>
      <name val="Courier"/>
      <family val="3"/>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i/>
      <sz val="10"/>
      <name val="Arial"/>
      <family val="2"/>
    </font>
    <font>
      <sz val="10"/>
      <name val="Calibri"/>
      <family val="2"/>
      <scheme val="minor"/>
    </font>
    <font>
      <u/>
      <sz val="10"/>
      <color indexed="12"/>
      <name val="Calibri"/>
      <family val="2"/>
      <scheme val="minor"/>
    </font>
    <font>
      <b/>
      <sz val="11"/>
      <name val="Calibri"/>
      <family val="2"/>
      <scheme val="minor"/>
    </font>
    <font>
      <sz val="8"/>
      <name val="Calibri"/>
      <family val="2"/>
      <scheme val="minor"/>
    </font>
    <font>
      <b/>
      <sz val="13"/>
      <name val="Calibri"/>
      <family val="2"/>
      <scheme val="minor"/>
    </font>
    <font>
      <sz val="10"/>
      <color theme="0"/>
      <name val="Calibri"/>
      <family val="2"/>
      <scheme val="minor"/>
    </font>
    <font>
      <u/>
      <sz val="10"/>
      <name val="Calibri"/>
      <family val="2"/>
      <scheme val="minor"/>
    </font>
    <font>
      <b/>
      <sz val="12"/>
      <name val="Calibri"/>
      <family val="2"/>
      <scheme val="minor"/>
    </font>
    <font>
      <b/>
      <sz val="10"/>
      <name val="Calibri"/>
      <family val="2"/>
      <scheme val="minor"/>
    </font>
    <font>
      <b/>
      <u/>
      <sz val="10"/>
      <name val="Calibri"/>
      <family val="2"/>
      <scheme val="minor"/>
    </font>
    <font>
      <sz val="10"/>
      <color indexed="10"/>
      <name val="Calibri"/>
      <family val="2"/>
      <scheme val="minor"/>
    </font>
    <font>
      <sz val="10"/>
      <color indexed="8"/>
      <name val="Calibri"/>
      <family val="2"/>
      <scheme val="minor"/>
    </font>
    <font>
      <b/>
      <sz val="11"/>
      <color indexed="9"/>
      <name val="Calibri"/>
      <family val="2"/>
      <scheme val="minor"/>
    </font>
    <font>
      <b/>
      <sz val="10"/>
      <color indexed="9"/>
      <name val="Calibri"/>
      <family val="2"/>
      <scheme val="minor"/>
    </font>
    <font>
      <b/>
      <sz val="12"/>
      <color indexed="9"/>
      <name val="Calibri"/>
      <family val="2"/>
      <scheme val="minor"/>
    </font>
    <font>
      <sz val="9"/>
      <name val="Calibri"/>
      <family val="2"/>
      <scheme val="minor"/>
    </font>
    <font>
      <b/>
      <i/>
      <sz val="10"/>
      <name val="Calibri"/>
      <family val="2"/>
      <scheme val="minor"/>
    </font>
    <font>
      <b/>
      <sz val="8"/>
      <name val="Calibri"/>
      <family val="2"/>
      <scheme val="minor"/>
    </font>
    <font>
      <b/>
      <u/>
      <sz val="12"/>
      <color indexed="9"/>
      <name val="Calibri"/>
      <family val="2"/>
      <scheme val="minor"/>
    </font>
    <font>
      <sz val="11"/>
      <name val="Calibri"/>
      <family val="2"/>
      <scheme val="minor"/>
    </font>
    <font>
      <sz val="11"/>
      <color indexed="9"/>
      <name val="Calibri"/>
      <family val="2"/>
      <scheme val="minor"/>
    </font>
    <font>
      <b/>
      <u/>
      <sz val="11"/>
      <color indexed="9"/>
      <name val="Calibri"/>
      <family val="2"/>
      <scheme val="minor"/>
    </font>
    <font>
      <b/>
      <u/>
      <sz val="11"/>
      <name val="Calibri"/>
      <family val="2"/>
      <scheme val="minor"/>
    </font>
    <font>
      <i/>
      <sz val="12"/>
      <name val="Calibri"/>
      <family val="2"/>
      <scheme val="minor"/>
    </font>
    <font>
      <sz val="12"/>
      <name val="Calibri"/>
      <family val="2"/>
      <scheme val="minor"/>
    </font>
    <font>
      <i/>
      <sz val="10"/>
      <name val="Calibri"/>
      <family val="2"/>
      <scheme val="minor"/>
    </font>
    <font>
      <b/>
      <sz val="13"/>
      <color indexed="8"/>
      <name val="Calibri"/>
      <family val="2"/>
      <scheme val="minor"/>
    </font>
    <font>
      <sz val="8"/>
      <color indexed="8"/>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0"/>
      <color rgb="FFFF0000"/>
      <name val="Calibri"/>
      <family val="2"/>
      <scheme val="minor"/>
    </font>
    <font>
      <b/>
      <sz val="10"/>
      <color rgb="FFFF0000"/>
      <name val="Calibri"/>
      <family val="2"/>
      <scheme val="minor"/>
    </font>
    <font>
      <sz val="8.5"/>
      <name val="Calibri"/>
      <family val="2"/>
      <scheme val="minor"/>
    </font>
    <font>
      <b/>
      <sz val="11"/>
      <color theme="0"/>
      <name val="Calibri"/>
      <family val="2"/>
      <scheme val="minor"/>
    </font>
    <font>
      <sz val="11"/>
      <color theme="0"/>
      <name val="Calibri"/>
      <family val="2"/>
      <scheme val="minor"/>
    </font>
    <font>
      <b/>
      <i/>
      <sz val="13"/>
      <color theme="0"/>
      <name val="Calibri"/>
      <family val="2"/>
      <scheme val="minor"/>
    </font>
    <font>
      <b/>
      <i/>
      <sz val="13"/>
      <color indexed="9"/>
      <name val="Calibri"/>
      <family val="2"/>
      <scheme val="minor"/>
    </font>
    <font>
      <b/>
      <i/>
      <u/>
      <sz val="12"/>
      <color indexed="9"/>
      <name val="Calibri"/>
      <family val="2"/>
      <scheme val="minor"/>
    </font>
    <font>
      <b/>
      <sz val="10"/>
      <color indexed="10"/>
      <name val="Calibri"/>
      <family val="2"/>
      <scheme val="minor"/>
    </font>
    <font>
      <b/>
      <sz val="12"/>
      <color rgb="FFFF0000"/>
      <name val="Calibri"/>
      <family val="2"/>
      <scheme val="minor"/>
    </font>
    <font>
      <b/>
      <i/>
      <u/>
      <sz val="11"/>
      <name val="Calibri"/>
      <family val="2"/>
      <scheme val="minor"/>
    </font>
    <font>
      <sz val="10"/>
      <color indexed="53"/>
      <name val="Calibri"/>
      <family val="2"/>
      <scheme val="minor"/>
    </font>
    <font>
      <b/>
      <i/>
      <u/>
      <sz val="10"/>
      <name val="Calibri"/>
      <family val="2"/>
      <scheme val="minor"/>
    </font>
    <font>
      <b/>
      <i/>
      <u/>
      <sz val="11"/>
      <color theme="1"/>
      <name val="Calibri"/>
      <family val="2"/>
      <scheme val="minor"/>
    </font>
    <font>
      <b/>
      <u/>
      <sz val="11"/>
      <color theme="1"/>
      <name val="Calibri"/>
      <family val="2"/>
      <scheme val="minor"/>
    </font>
    <font>
      <b/>
      <sz val="11"/>
      <color theme="1"/>
      <name val="Calibri"/>
      <family val="2"/>
      <scheme val="minor"/>
    </font>
    <font>
      <i/>
      <sz val="11"/>
      <name val="Calibri"/>
      <family val="2"/>
      <scheme val="minor"/>
    </font>
    <font>
      <b/>
      <sz val="12"/>
      <color theme="0"/>
      <name val="Calibri"/>
      <family val="2"/>
      <scheme val="minor"/>
    </font>
    <font>
      <b/>
      <i/>
      <sz val="11"/>
      <color indexed="9"/>
      <name val="Calibri"/>
      <family val="2"/>
      <scheme val="minor"/>
    </font>
    <font>
      <b/>
      <sz val="13"/>
      <color indexed="9"/>
      <name val="Calibri"/>
      <family val="2"/>
      <scheme val="minor"/>
    </font>
    <font>
      <sz val="13"/>
      <name val="Calibri"/>
      <family val="2"/>
      <scheme val="minor"/>
    </font>
    <font>
      <b/>
      <i/>
      <sz val="10"/>
      <color indexed="9"/>
      <name val="Calibri"/>
      <family val="2"/>
      <scheme val="minor"/>
    </font>
    <font>
      <b/>
      <sz val="25"/>
      <name val="Calibri"/>
      <family val="2"/>
      <scheme val="minor"/>
    </font>
    <font>
      <b/>
      <u/>
      <sz val="15"/>
      <color indexed="9"/>
      <name val="Calibri"/>
      <family val="2"/>
      <scheme val="minor"/>
    </font>
    <font>
      <sz val="11"/>
      <color theme="0"/>
      <name val="Arial"/>
      <family val="2"/>
    </font>
    <font>
      <b/>
      <sz val="9"/>
      <name val="Calibri"/>
      <family val="2"/>
      <scheme val="minor"/>
    </font>
    <font>
      <b/>
      <i/>
      <sz val="12"/>
      <color indexed="9"/>
      <name val="Calibri"/>
      <family val="2"/>
      <scheme val="minor"/>
    </font>
    <font>
      <b/>
      <i/>
      <sz val="11"/>
      <color theme="0"/>
      <name val="Calibri"/>
      <family val="2"/>
      <scheme val="minor"/>
    </font>
    <font>
      <b/>
      <sz val="13"/>
      <color theme="0"/>
      <name val="Calibri"/>
      <family val="2"/>
      <scheme val="minor"/>
    </font>
    <font>
      <b/>
      <i/>
      <sz val="11"/>
      <name val="Calibri"/>
      <family val="2"/>
      <scheme val="minor"/>
    </font>
    <font>
      <b/>
      <i/>
      <sz val="9"/>
      <name val="Calibri"/>
      <family val="2"/>
      <scheme val="minor"/>
    </font>
    <font>
      <b/>
      <i/>
      <u/>
      <sz val="12"/>
      <name val="Calibri"/>
      <family val="2"/>
      <scheme val="minor"/>
    </font>
    <font>
      <sz val="12"/>
      <color indexed="8"/>
      <name val="Calibri"/>
      <family val="2"/>
      <scheme val="minor"/>
    </font>
    <font>
      <b/>
      <i/>
      <sz val="12"/>
      <name val="Calibri"/>
      <family val="2"/>
      <scheme val="minor"/>
    </font>
    <font>
      <sz val="9"/>
      <color indexed="9"/>
      <name val="Calibri"/>
      <family val="2"/>
      <scheme val="minor"/>
    </font>
    <font>
      <sz val="9"/>
      <color theme="1"/>
      <name val="Calibri"/>
      <family val="2"/>
      <scheme val="minor"/>
    </font>
    <font>
      <u/>
      <sz val="11"/>
      <color indexed="12"/>
      <name val="Calibri"/>
      <family val="2"/>
      <scheme val="minor"/>
    </font>
    <font>
      <sz val="11"/>
      <color rgb="FFFF0000"/>
      <name val="Calibri"/>
      <family val="2"/>
      <scheme val="minor"/>
    </font>
    <font>
      <sz val="9"/>
      <name val="Times New Roman"/>
      <family val="1"/>
    </font>
    <font>
      <b/>
      <sz val="11"/>
      <color theme="0"/>
      <name val="Arial"/>
      <family val="2"/>
    </font>
    <font>
      <b/>
      <sz val="10"/>
      <name val="Times New Roman"/>
      <family val="1"/>
    </font>
    <font>
      <sz val="11"/>
      <name val="Calibri"/>
      <family val="2"/>
    </font>
    <font>
      <i/>
      <sz val="10"/>
      <name val="Calibri"/>
      <family val="2"/>
    </font>
    <font>
      <b/>
      <sz val="12"/>
      <name val="Calibri"/>
      <family val="2"/>
    </font>
    <font>
      <b/>
      <sz val="14"/>
      <name val="Calibri"/>
      <family val="2"/>
      <scheme val="minor"/>
    </font>
    <font>
      <b/>
      <i/>
      <sz val="16"/>
      <color indexed="9"/>
      <name val="Calibri"/>
      <family val="2"/>
      <scheme val="minor"/>
    </font>
    <font>
      <sz val="16"/>
      <name val="Calibri"/>
      <family val="2"/>
      <scheme val="minor"/>
    </font>
    <font>
      <b/>
      <sz val="16"/>
      <color indexed="9"/>
      <name val="Calibri"/>
      <family val="2"/>
      <scheme val="minor"/>
    </font>
    <font>
      <b/>
      <sz val="16"/>
      <name val="Calibri"/>
      <family val="2"/>
      <scheme val="minor"/>
    </font>
    <font>
      <b/>
      <sz val="16"/>
      <color theme="0"/>
      <name val="Calibri"/>
      <family val="2"/>
      <scheme val="minor"/>
    </font>
    <font>
      <b/>
      <i/>
      <sz val="11"/>
      <color theme="1"/>
      <name val="Calibri"/>
      <family val="2"/>
      <scheme val="minor"/>
    </font>
    <font>
      <i/>
      <sz val="11"/>
      <color rgb="FFFF0000"/>
      <name val="Calibri"/>
      <family val="2"/>
      <scheme val="minor"/>
    </font>
    <font>
      <b/>
      <sz val="11"/>
      <color rgb="FFFF0000"/>
      <name val="Calibri"/>
      <family val="2"/>
      <scheme val="minor"/>
    </font>
    <font>
      <u/>
      <sz val="11"/>
      <name val="Calibri"/>
      <family val="2"/>
      <scheme val="minor"/>
    </font>
    <font>
      <i/>
      <u/>
      <sz val="11"/>
      <name val="Calibri"/>
      <family val="2"/>
      <scheme val="minor"/>
    </font>
    <font>
      <sz val="10"/>
      <color theme="1"/>
      <name val="Calibri"/>
      <family val="2"/>
      <scheme val="minor"/>
    </font>
  </fonts>
  <fills count="3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9"/>
        <bgColor indexed="64"/>
      </patternFill>
    </fill>
    <fill>
      <patternFill patternType="solid">
        <fgColor theme="0"/>
        <bgColor indexed="64"/>
      </patternFill>
    </fill>
    <fill>
      <patternFill patternType="solid">
        <fgColor indexed="9"/>
        <bgColor indexed="8"/>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FF00"/>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22"/>
      </right>
      <top/>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right/>
      <top style="thin">
        <color indexed="64"/>
      </top>
      <bottom style="hair">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s>
  <cellStyleXfs count="459">
    <xf numFmtId="0" fontId="0" fillId="0" borderId="0" applyNumberForma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6" borderId="0" applyNumberFormat="0" applyBorder="0" applyAlignment="0" applyProtection="0"/>
    <xf numFmtId="0" fontId="21" fillId="5"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2" borderId="0" applyNumberFormat="0" applyBorder="0" applyAlignment="0" applyProtection="0"/>
    <xf numFmtId="0" fontId="21" fillId="13" borderId="0" applyNumberFormat="0" applyBorder="0" applyAlignment="0" applyProtection="0"/>
    <xf numFmtId="0" fontId="51" fillId="6" borderId="0" applyNumberFormat="0" applyBorder="0" applyAlignment="0" applyProtection="0"/>
    <xf numFmtId="0" fontId="51" fillId="14" borderId="0" applyNumberFormat="0" applyBorder="0" applyAlignment="0" applyProtection="0"/>
    <xf numFmtId="0" fontId="51" fillId="13"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0" fontId="51" fillId="3" borderId="0" applyNumberFormat="0" applyBorder="0" applyAlignment="0" applyProtection="0"/>
    <xf numFmtId="0" fontId="22" fillId="15" borderId="0" applyNumberFormat="0" applyBorder="0" applyAlignment="0" applyProtection="0"/>
    <xf numFmtId="0" fontId="22" fillId="3"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51" fillId="19" borderId="0" applyNumberFormat="0" applyBorder="0" applyAlignment="0" applyProtection="0"/>
    <xf numFmtId="0" fontId="51" fillId="14" borderId="0" applyNumberFormat="0" applyBorder="0" applyAlignment="0" applyProtection="0"/>
    <xf numFmtId="0" fontId="51" fillId="13" borderId="0" applyNumberFormat="0" applyBorder="0" applyAlignment="0" applyProtection="0"/>
    <xf numFmtId="0" fontId="51" fillId="20"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9" fillId="0" borderId="0" applyNumberFormat="0" applyFill="0" applyBorder="0" applyAlignment="0" applyProtection="0"/>
    <xf numFmtId="0" fontId="43" fillId="10" borderId="0" applyNumberFormat="0" applyBorder="0" applyAlignment="0" applyProtection="0"/>
    <xf numFmtId="0" fontId="23" fillId="9" borderId="0" applyNumberFormat="0" applyBorder="0" applyAlignment="0" applyProtection="0"/>
    <xf numFmtId="0" fontId="46" fillId="22" borderId="1" applyNumberFormat="0" applyAlignment="0" applyProtection="0"/>
    <xf numFmtId="0" fontId="24" fillId="23" borderId="1" applyNumberFormat="0" applyAlignment="0" applyProtection="0"/>
    <xf numFmtId="0" fontId="25" fillId="24" borderId="2" applyNumberFormat="0" applyAlignment="0" applyProtection="0"/>
    <xf numFmtId="0" fontId="26" fillId="0" borderId="3" applyNumberFormat="0" applyFill="0" applyAlignment="0" applyProtection="0"/>
    <xf numFmtId="0" fontId="48" fillId="24" borderId="2" applyNumberFormat="0" applyAlignment="0" applyProtection="0"/>
    <xf numFmtId="167" fontId="9" fillId="0" borderId="0" applyFont="0" applyFill="0" applyBorder="0" applyAlignment="0" applyProtection="0"/>
    <xf numFmtId="3" fontId="12" fillId="0" borderId="0" applyFont="0" applyFill="0" applyBorder="0" applyAlignment="0" applyProtection="0"/>
    <xf numFmtId="180" fontId="9" fillId="0" borderId="0" applyFont="0" applyFill="0" applyBorder="0" applyAlignment="0" applyProtection="0"/>
    <xf numFmtId="177" fontId="16" fillId="0" borderId="0" applyFont="0" applyFill="0" applyBorder="0" applyAlignment="0" applyProtection="0"/>
    <xf numFmtId="178" fontId="16" fillId="0" borderId="0" applyFont="0" applyFill="0" applyBorder="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2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8" fillId="5" borderId="1" applyNumberFormat="0" applyAlignment="0" applyProtection="0"/>
    <xf numFmtId="0" fontId="9" fillId="0" borderId="0" applyFont="0" applyFill="0" applyBorder="0" applyAlignment="0" applyProtection="0"/>
    <xf numFmtId="0" fontId="50" fillId="0" borderId="0" applyNumberFormat="0" applyFill="0" applyBorder="0" applyAlignment="0" applyProtection="0"/>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3" fillId="0" borderId="0"/>
    <xf numFmtId="0" fontId="42" fillId="6" borderId="0" applyNumberFormat="0" applyBorder="0" applyAlignment="0" applyProtection="0"/>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9" fillId="8" borderId="0" applyNumberFormat="0" applyBorder="0" applyAlignment="0" applyProtection="0"/>
    <xf numFmtId="0" fontId="44" fillId="11" borderId="1" applyNumberFormat="0" applyAlignment="0" applyProtection="0"/>
    <xf numFmtId="15" fontId="9" fillId="0" borderId="0"/>
    <xf numFmtId="0" fontId="47" fillId="0" borderId="7" applyNumberFormat="0" applyFill="0" applyAlignment="0" applyProtection="0"/>
    <xf numFmtId="170" fontId="9" fillId="0" borderId="0" applyFont="0" applyFill="0" applyBorder="0" applyAlignment="0" applyProtection="0"/>
    <xf numFmtId="169" fontId="9" fillId="0" borderId="0" applyFont="0" applyFill="0" applyBorder="0" applyAlignment="0" applyProtection="0"/>
    <xf numFmtId="4" fontId="18" fillId="0" borderId="0" applyFont="0" applyFill="0" applyBorder="0" applyAlignment="0" applyProtection="0"/>
    <xf numFmtId="0" fontId="30" fillId="11" borderId="0" applyNumberFormat="0" applyBorder="0" applyAlignment="0" applyProtection="0"/>
    <xf numFmtId="0" fontId="10" fillId="0" borderId="0"/>
    <xf numFmtId="0" fontId="9" fillId="0" borderId="0"/>
    <xf numFmtId="0" fontId="9" fillId="0" borderId="0"/>
    <xf numFmtId="0" fontId="21" fillId="4" borderId="8" applyNumberFormat="0" applyFont="0" applyAlignment="0" applyProtection="0"/>
    <xf numFmtId="0" fontId="9" fillId="4" borderId="8" applyNumberFormat="0" applyFont="0" applyAlignment="0" applyProtection="0"/>
    <xf numFmtId="179" fontId="8" fillId="0" borderId="0" applyFont="0" applyFill="0" applyBorder="0" applyAlignment="0" applyProtection="0"/>
    <xf numFmtId="185" fontId="20" fillId="0" borderId="0">
      <protection locked="0"/>
    </xf>
    <xf numFmtId="0" fontId="45" fillId="22" borderId="9" applyNumberFormat="0" applyAlignment="0" applyProtection="0"/>
    <xf numFmtId="9" fontId="9" fillId="0" borderId="0" applyFont="0" applyFill="0" applyBorder="0" applyAlignment="0" applyProtection="0"/>
    <xf numFmtId="0" fontId="31" fillId="23" borderId="9"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8" fillId="0" borderId="0" applyNumberFormat="0" applyFill="0" applyBorder="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0" borderId="11" applyNumberFormat="0" applyFill="0" applyAlignment="0" applyProtection="0"/>
    <xf numFmtId="0" fontId="27" fillId="0" borderId="12" applyNumberFormat="0" applyFill="0" applyAlignment="0" applyProtection="0"/>
    <xf numFmtId="0" fontId="37" fillId="0" borderId="13" applyNumberFormat="0" applyFill="0" applyAlignment="0" applyProtection="0"/>
    <xf numFmtId="0" fontId="13" fillId="0" borderId="0"/>
    <xf numFmtId="0" fontId="49" fillId="0" borderId="0" applyNumberFormat="0" applyFill="0" applyBorder="0" applyAlignment="0" applyProtection="0"/>
    <xf numFmtId="0" fontId="22" fillId="14" borderId="0" applyNumberFormat="0" applyBorder="0" applyAlignment="0" applyProtection="0"/>
    <xf numFmtId="0" fontId="22" fillId="19"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1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2" borderId="0" applyNumberFormat="0" applyBorder="0" applyAlignment="0" applyProtection="0"/>
    <xf numFmtId="0" fontId="7" fillId="13" borderId="0" applyNumberFormat="0" applyBorder="0" applyAlignment="0" applyProtection="0"/>
    <xf numFmtId="0" fontId="22" fillId="6"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15" borderId="0" applyNumberFormat="0" applyBorder="0" applyAlignment="0" applyProtection="0"/>
    <xf numFmtId="0" fontId="22" fillId="3"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20"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14" borderId="0" applyNumberFormat="0" applyBorder="0" applyAlignment="0" applyProtection="0"/>
    <xf numFmtId="0" fontId="29" fillId="10" borderId="0" applyNumberFormat="0" applyBorder="0" applyAlignment="0" applyProtection="0"/>
    <xf numFmtId="0" fontId="23" fillId="9" borderId="0" applyNumberFormat="0" applyBorder="0" applyAlignment="0" applyProtection="0"/>
    <xf numFmtId="0" fontId="22" fillId="6" borderId="0" applyNumberFormat="0" applyBorder="0" applyAlignment="0" applyProtection="0"/>
    <xf numFmtId="0" fontId="24" fillId="23" borderId="1" applyNumberFormat="0" applyAlignment="0" applyProtection="0"/>
    <xf numFmtId="0" fontId="25" fillId="24" borderId="2" applyNumberFormat="0" applyAlignment="0" applyProtection="0"/>
    <xf numFmtId="0" fontId="26" fillId="0" borderId="3" applyNumberFormat="0" applyFill="0" applyAlignment="0" applyProtection="0"/>
    <xf numFmtId="0" fontId="25" fillId="24" borderId="2" applyNumberFormat="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2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8" fillId="5" borderId="1" applyNumberFormat="0" applyAlignment="0" applyProtection="0"/>
    <xf numFmtId="0" fontId="33" fillId="0" borderId="0" applyNumberFormat="0" applyFill="0" applyBorder="0" applyAlignment="0" applyProtection="0"/>
    <xf numFmtId="0" fontId="31" fillId="22" borderId="9" applyNumberFormat="0" applyAlignment="0" applyProtection="0"/>
    <xf numFmtId="0" fontId="23" fillId="6" borderId="0" applyNumberFormat="0" applyBorder="0" applyAlignment="0" applyProtection="0"/>
    <xf numFmtId="0" fontId="22" fillId="17" borderId="0" applyNumberFormat="0" applyBorder="0" applyAlignment="0" applyProtection="0"/>
    <xf numFmtId="0" fontId="29" fillId="8" borderId="0" applyNumberFormat="0" applyBorder="0" applyAlignment="0" applyProtection="0"/>
    <xf numFmtId="0" fontId="28" fillId="11" borderId="1" applyNumberFormat="0" applyAlignment="0" applyProtection="0"/>
    <xf numFmtId="0" fontId="22" fillId="14" borderId="0" applyNumberFormat="0" applyBorder="0" applyAlignment="0" applyProtection="0"/>
    <xf numFmtId="0" fontId="32" fillId="0" borderId="7" applyNumberFormat="0" applyFill="0" applyAlignment="0" applyProtection="0"/>
    <xf numFmtId="4" fontId="11" fillId="0" borderId="0" applyFont="0" applyFill="0" applyBorder="0" applyAlignment="0" applyProtection="0"/>
    <xf numFmtId="0" fontId="30" fillId="11" borderId="0" applyNumberFormat="0" applyBorder="0" applyAlignment="0" applyProtection="0"/>
    <xf numFmtId="0" fontId="22" fillId="19" borderId="0" applyNumberFormat="0" applyBorder="0" applyAlignment="0" applyProtection="0"/>
    <xf numFmtId="0" fontId="7" fillId="4" borderId="8" applyNumberFormat="0" applyFont="0" applyAlignment="0" applyProtection="0"/>
    <xf numFmtId="0" fontId="31" fillId="22" borderId="9" applyNumberFormat="0" applyAlignment="0" applyProtection="0"/>
    <xf numFmtId="0" fontId="31" fillId="23" borderId="9"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0" borderId="11" applyNumberFormat="0" applyFill="0" applyAlignment="0" applyProtection="0"/>
    <xf numFmtId="0" fontId="27" fillId="0" borderId="12" applyNumberFormat="0" applyFill="0" applyAlignment="0" applyProtection="0"/>
    <xf numFmtId="0" fontId="37" fillId="0" borderId="13" applyNumberFormat="0" applyFill="0" applyAlignment="0" applyProtection="0"/>
    <xf numFmtId="0" fontId="32" fillId="0" borderId="0" applyNumberFormat="0" applyFill="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4" fillId="23" borderId="1" applyNumberFormat="0" applyAlignment="0" applyProtection="0"/>
    <xf numFmtId="0" fontId="24" fillId="23" borderId="1" applyNumberFormat="0" applyAlignment="0" applyProtection="0"/>
    <xf numFmtId="0" fontId="24" fillId="23" borderId="1" applyNumberFormat="0" applyAlignment="0" applyProtection="0"/>
    <xf numFmtId="0" fontId="25" fillId="24" borderId="2" applyNumberFormat="0" applyAlignment="0" applyProtection="0"/>
    <xf numFmtId="0" fontId="25" fillId="24" borderId="2" applyNumberFormat="0" applyAlignment="0" applyProtection="0"/>
    <xf numFmtId="0" fontId="25" fillId="24" borderId="2" applyNumberFormat="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41" fontId="9" fillId="0" borderId="0" applyFont="0" applyFill="0" applyBorder="0" applyAlignment="0" applyProtection="0"/>
    <xf numFmtId="43"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8" fillId="5" borderId="1" applyNumberFormat="0" applyAlignment="0" applyProtection="0"/>
    <xf numFmtId="0" fontId="28" fillId="5" borderId="1" applyNumberFormat="0" applyAlignment="0" applyProtection="0"/>
    <xf numFmtId="0" fontId="28" fillId="5" borderId="1" applyNumberFormat="0" applyAlignment="0" applyProtection="0"/>
    <xf numFmtId="0" fontId="9" fillId="0" borderId="0" applyNumberFormat="0" applyFill="0" applyBorder="0" applyAlignment="0" applyProtection="0">
      <alignment vertical="top"/>
      <protection locked="0"/>
    </xf>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6" fillId="0" borderId="0"/>
    <xf numFmtId="0" fontId="6" fillId="0" borderId="0"/>
    <xf numFmtId="0" fontId="7" fillId="4" borderId="8" applyNumberFormat="0" applyFont="0" applyAlignment="0" applyProtection="0"/>
    <xf numFmtId="0" fontId="7" fillId="4" borderId="8" applyNumberFormat="0" applyFont="0" applyAlignment="0" applyProtection="0"/>
    <xf numFmtId="0" fontId="7" fillId="4" borderId="8" applyNumberFormat="0" applyFont="0" applyAlignment="0" applyProtection="0"/>
    <xf numFmtId="179" fontId="52"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27" fillId="0" borderId="12"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7" fillId="0" borderId="13"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22" fillId="13" borderId="0" applyNumberFormat="0" applyBorder="0" applyAlignment="0" applyProtection="0"/>
    <xf numFmtId="0" fontId="22" fillId="20"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9" fillId="10" borderId="0" applyNumberFormat="0" applyBorder="0" applyAlignment="0" applyProtection="0"/>
    <xf numFmtId="0" fontId="25" fillId="24" borderId="2" applyNumberFormat="0" applyAlignment="0" applyProtection="0"/>
    <xf numFmtId="0" fontId="22" fillId="20" borderId="0" applyNumberFormat="0" applyBorder="0" applyAlignment="0" applyProtection="0"/>
    <xf numFmtId="4" fontId="11"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3" fillId="6" borderId="0" applyNumberFormat="0" applyBorder="0" applyAlignment="0" applyProtection="0"/>
    <xf numFmtId="4" fontId="11" fillId="0" borderId="0" applyFont="0" applyFill="0" applyBorder="0" applyAlignment="0" applyProtection="0"/>
    <xf numFmtId="0" fontId="28" fillId="11" borderId="1" applyNumberFormat="0" applyAlignment="0" applyProtection="0"/>
    <xf numFmtId="0" fontId="32" fillId="0" borderId="7" applyNumberFormat="0" applyFill="0" applyAlignment="0" applyProtection="0"/>
    <xf numFmtId="4" fontId="11" fillId="0" borderId="0" applyFont="0" applyFill="0" applyBorder="0" applyAlignment="0" applyProtection="0"/>
    <xf numFmtId="0" fontId="29" fillId="10" borderId="0" applyNumberFormat="0" applyBorder="0" applyAlignment="0" applyProtection="0"/>
    <xf numFmtId="0" fontId="22" fillId="20" borderId="0" applyNumberFormat="0" applyBorder="0" applyAlignment="0" applyProtection="0"/>
    <xf numFmtId="0" fontId="22" fillId="13" borderId="0" applyNumberFormat="0" applyBorder="0" applyAlignment="0" applyProtection="0"/>
    <xf numFmtId="0" fontId="31" fillId="22" borderId="9" applyNumberFormat="0" applyAlignment="0" applyProtection="0"/>
    <xf numFmtId="0" fontId="22" fillId="6" borderId="0" applyNumberFormat="0" applyBorder="0" applyAlignment="0" applyProtection="0"/>
    <xf numFmtId="0" fontId="22" fillId="6" borderId="0" applyNumberFormat="0" applyBorder="0" applyAlignment="0" applyProtection="0"/>
    <xf numFmtId="0" fontId="32" fillId="0" borderId="0" applyNumberFormat="0" applyFill="0" applyBorder="0" applyAlignment="0" applyProtection="0"/>
    <xf numFmtId="0" fontId="22" fillId="21" borderId="0" applyNumberFormat="0" applyBorder="0" applyAlignment="0" applyProtection="0"/>
    <xf numFmtId="0" fontId="25" fillId="24" borderId="2" applyNumberFormat="0" applyAlignment="0" applyProtection="0"/>
    <xf numFmtId="0" fontId="23" fillId="6" borderId="0" applyNumberFormat="0" applyBorder="0" applyAlignment="0" applyProtection="0"/>
    <xf numFmtId="0" fontId="28" fillId="11" borderId="1" applyNumberFormat="0" applyAlignment="0" applyProtection="0"/>
    <xf numFmtId="0" fontId="32" fillId="0" borderId="7"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2" fillId="6" borderId="0" applyNumberFormat="0" applyBorder="0" applyAlignment="0" applyProtection="0"/>
    <xf numFmtId="0" fontId="22" fillId="6" borderId="0" applyNumberFormat="0" applyBorder="0" applyAlignment="0" applyProtection="0"/>
    <xf numFmtId="0" fontId="31" fillId="22" borderId="9" applyNumberFormat="0" applyAlignment="0" applyProtection="0"/>
    <xf numFmtId="0" fontId="22" fillId="13" borderId="0" applyNumberFormat="0" applyBorder="0" applyAlignment="0" applyProtection="0"/>
    <xf numFmtId="0" fontId="29" fillId="10" borderId="0" applyNumberFormat="0" applyBorder="0" applyAlignment="0" applyProtection="0"/>
    <xf numFmtId="0" fontId="32" fillId="0" borderId="7" applyNumberFormat="0" applyFill="0" applyAlignment="0" applyProtection="0"/>
    <xf numFmtId="0" fontId="28" fillId="11" borderId="1" applyNumberFormat="0" applyAlignment="0" applyProtection="0"/>
    <xf numFmtId="0" fontId="23" fillId="6" borderId="0" applyNumberFormat="0" applyBorder="0" applyAlignment="0" applyProtection="0"/>
    <xf numFmtId="0" fontId="25" fillId="24" borderId="2" applyNumberFormat="0" applyAlignment="0" applyProtection="0"/>
    <xf numFmtId="0" fontId="22" fillId="21"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3"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14" borderId="0" applyNumberFormat="0" applyBorder="0" applyAlignment="0" applyProtection="0"/>
    <xf numFmtId="0" fontId="22" fillId="3"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14" borderId="0" applyNumberFormat="0" applyBorder="0" applyAlignment="0" applyProtection="0"/>
    <xf numFmtId="0" fontId="9" fillId="0" borderId="0" applyNumberForma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165" fontId="5" fillId="0" borderId="0" applyFont="0" applyFill="0" applyBorder="0" applyAlignment="0" applyProtection="0"/>
    <xf numFmtId="0" fontId="9" fillId="0" borderId="0" applyNumberFormat="0" applyFill="0" applyBorder="0" applyAlignment="0" applyProtection="0"/>
    <xf numFmtId="190" fontId="9" fillId="0" borderId="0" applyFont="0" applyFill="0" applyBorder="0" applyAlignment="0" applyProtection="0"/>
    <xf numFmtId="0" fontId="10" fillId="0" borderId="0"/>
    <xf numFmtId="191" fontId="9" fillId="0" borderId="0" applyFont="0" applyFill="0" applyBorder="0" applyAlignment="0" applyProtection="0"/>
    <xf numFmtId="0" fontId="9" fillId="0" borderId="0"/>
    <xf numFmtId="0" fontId="9" fillId="0" borderId="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95"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8" fontId="9" fillId="0" borderId="0" applyFont="0" applyFill="0" applyBorder="0" applyAlignment="0" applyProtection="0"/>
    <xf numFmtId="187" fontId="9" fillId="0" borderId="0" applyFont="0" applyFill="0" applyBorder="0" applyAlignment="0" applyProtection="0"/>
    <xf numFmtId="165" fontId="7" fillId="0" borderId="0" applyFont="0" applyFill="0" applyBorder="0" applyAlignment="0" applyProtection="0"/>
    <xf numFmtId="190" fontId="9" fillId="0" borderId="0" applyFont="0" applyFill="0" applyBorder="0" applyAlignment="0" applyProtection="0"/>
    <xf numFmtId="165" fontId="7"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6" fontId="9" fillId="0" borderId="0" applyFont="0" applyFill="0" applyBorder="0" applyAlignment="0" applyProtection="0"/>
    <xf numFmtId="196" fontId="9" fillId="0" borderId="0" applyFont="0" applyFill="0" applyBorder="0" applyAlignment="0" applyProtection="0"/>
    <xf numFmtId="196" fontId="9" fillId="0" borderId="0" applyFont="0" applyFill="0" applyBorder="0" applyAlignment="0" applyProtection="0"/>
    <xf numFmtId="196" fontId="9" fillId="0" borderId="0" applyFont="0" applyFill="0" applyBorder="0" applyAlignment="0" applyProtection="0"/>
    <xf numFmtId="43" fontId="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0" fontId="9" fillId="0" borderId="0" applyFont="0" applyFill="0" applyBorder="0" applyAlignment="0" applyProtection="0"/>
    <xf numFmtId="165" fontId="7" fillId="0" borderId="0" applyFont="0" applyFill="0" applyBorder="0" applyAlignment="0" applyProtection="0"/>
    <xf numFmtId="190" fontId="9" fillId="0" borderId="0" applyFont="0" applyFill="0" applyBorder="0" applyAlignment="0" applyProtection="0"/>
    <xf numFmtId="165" fontId="7" fillId="0" borderId="0" applyFont="0" applyFill="0" applyBorder="0" applyAlignment="0" applyProtection="0"/>
    <xf numFmtId="43" fontId="4" fillId="0" borderId="0" applyFont="0" applyFill="0" applyBorder="0" applyAlignment="0" applyProtection="0"/>
    <xf numFmtId="190" fontId="9" fillId="0" borderId="0" applyFont="0" applyFill="0" applyBorder="0" applyAlignment="0" applyProtection="0"/>
    <xf numFmtId="43" fontId="9" fillId="0" borderId="0" applyFont="0" applyFill="0" applyBorder="0" applyAlignment="0" applyProtection="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7" fontId="9" fillId="0" borderId="0" applyFont="0" applyFill="0" applyBorder="0" applyAlignment="0" applyProtection="0"/>
    <xf numFmtId="191" fontId="9"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0"/>
    <xf numFmtId="41" fontId="9" fillId="0" borderId="0" applyFont="0" applyFill="0" applyBorder="0" applyAlignment="0" applyProtection="0"/>
    <xf numFmtId="0" fontId="9" fillId="0" borderId="0"/>
    <xf numFmtId="0"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cellStyleXfs>
  <cellXfs count="1382">
    <xf numFmtId="0" fontId="0" fillId="0" borderId="0" xfId="0"/>
    <xf numFmtId="0" fontId="53" fillId="0" borderId="0" xfId="43" applyFont="1" applyFill="1"/>
    <xf numFmtId="0" fontId="55" fillId="0" borderId="0" xfId="43" applyFont="1" applyFill="1"/>
    <xf numFmtId="0" fontId="55" fillId="27" borderId="0" xfId="43" applyFont="1" applyFill="1"/>
    <xf numFmtId="187" fontId="53" fillId="27" borderId="0" xfId="86" applyNumberFormat="1" applyFont="1" applyFill="1"/>
    <xf numFmtId="0" fontId="53" fillId="27" borderId="0" xfId="43" applyFont="1" applyFill="1"/>
    <xf numFmtId="0" fontId="55" fillId="27" borderId="0" xfId="43" applyFont="1" applyFill="1" applyAlignment="1"/>
    <xf numFmtId="0" fontId="56" fillId="27" borderId="0" xfId="43" applyFont="1" applyFill="1"/>
    <xf numFmtId="187" fontId="56" fillId="27" borderId="0" xfId="86" applyNumberFormat="1" applyFont="1" applyFill="1"/>
    <xf numFmtId="0" fontId="61" fillId="27" borderId="0" xfId="43" applyFont="1" applyFill="1" applyBorder="1" applyAlignment="1">
      <alignment horizontal="center"/>
    </xf>
    <xf numFmtId="0" fontId="61" fillId="0" borderId="0" xfId="43" applyFont="1" applyFill="1"/>
    <xf numFmtId="0" fontId="61" fillId="27" borderId="14" xfId="43" applyFont="1" applyFill="1" applyBorder="1" applyAlignment="1">
      <alignment horizontal="center"/>
    </xf>
    <xf numFmtId="0" fontId="61" fillId="27" borderId="20" xfId="43" applyFont="1" applyFill="1" applyBorder="1" applyAlignment="1">
      <alignment horizontal="center"/>
    </xf>
    <xf numFmtId="0" fontId="53" fillId="27" borderId="30" xfId="43" applyFont="1" applyFill="1" applyBorder="1"/>
    <xf numFmtId="0" fontId="53" fillId="27" borderId="61" xfId="43" applyFont="1" applyFill="1" applyBorder="1"/>
    <xf numFmtId="0" fontId="53" fillId="0" borderId="0" xfId="368" applyFont="1"/>
    <xf numFmtId="0" fontId="61" fillId="27" borderId="0" xfId="43" applyFont="1" applyFill="1" applyBorder="1"/>
    <xf numFmtId="0" fontId="53" fillId="0" borderId="0" xfId="43" applyFont="1" applyFill="1" applyBorder="1"/>
    <xf numFmtId="0" fontId="57" fillId="0" borderId="0" xfId="378" applyFont="1" applyFill="1" applyBorder="1" applyAlignment="1">
      <alignment vertical="center" wrapText="1"/>
    </xf>
    <xf numFmtId="0" fontId="53" fillId="28" borderId="0" xfId="43" applyFont="1" applyFill="1"/>
    <xf numFmtId="0" fontId="61" fillId="28" borderId="0" xfId="43" applyFont="1" applyFill="1" applyAlignment="1">
      <alignment horizontal="right"/>
    </xf>
    <xf numFmtId="0" fontId="55" fillId="28" borderId="0" xfId="43" applyFont="1" applyFill="1" applyAlignment="1"/>
    <xf numFmtId="0" fontId="57" fillId="27" borderId="0" xfId="43" applyFont="1" applyFill="1" applyAlignment="1"/>
    <xf numFmtId="0" fontId="69" fillId="0" borderId="0" xfId="43" applyFont="1" applyFill="1" applyAlignment="1"/>
    <xf numFmtId="0" fontId="68" fillId="28" borderId="0" xfId="43" applyFont="1" applyFill="1"/>
    <xf numFmtId="169" fontId="53" fillId="0" borderId="16" xfId="369" applyFont="1" applyFill="1" applyBorder="1"/>
    <xf numFmtId="167" fontId="53" fillId="0" borderId="0" xfId="43" applyNumberFormat="1" applyFont="1" applyFill="1"/>
    <xf numFmtId="0" fontId="53" fillId="0" borderId="16" xfId="43" applyFont="1" applyFill="1" applyBorder="1"/>
    <xf numFmtId="167" fontId="55" fillId="27" borderId="62" xfId="86" applyNumberFormat="1" applyFont="1" applyFill="1" applyBorder="1" applyAlignment="1">
      <alignment horizontal="center" vertical="center"/>
    </xf>
    <xf numFmtId="0" fontId="53" fillId="0" borderId="0" xfId="0" applyFont="1"/>
    <xf numFmtId="169" fontId="53" fillId="28" borderId="0" xfId="86" applyFont="1" applyFill="1" applyBorder="1" applyAlignment="1" applyProtection="1">
      <alignment horizontal="center"/>
    </xf>
    <xf numFmtId="169" fontId="53" fillId="27" borderId="0" xfId="86" applyFont="1" applyFill="1" applyBorder="1" applyAlignment="1" applyProtection="1">
      <alignment horizontal="center"/>
    </xf>
    <xf numFmtId="169" fontId="57" fillId="27" borderId="0" xfId="86" applyFont="1" applyFill="1" applyAlignment="1"/>
    <xf numFmtId="15" fontId="55" fillId="0" borderId="0" xfId="86" applyNumberFormat="1" applyFont="1" applyFill="1" applyAlignment="1"/>
    <xf numFmtId="15" fontId="55" fillId="28" borderId="0" xfId="86" applyNumberFormat="1" applyFont="1" applyFill="1" applyAlignment="1">
      <alignment horizontal="center"/>
    </xf>
    <xf numFmtId="0" fontId="68" fillId="27" borderId="0" xfId="43" applyFont="1" applyFill="1"/>
    <xf numFmtId="0" fontId="70" fillId="27" borderId="52" xfId="43" applyFont="1" applyFill="1" applyBorder="1" applyAlignment="1">
      <alignment horizontal="center"/>
    </xf>
    <xf numFmtId="3" fontId="53" fillId="27" borderId="60" xfId="43" applyNumberFormat="1" applyFont="1" applyFill="1" applyBorder="1" applyAlignment="1">
      <alignment horizontal="center" vertical="center" wrapText="1"/>
    </xf>
    <xf numFmtId="0" fontId="55" fillId="27" borderId="19" xfId="43" applyFont="1" applyFill="1" applyBorder="1"/>
    <xf numFmtId="169" fontId="55" fillId="27" borderId="21" xfId="86" applyFont="1" applyFill="1" applyBorder="1" applyProtection="1"/>
    <xf numFmtId="0" fontId="53" fillId="27" borderId="31" xfId="43" applyFont="1" applyFill="1" applyBorder="1"/>
    <xf numFmtId="169" fontId="53" fillId="27" borderId="32" xfId="86" applyFont="1" applyFill="1" applyBorder="1" applyAlignment="1" applyProtection="1">
      <alignment horizontal="right"/>
    </xf>
    <xf numFmtId="0" fontId="72" fillId="27" borderId="0" xfId="43" applyFont="1" applyFill="1"/>
    <xf numFmtId="0" fontId="68" fillId="27" borderId="0" xfId="43" applyFont="1" applyFill="1" applyAlignment="1">
      <alignment wrapText="1"/>
    </xf>
    <xf numFmtId="0" fontId="56" fillId="27" borderId="0" xfId="43" applyNumberFormat="1" applyFont="1" applyFill="1" applyBorder="1" applyAlignment="1" applyProtection="1"/>
    <xf numFmtId="0" fontId="56" fillId="27" borderId="0" xfId="43" applyFont="1" applyFill="1" applyAlignment="1">
      <alignment horizontal="left"/>
    </xf>
    <xf numFmtId="0" fontId="53" fillId="22" borderId="0" xfId="43" applyFont="1" applyFill="1"/>
    <xf numFmtId="169" fontId="53" fillId="0" borderId="0" xfId="86" applyFont="1"/>
    <xf numFmtId="0" fontId="53" fillId="27" borderId="33" xfId="43" applyFont="1" applyFill="1" applyBorder="1"/>
    <xf numFmtId="0" fontId="53" fillId="27" borderId="15" xfId="43" applyFont="1" applyFill="1" applyBorder="1"/>
    <xf numFmtId="0" fontId="59" fillId="27" borderId="15" xfId="43" applyFont="1" applyFill="1" applyBorder="1"/>
    <xf numFmtId="3" fontId="72" fillId="27" borderId="15" xfId="43" applyNumberFormat="1" applyFont="1" applyFill="1" applyBorder="1"/>
    <xf numFmtId="0" fontId="75" fillId="27" borderId="15" xfId="43" applyFont="1" applyFill="1" applyBorder="1"/>
    <xf numFmtId="0" fontId="53" fillId="22" borderId="25" xfId="43" applyFont="1" applyFill="1" applyBorder="1"/>
    <xf numFmtId="0" fontId="53" fillId="0" borderId="0" xfId="43" applyFont="1"/>
    <xf numFmtId="0" fontId="76" fillId="0" borderId="0" xfId="43" applyFont="1"/>
    <xf numFmtId="0" fontId="72" fillId="27" borderId="0" xfId="43" applyFont="1" applyFill="1" applyAlignment="1">
      <alignment vertical="center" wrapText="1"/>
    </xf>
    <xf numFmtId="0" fontId="53" fillId="27" borderId="27" xfId="43" applyFont="1" applyFill="1" applyBorder="1"/>
    <xf numFmtId="0" fontId="63" fillId="27" borderId="33" xfId="43" applyFont="1" applyFill="1" applyBorder="1"/>
    <xf numFmtId="3" fontId="53" fillId="0" borderId="0" xfId="0" applyNumberFormat="1" applyFont="1"/>
    <xf numFmtId="0" fontId="59" fillId="27" borderId="14" xfId="43" applyFont="1" applyFill="1" applyBorder="1"/>
    <xf numFmtId="0" fontId="59" fillId="0" borderId="14" xfId="43" applyFont="1" applyFill="1" applyBorder="1"/>
    <xf numFmtId="0" fontId="53" fillId="27" borderId="25" xfId="43" applyFont="1" applyFill="1" applyBorder="1"/>
    <xf numFmtId="170" fontId="53" fillId="0" borderId="0" xfId="85" applyFont="1"/>
    <xf numFmtId="0" fontId="72" fillId="27" borderId="0" xfId="43" applyFont="1" applyFill="1" applyAlignment="1">
      <alignment horizontal="right"/>
    </xf>
    <xf numFmtId="0" fontId="53" fillId="27" borderId="0" xfId="0" applyFont="1" applyFill="1"/>
    <xf numFmtId="0" fontId="77" fillId="27" borderId="14" xfId="43" applyFont="1" applyFill="1" applyBorder="1"/>
    <xf numFmtId="0" fontId="77" fillId="27" borderId="15" xfId="43" applyFont="1" applyFill="1" applyBorder="1"/>
    <xf numFmtId="0" fontId="72" fillId="27" borderId="25" xfId="43" applyFont="1" applyFill="1" applyBorder="1"/>
    <xf numFmtId="182" fontId="72" fillId="27" borderId="25" xfId="43" applyNumberFormat="1" applyFont="1" applyFill="1" applyBorder="1"/>
    <xf numFmtId="0" fontId="53" fillId="27" borderId="50" xfId="43" applyFont="1" applyFill="1" applyBorder="1" applyAlignment="1">
      <alignment vertical="center" wrapText="1"/>
    </xf>
    <xf numFmtId="3" fontId="53" fillId="27" borderId="0" xfId="91" applyNumberFormat="1" applyFont="1" applyFill="1" applyAlignment="1">
      <alignment horizontal="center"/>
    </xf>
    <xf numFmtId="3" fontId="55" fillId="27" borderId="0" xfId="91" applyNumberFormat="1" applyFont="1" applyFill="1" applyAlignment="1">
      <alignment horizontal="center"/>
    </xf>
    <xf numFmtId="0" fontId="55" fillId="27" borderId="0" xfId="91" applyFont="1" applyFill="1" applyAlignment="1">
      <alignment horizontal="center"/>
    </xf>
    <xf numFmtId="184" fontId="53" fillId="27" borderId="0" xfId="86" applyNumberFormat="1" applyFont="1" applyFill="1" applyAlignment="1">
      <alignment horizontal="center"/>
    </xf>
    <xf numFmtId="1" fontId="53" fillId="27" borderId="0" xfId="43" applyNumberFormat="1" applyFont="1" applyFill="1"/>
    <xf numFmtId="170" fontId="53" fillId="27" borderId="0" xfId="85" applyFont="1" applyFill="1" applyAlignment="1">
      <alignment horizontal="center"/>
    </xf>
    <xf numFmtId="3" fontId="61" fillId="27" borderId="0" xfId="43" applyNumberFormat="1" applyFont="1" applyFill="1" applyAlignment="1">
      <alignment horizontal="right" vertical="center"/>
    </xf>
    <xf numFmtId="3" fontId="61" fillId="0" borderId="45" xfId="43" applyNumberFormat="1" applyFont="1" applyFill="1" applyBorder="1" applyAlignment="1">
      <alignment horizontal="right" vertical="center"/>
    </xf>
    <xf numFmtId="3" fontId="53" fillId="0" borderId="47" xfId="43" applyNumberFormat="1" applyFont="1" applyFill="1" applyBorder="1" applyAlignment="1">
      <alignment horizontal="right" vertical="center"/>
    </xf>
    <xf numFmtId="3" fontId="53" fillId="0" borderId="26" xfId="43" applyNumberFormat="1" applyFont="1" applyFill="1" applyBorder="1" applyAlignment="1">
      <alignment horizontal="right" vertical="center"/>
    </xf>
    <xf numFmtId="3" fontId="53" fillId="0" borderId="0" xfId="43" applyNumberFormat="1" applyFont="1" applyFill="1" applyBorder="1" applyAlignment="1">
      <alignment horizontal="right" vertical="center"/>
    </xf>
    <xf numFmtId="3" fontId="53" fillId="0" borderId="89" xfId="43" applyNumberFormat="1" applyFont="1" applyFill="1" applyBorder="1" applyAlignment="1">
      <alignment horizontal="right" vertical="center"/>
    </xf>
    <xf numFmtId="3" fontId="53" fillId="0" borderId="88" xfId="43" applyNumberFormat="1" applyFont="1" applyFill="1" applyBorder="1" applyAlignment="1">
      <alignment horizontal="right" vertical="center"/>
    </xf>
    <xf numFmtId="3" fontId="53" fillId="0" borderId="91" xfId="43" applyNumberFormat="1" applyFont="1" applyFill="1" applyBorder="1" applyAlignment="1">
      <alignment horizontal="right" vertical="center"/>
    </xf>
    <xf numFmtId="3" fontId="53" fillId="0" borderId="40" xfId="43" applyNumberFormat="1" applyFont="1" applyFill="1" applyBorder="1" applyAlignment="1">
      <alignment horizontal="right" vertical="center"/>
    </xf>
    <xf numFmtId="3" fontId="53" fillId="0" borderId="0" xfId="43" applyNumberFormat="1" applyFont="1" applyFill="1" applyAlignment="1">
      <alignment horizontal="right" vertical="center"/>
    </xf>
    <xf numFmtId="3" fontId="53" fillId="27" borderId="0" xfId="43" applyNumberFormat="1" applyFont="1" applyFill="1" applyAlignment="1">
      <alignment horizontal="center"/>
    </xf>
    <xf numFmtId="0" fontId="53" fillId="27" borderId="0" xfId="91" applyFont="1" applyFill="1"/>
    <xf numFmtId="170" fontId="53" fillId="0" borderId="0" xfId="85" applyFont="1" applyFill="1" applyAlignment="1">
      <alignment horizontal="center"/>
    </xf>
    <xf numFmtId="170" fontId="53" fillId="0" borderId="0" xfId="85" applyFont="1" applyFill="1"/>
    <xf numFmtId="1" fontId="53" fillId="27" borderId="0" xfId="43" applyNumberFormat="1" applyFont="1" applyFill="1" applyBorder="1" applyAlignment="1">
      <alignment horizontal="center"/>
    </xf>
    <xf numFmtId="3" fontId="61" fillId="0" borderId="0" xfId="43" applyNumberFormat="1" applyFont="1" applyFill="1" applyAlignment="1">
      <alignment horizontal="right" vertical="center"/>
    </xf>
    <xf numFmtId="170" fontId="53" fillId="27" borderId="0" xfId="85" applyFont="1" applyFill="1"/>
    <xf numFmtId="3" fontId="53" fillId="0" borderId="87" xfId="43" applyNumberFormat="1" applyFont="1" applyFill="1" applyBorder="1" applyAlignment="1">
      <alignment horizontal="right" vertical="center"/>
    </xf>
    <xf numFmtId="3" fontId="53" fillId="0" borderId="48" xfId="43" applyNumberFormat="1" applyFont="1" applyFill="1" applyBorder="1" applyAlignment="1">
      <alignment horizontal="right" vertical="center"/>
    </xf>
    <xf numFmtId="0" fontId="53" fillId="0" borderId="0" xfId="91" applyFont="1" applyFill="1"/>
    <xf numFmtId="0" fontId="53" fillId="0" borderId="0" xfId="91" applyFont="1" applyFill="1" applyAlignment="1">
      <alignment vertical="center"/>
    </xf>
    <xf numFmtId="0" fontId="53" fillId="27" borderId="0" xfId="91" applyFont="1" applyFill="1" applyAlignment="1">
      <alignment vertical="center"/>
    </xf>
    <xf numFmtId="0" fontId="56" fillId="0" borderId="0" xfId="43" applyFont="1" applyFill="1"/>
    <xf numFmtId="170" fontId="56" fillId="0" borderId="0" xfId="85" applyFont="1" applyFill="1"/>
    <xf numFmtId="0" fontId="56" fillId="28" borderId="0" xfId="43" applyFont="1" applyFill="1"/>
    <xf numFmtId="0" fontId="70" fillId="28" borderId="0" xfId="43" applyFont="1" applyFill="1"/>
    <xf numFmtId="0" fontId="80" fillId="28" borderId="0" xfId="43" quotePrefix="1" applyNumberFormat="1" applyFont="1" applyFill="1" applyAlignment="1" applyProtection="1">
      <alignment horizontal="centerContinuous"/>
    </xf>
    <xf numFmtId="0" fontId="56" fillId="28" borderId="0" xfId="43" applyFont="1" applyFill="1" applyAlignment="1">
      <alignment horizontal="centerContinuous"/>
    </xf>
    <xf numFmtId="0" fontId="56" fillId="28" borderId="0" xfId="43" quotePrefix="1" applyFont="1" applyFill="1" applyAlignment="1" applyProtection="1">
      <alignment horizontal="centerContinuous"/>
    </xf>
    <xf numFmtId="0" fontId="70" fillId="0" borderId="0" xfId="43" applyFont="1" applyFill="1"/>
    <xf numFmtId="0" fontId="81" fillId="0" borderId="49" xfId="43" applyNumberFormat="1" applyFont="1" applyFill="1" applyBorder="1" applyProtection="1"/>
    <xf numFmtId="3" fontId="82" fillId="0" borderId="49" xfId="43" applyNumberFormat="1" applyFont="1" applyFill="1" applyBorder="1" applyAlignment="1" applyProtection="1">
      <alignment horizontal="right"/>
    </xf>
    <xf numFmtId="3" fontId="82" fillId="0" borderId="50" xfId="43" applyNumberFormat="1" applyFont="1" applyFill="1" applyBorder="1" applyAlignment="1" applyProtection="1">
      <alignment horizontal="right"/>
    </xf>
    <xf numFmtId="170" fontId="70" fillId="0" borderId="0" xfId="85" applyFont="1" applyFill="1"/>
    <xf numFmtId="169" fontId="53" fillId="28" borderId="0" xfId="86" applyFont="1" applyFill="1"/>
    <xf numFmtId="0" fontId="72" fillId="28" borderId="0" xfId="43" applyNumberFormat="1" applyFont="1" applyFill="1" applyBorder="1" applyAlignment="1" applyProtection="1"/>
    <xf numFmtId="3" fontId="72" fillId="28" borderId="0" xfId="43" applyNumberFormat="1" applyFont="1" applyFill="1" applyBorder="1"/>
    <xf numFmtId="170" fontId="72" fillId="28" borderId="0" xfId="85" applyFont="1" applyFill="1" applyBorder="1"/>
    <xf numFmtId="41" fontId="56" fillId="0" borderId="0" xfId="43" applyNumberFormat="1" applyFont="1" applyFill="1"/>
    <xf numFmtId="3" fontId="53" fillId="0" borderId="0" xfId="91" applyNumberFormat="1" applyFont="1" applyFill="1" applyAlignment="1">
      <alignment horizontal="center"/>
    </xf>
    <xf numFmtId="17" fontId="53" fillId="27" borderId="49" xfId="43" applyNumberFormat="1" applyFont="1" applyFill="1" applyBorder="1" applyAlignment="1">
      <alignment horizontal="center"/>
    </xf>
    <xf numFmtId="169" fontId="53" fillId="27" borderId="0" xfId="86" applyFont="1" applyFill="1"/>
    <xf numFmtId="0" fontId="84" fillId="27" borderId="0" xfId="43" applyFont="1" applyFill="1"/>
    <xf numFmtId="3" fontId="53" fillId="27" borderId="0" xfId="91" applyNumberFormat="1" applyFont="1" applyFill="1" applyAlignment="1">
      <alignment horizontal="center" vertical="center"/>
    </xf>
    <xf numFmtId="3" fontId="53" fillId="27" borderId="0" xfId="91" applyNumberFormat="1" applyFont="1" applyFill="1" applyBorder="1" applyAlignment="1">
      <alignment horizontal="center"/>
    </xf>
    <xf numFmtId="0" fontId="53" fillId="27" borderId="0" xfId="43" applyFont="1" applyFill="1" applyBorder="1"/>
    <xf numFmtId="3" fontId="61" fillId="0" borderId="26" xfId="43" applyNumberFormat="1" applyFont="1" applyFill="1" applyBorder="1" applyAlignment="1">
      <alignment horizontal="right" vertical="center"/>
    </xf>
    <xf numFmtId="0" fontId="53" fillId="0" borderId="0" xfId="43" applyFont="1" applyFill="1" applyAlignment="1"/>
    <xf numFmtId="3" fontId="61" fillId="28" borderId="0" xfId="43" applyNumberFormat="1" applyFont="1" applyFill="1" applyAlignment="1">
      <alignment horizontal="right" vertical="center"/>
    </xf>
    <xf numFmtId="0" fontId="61" fillId="27" borderId="44" xfId="43" applyFont="1" applyFill="1" applyBorder="1" applyAlignment="1">
      <alignment horizontal="left" vertical="center"/>
    </xf>
    <xf numFmtId="3" fontId="61" fillId="0" borderId="67" xfId="43" applyNumberFormat="1" applyFont="1" applyFill="1" applyBorder="1" applyAlignment="1">
      <alignment horizontal="right" vertical="center"/>
    </xf>
    <xf numFmtId="3" fontId="53" fillId="0" borderId="90" xfId="43" applyNumberFormat="1" applyFont="1" applyFill="1" applyBorder="1" applyAlignment="1">
      <alignment horizontal="right" vertical="center"/>
    </xf>
    <xf numFmtId="0" fontId="77" fillId="0" borderId="0" xfId="43" applyFont="1" applyFill="1"/>
    <xf numFmtId="0" fontId="77" fillId="27" borderId="0" xfId="43" applyFont="1" applyFill="1"/>
    <xf numFmtId="0" fontId="72" fillId="27" borderId="0" xfId="43" applyFont="1" applyFill="1" applyAlignment="1" applyProtection="1">
      <alignment horizontal="centerContinuous"/>
    </xf>
    <xf numFmtId="0" fontId="72" fillId="27" borderId="0" xfId="43" applyFont="1" applyFill="1" applyAlignment="1">
      <alignment horizontal="centerContinuous"/>
    </xf>
    <xf numFmtId="0" fontId="86" fillId="27" borderId="0" xfId="43" applyFont="1" applyFill="1"/>
    <xf numFmtId="0" fontId="72" fillId="27" borderId="0" xfId="43" applyFont="1" applyFill="1" applyBorder="1"/>
    <xf numFmtId="168" fontId="55" fillId="27" borderId="15" xfId="43" applyNumberFormat="1" applyFont="1" applyFill="1" applyBorder="1" applyAlignment="1">
      <alignment horizontal="center"/>
    </xf>
    <xf numFmtId="168" fontId="77" fillId="0" borderId="0" xfId="43" applyNumberFormat="1" applyFont="1" applyFill="1"/>
    <xf numFmtId="168" fontId="55" fillId="27" borderId="25" xfId="43" applyNumberFormat="1" applyFont="1" applyFill="1" applyBorder="1" applyAlignment="1">
      <alignment horizontal="center"/>
    </xf>
    <xf numFmtId="0" fontId="55" fillId="27" borderId="25" xfId="43" applyNumberFormat="1" applyFont="1" applyFill="1" applyBorder="1" applyAlignment="1" applyProtection="1"/>
    <xf numFmtId="3" fontId="72" fillId="27" borderId="0" xfId="43" applyNumberFormat="1" applyFont="1" applyFill="1" applyBorder="1" applyAlignment="1">
      <alignment horizontal="center"/>
    </xf>
    <xf numFmtId="0" fontId="77" fillId="28" borderId="0" xfId="43" applyFont="1" applyFill="1"/>
    <xf numFmtId="0" fontId="53" fillId="0" borderId="0" xfId="43" applyFont="1" applyBorder="1"/>
    <xf numFmtId="0" fontId="53" fillId="0" borderId="0" xfId="368" applyFont="1" applyBorder="1"/>
    <xf numFmtId="176" fontId="53" fillId="27" borderId="0" xfId="86" applyNumberFormat="1" applyFont="1" applyFill="1" applyBorder="1" applyAlignment="1">
      <alignment horizontal="center"/>
    </xf>
    <xf numFmtId="14" fontId="53" fillId="27" borderId="0" xfId="43" applyNumberFormat="1" applyFont="1" applyFill="1" applyBorder="1" applyAlignment="1">
      <alignment horizontal="center"/>
    </xf>
    <xf numFmtId="41" fontId="53" fillId="27" borderId="0" xfId="85" applyNumberFormat="1" applyFont="1" applyFill="1"/>
    <xf numFmtId="173" fontId="61" fillId="27" borderId="23" xfId="85" applyNumberFormat="1" applyFont="1" applyFill="1" applyBorder="1" applyAlignment="1">
      <alignment horizontal="center"/>
    </xf>
    <xf numFmtId="173" fontId="61" fillId="27" borderId="27" xfId="85" applyNumberFormat="1" applyFont="1" applyFill="1" applyBorder="1" applyAlignment="1">
      <alignment horizontal="center"/>
    </xf>
    <xf numFmtId="170" fontId="58" fillId="27" borderId="14" xfId="85" applyFont="1" applyFill="1" applyBorder="1"/>
    <xf numFmtId="0" fontId="53" fillId="27" borderId="14" xfId="43" applyFont="1" applyFill="1" applyBorder="1"/>
    <xf numFmtId="0" fontId="55" fillId="27" borderId="14" xfId="43" applyFont="1" applyFill="1" applyBorder="1"/>
    <xf numFmtId="0" fontId="61" fillId="27" borderId="14" xfId="43" applyFont="1" applyFill="1" applyBorder="1"/>
    <xf numFmtId="0" fontId="68" fillId="27" borderId="14" xfId="43" applyFont="1" applyFill="1" applyBorder="1"/>
    <xf numFmtId="0" fontId="60" fillId="27" borderId="14" xfId="43" applyFont="1" applyFill="1" applyBorder="1"/>
    <xf numFmtId="0" fontId="69" fillId="0" borderId="14" xfId="43" applyFont="1" applyFill="1" applyBorder="1"/>
    <xf numFmtId="0" fontId="69" fillId="0" borderId="25" xfId="43" applyFont="1" applyFill="1" applyBorder="1"/>
    <xf numFmtId="0" fontId="69" fillId="0" borderId="0" xfId="43" applyFont="1" applyFill="1" applyBorder="1"/>
    <xf numFmtId="173" fontId="69" fillId="0" borderId="0" xfId="85" applyNumberFormat="1" applyFont="1" applyFill="1" applyBorder="1"/>
    <xf numFmtId="166" fontId="53" fillId="0" borderId="0" xfId="85" applyNumberFormat="1" applyFont="1" applyFill="1" applyAlignment="1">
      <alignment horizontal="left" wrapText="1"/>
    </xf>
    <xf numFmtId="0" fontId="61" fillId="27" borderId="27" xfId="43" applyFont="1" applyFill="1" applyBorder="1" applyAlignment="1">
      <alignment horizontal="center"/>
    </xf>
    <xf numFmtId="0" fontId="61" fillId="27" borderId="17" xfId="43" applyFont="1" applyFill="1" applyBorder="1" applyAlignment="1">
      <alignment horizontal="center"/>
    </xf>
    <xf numFmtId="3" fontId="61" fillId="0" borderId="0" xfId="86" applyNumberFormat="1" applyFont="1" applyFill="1" applyBorder="1"/>
    <xf numFmtId="3" fontId="53" fillId="27" borderId="0" xfId="43" applyNumberFormat="1" applyFont="1" applyFill="1"/>
    <xf numFmtId="3" fontId="53" fillId="27" borderId="33" xfId="43" applyNumberFormat="1" applyFont="1" applyFill="1" applyBorder="1"/>
    <xf numFmtId="186" fontId="53" fillId="27" borderId="33" xfId="43" applyNumberFormat="1" applyFont="1" applyFill="1" applyBorder="1"/>
    <xf numFmtId="3" fontId="53" fillId="27" borderId="15" xfId="43" applyNumberFormat="1" applyFont="1" applyFill="1" applyBorder="1"/>
    <xf numFmtId="0" fontId="53" fillId="0" borderId="14" xfId="43" applyFont="1" applyFill="1" applyBorder="1"/>
    <xf numFmtId="3" fontId="61" fillId="27" borderId="14" xfId="43" applyNumberFormat="1" applyFont="1" applyFill="1" applyBorder="1"/>
    <xf numFmtId="3" fontId="61" fillId="27" borderId="15" xfId="43" applyNumberFormat="1" applyFont="1" applyFill="1" applyBorder="1"/>
    <xf numFmtId="0" fontId="78" fillId="27" borderId="14" xfId="43" applyFont="1" applyFill="1" applyBorder="1"/>
    <xf numFmtId="3" fontId="78" fillId="27" borderId="15" xfId="43" applyNumberFormat="1" applyFont="1" applyFill="1" applyBorder="1"/>
    <xf numFmtId="0" fontId="53" fillId="27" borderId="14" xfId="43" applyFont="1" applyFill="1" applyBorder="1" applyAlignment="1">
      <alignment horizontal="left" vertical="center" wrapText="1"/>
    </xf>
    <xf numFmtId="0" fontId="61" fillId="27" borderId="14" xfId="43" applyFont="1" applyFill="1" applyBorder="1" applyAlignment="1">
      <alignment horizontal="left" vertical="center" wrapText="1"/>
    </xf>
    <xf numFmtId="3" fontId="92" fillId="27" borderId="15" xfId="43" applyNumberFormat="1" applyFont="1" applyFill="1" applyBorder="1"/>
    <xf numFmtId="3" fontId="63" fillId="27" borderId="15" xfId="43" applyNumberFormat="1" applyFont="1" applyFill="1" applyBorder="1"/>
    <xf numFmtId="173" fontId="63" fillId="27" borderId="15" xfId="370" applyNumberFormat="1" applyFont="1" applyFill="1" applyBorder="1"/>
    <xf numFmtId="0" fontId="62" fillId="27" borderId="15" xfId="43" applyFont="1" applyFill="1" applyBorder="1"/>
    <xf numFmtId="3" fontId="53" fillId="0" borderId="15" xfId="43" applyNumberFormat="1" applyFont="1" applyFill="1" applyBorder="1"/>
    <xf numFmtId="3" fontId="53" fillId="27" borderId="25" xfId="43" applyNumberFormat="1" applyFont="1" applyFill="1" applyBorder="1"/>
    <xf numFmtId="3" fontId="53" fillId="27" borderId="0" xfId="43" applyNumberFormat="1" applyFont="1" applyFill="1" applyBorder="1"/>
    <xf numFmtId="3" fontId="53" fillId="27" borderId="61" xfId="43" applyNumberFormat="1" applyFont="1" applyFill="1" applyBorder="1"/>
    <xf numFmtId="0" fontId="53" fillId="0" borderId="0" xfId="43" applyFont="1" applyFill="1" applyAlignment="1">
      <alignment horizontal="left" wrapText="1"/>
    </xf>
    <xf numFmtId="0" fontId="53" fillId="0" borderId="0" xfId="0" applyFont="1" applyFill="1"/>
    <xf numFmtId="0" fontId="60" fillId="27" borderId="0" xfId="43" applyFont="1" applyFill="1"/>
    <xf numFmtId="168" fontId="53" fillId="27" borderId="0" xfId="43" applyNumberFormat="1" applyFont="1" applyFill="1"/>
    <xf numFmtId="168" fontId="53" fillId="27" borderId="0" xfId="86" applyNumberFormat="1" applyFont="1" applyFill="1" applyAlignment="1">
      <alignment horizontal="right"/>
    </xf>
    <xf numFmtId="0" fontId="56" fillId="27" borderId="28" xfId="43" applyFont="1" applyFill="1" applyBorder="1" applyAlignment="1">
      <alignment horizontal="center"/>
    </xf>
    <xf numFmtId="0" fontId="56" fillId="27" borderId="43" xfId="43" applyFont="1" applyFill="1" applyBorder="1" applyAlignment="1">
      <alignment horizontal="center"/>
    </xf>
    <xf numFmtId="168" fontId="93" fillId="27" borderId="20" xfId="86" applyNumberFormat="1" applyFont="1" applyFill="1" applyBorder="1" applyAlignment="1" applyProtection="1"/>
    <xf numFmtId="168" fontId="93" fillId="27" borderId="34" xfId="86" applyNumberFormat="1" applyFont="1" applyFill="1" applyBorder="1" applyAlignment="1" applyProtection="1"/>
    <xf numFmtId="168" fontId="93" fillId="27" borderId="16" xfId="86" applyNumberFormat="1" applyFont="1" applyFill="1" applyBorder="1" applyAlignment="1" applyProtection="1"/>
    <xf numFmtId="168" fontId="93" fillId="27" borderId="15" xfId="86" applyNumberFormat="1" applyFont="1" applyFill="1" applyBorder="1" applyAlignment="1" applyProtection="1"/>
    <xf numFmtId="1" fontId="64" fillId="29" borderId="94" xfId="376" applyNumberFormat="1" applyFont="1" applyFill="1" applyBorder="1" applyAlignment="1">
      <alignment horizontal="right" wrapText="1"/>
    </xf>
    <xf numFmtId="0" fontId="64" fillId="29" borderId="94" xfId="376" applyFont="1" applyFill="1" applyBorder="1" applyAlignment="1">
      <alignment horizontal="right" wrapText="1"/>
    </xf>
    <xf numFmtId="0" fontId="53" fillId="27" borderId="0" xfId="43" applyFont="1" applyFill="1" applyAlignment="1">
      <alignment horizontal="left"/>
    </xf>
    <xf numFmtId="0" fontId="53" fillId="27" borderId="0" xfId="43" applyFont="1" applyFill="1" applyAlignment="1">
      <alignment vertical="center" wrapText="1"/>
    </xf>
    <xf numFmtId="168" fontId="53" fillId="0" borderId="0" xfId="0" applyNumberFormat="1" applyFont="1"/>
    <xf numFmtId="168" fontId="53" fillId="27" borderId="0" xfId="369" applyNumberFormat="1" applyFont="1" applyFill="1" applyAlignment="1">
      <alignment horizontal="right"/>
    </xf>
    <xf numFmtId="188" fontId="70" fillId="27" borderId="0" xfId="86" applyNumberFormat="1" applyFont="1" applyFill="1" applyAlignment="1">
      <alignment horizontal="right"/>
    </xf>
    <xf numFmtId="0" fontId="72" fillId="0" borderId="0" xfId="43" applyFont="1" applyFill="1"/>
    <xf numFmtId="188" fontId="53" fillId="27" borderId="0" xfId="86" applyNumberFormat="1" applyFont="1" applyFill="1"/>
    <xf numFmtId="0" fontId="68" fillId="27" borderId="0" xfId="43" applyFont="1" applyFill="1" applyBorder="1"/>
    <xf numFmtId="0" fontId="95" fillId="27" borderId="0" xfId="43" applyFont="1" applyFill="1"/>
    <xf numFmtId="0" fontId="61" fillId="0" borderId="0" xfId="43" applyFont="1" applyFill="1" applyAlignment="1"/>
    <xf numFmtId="1" fontId="53" fillId="27" borderId="0" xfId="43" applyNumberFormat="1" applyFont="1" applyFill="1" applyAlignment="1">
      <alignment horizontal="center"/>
    </xf>
    <xf numFmtId="0" fontId="53" fillId="27" borderId="0" xfId="43" applyFont="1" applyFill="1" applyAlignment="1">
      <alignment horizontal="right"/>
    </xf>
    <xf numFmtId="0" fontId="53" fillId="27" borderId="0" xfId="43" applyFont="1" applyFill="1" applyAlignment="1">
      <alignment horizontal="centerContinuous"/>
    </xf>
    <xf numFmtId="3" fontId="53" fillId="0" borderId="0" xfId="43" applyNumberFormat="1" applyFont="1"/>
    <xf numFmtId="0" fontId="68" fillId="0" borderId="0" xfId="43" applyFont="1" applyFill="1"/>
    <xf numFmtId="0" fontId="68" fillId="0" borderId="15" xfId="43" applyFont="1" applyBorder="1"/>
    <xf numFmtId="0" fontId="68" fillId="0" borderId="15" xfId="43" applyFont="1" applyFill="1" applyBorder="1" applyAlignment="1"/>
    <xf numFmtId="0" fontId="65" fillId="27" borderId="15" xfId="90" applyFont="1" applyFill="1" applyBorder="1" applyAlignment="1">
      <alignment vertical="center"/>
    </xf>
    <xf numFmtId="183" fontId="65" fillId="27" borderId="15" xfId="51" applyNumberFormat="1" applyFont="1" applyFill="1" applyBorder="1" applyAlignment="1">
      <alignment horizontal="center" vertical="center" wrapText="1"/>
    </xf>
    <xf numFmtId="0" fontId="68" fillId="27" borderId="15" xfId="43" applyFont="1" applyFill="1" applyBorder="1"/>
    <xf numFmtId="183" fontId="68" fillId="27" borderId="15" xfId="51" applyNumberFormat="1" applyFont="1" applyFill="1" applyBorder="1" applyAlignment="1">
      <alignment horizontal="center"/>
    </xf>
    <xf numFmtId="183" fontId="53" fillId="27" borderId="15" xfId="51" applyNumberFormat="1" applyFont="1" applyFill="1" applyBorder="1" applyAlignment="1">
      <alignment horizontal="center"/>
    </xf>
    <xf numFmtId="0" fontId="53" fillId="27" borderId="15" xfId="90" applyFont="1" applyFill="1" applyBorder="1"/>
    <xf numFmtId="183" fontId="53" fillId="27" borderId="15" xfId="51" applyNumberFormat="1" applyFont="1" applyFill="1" applyBorder="1" applyAlignment="1">
      <alignment horizontal="center" vertical="center" wrapText="1"/>
    </xf>
    <xf numFmtId="183" fontId="53" fillId="27" borderId="25" xfId="51" applyNumberFormat="1" applyFont="1" applyFill="1" applyBorder="1" applyAlignment="1">
      <alignment horizontal="center"/>
    </xf>
    <xf numFmtId="183" fontId="68" fillId="0" borderId="0" xfId="43" applyNumberFormat="1" applyFont="1" applyFill="1"/>
    <xf numFmtId="0" fontId="55" fillId="28" borderId="0" xfId="43" applyFont="1" applyFill="1" applyAlignment="1">
      <alignment horizontal="right"/>
    </xf>
    <xf numFmtId="0" fontId="56" fillId="28" borderId="0" xfId="43" applyFont="1" applyFill="1" applyAlignment="1">
      <alignment horizontal="center"/>
    </xf>
    <xf numFmtId="0" fontId="55" fillId="28" borderId="0" xfId="43" applyFont="1" applyFill="1" applyAlignment="1">
      <alignment horizontal="center"/>
    </xf>
    <xf numFmtId="0" fontId="68" fillId="27" borderId="61" xfId="43" applyFont="1" applyFill="1" applyBorder="1"/>
    <xf numFmtId="0" fontId="53" fillId="27" borderId="33" xfId="43" applyFont="1" applyFill="1" applyBorder="1" applyAlignment="1">
      <alignment horizontal="center"/>
    </xf>
    <xf numFmtId="0" fontId="53" fillId="27" borderId="25" xfId="43" applyFont="1" applyFill="1" applyBorder="1" applyAlignment="1">
      <alignment horizontal="right"/>
    </xf>
    <xf numFmtId="0" fontId="53" fillId="27" borderId="0" xfId="43" applyFont="1" applyFill="1" applyAlignment="1">
      <alignment vertical="justify" wrapText="1"/>
    </xf>
    <xf numFmtId="174" fontId="68" fillId="28" borderId="0" xfId="43" applyNumberFormat="1" applyFont="1" applyFill="1" applyAlignment="1" applyProtection="1">
      <alignment horizontal="right"/>
    </xf>
    <xf numFmtId="174" fontId="56" fillId="27" borderId="37" xfId="43" applyNumberFormat="1" applyFont="1" applyFill="1" applyBorder="1" applyAlignment="1" applyProtection="1"/>
    <xf numFmtId="3" fontId="53" fillId="28" borderId="19" xfId="43" applyNumberFormat="1" applyFont="1" applyFill="1" applyBorder="1" applyAlignment="1">
      <alignment horizontal="right"/>
    </xf>
    <xf numFmtId="10" fontId="72" fillId="27" borderId="21" xfId="372" applyNumberFormat="1" applyFont="1" applyFill="1" applyBorder="1" applyAlignment="1" applyProtection="1">
      <alignment horizontal="center"/>
    </xf>
    <xf numFmtId="3" fontId="53" fillId="0" borderId="19" xfId="43" applyNumberFormat="1" applyFont="1" applyFill="1" applyBorder="1" applyAlignment="1">
      <alignment horizontal="right"/>
    </xf>
    <xf numFmtId="10" fontId="72" fillId="0" borderId="21" xfId="372" applyNumberFormat="1" applyFont="1" applyFill="1" applyBorder="1" applyAlignment="1" applyProtection="1">
      <alignment horizontal="center"/>
    </xf>
    <xf numFmtId="174" fontId="55" fillId="27" borderId="15" xfId="43" applyNumberFormat="1" applyFont="1" applyFill="1" applyBorder="1" applyAlignment="1" applyProtection="1"/>
    <xf numFmtId="3" fontId="55" fillId="28" borderId="19" xfId="43" applyNumberFormat="1" applyFont="1" applyFill="1" applyBorder="1" applyAlignment="1" applyProtection="1">
      <alignment horizontal="right"/>
    </xf>
    <xf numFmtId="10" fontId="55" fillId="27" borderId="21" xfId="372" applyNumberFormat="1" applyFont="1" applyFill="1" applyBorder="1" applyAlignment="1" applyProtection="1">
      <alignment horizontal="center"/>
    </xf>
    <xf numFmtId="3" fontId="55" fillId="0" borderId="19" xfId="43" applyNumberFormat="1" applyFont="1" applyFill="1" applyBorder="1" applyAlignment="1" applyProtection="1">
      <alignment horizontal="right"/>
    </xf>
    <xf numFmtId="10" fontId="55" fillId="0" borderId="21" xfId="372" applyNumberFormat="1" applyFont="1" applyFill="1" applyBorder="1" applyAlignment="1" applyProtection="1">
      <alignment horizontal="center"/>
    </xf>
    <xf numFmtId="174" fontId="100" fillId="27" borderId="15" xfId="43" applyNumberFormat="1" applyFont="1" applyFill="1" applyBorder="1" applyAlignment="1" applyProtection="1"/>
    <xf numFmtId="174" fontId="78" fillId="27" borderId="15" xfId="43" applyNumberFormat="1" applyFont="1" applyFill="1" applyBorder="1" applyAlignment="1" applyProtection="1"/>
    <xf numFmtId="174" fontId="100" fillId="27" borderId="25" xfId="43" applyNumberFormat="1" applyFont="1" applyFill="1" applyBorder="1" applyAlignment="1" applyProtection="1"/>
    <xf numFmtId="3" fontId="53" fillId="28" borderId="31" xfId="43" applyNumberFormat="1" applyFont="1" applyFill="1" applyBorder="1" applyAlignment="1">
      <alignment horizontal="right"/>
    </xf>
    <xf numFmtId="10" fontId="72" fillId="27" borderId="32" xfId="372" applyNumberFormat="1" applyFont="1" applyFill="1" applyBorder="1" applyAlignment="1" applyProtection="1">
      <alignment horizontal="center"/>
    </xf>
    <xf numFmtId="174" fontId="56" fillId="27" borderId="0" xfId="43" applyNumberFormat="1" applyFont="1" applyFill="1" applyBorder="1" applyAlignment="1" applyProtection="1"/>
    <xf numFmtId="39" fontId="56" fillId="27" borderId="0" xfId="43" applyNumberFormat="1" applyFont="1" applyFill="1" applyBorder="1" applyAlignment="1" applyProtection="1"/>
    <xf numFmtId="10" fontId="56" fillId="27" borderId="0" xfId="372" applyNumberFormat="1" applyFont="1" applyFill="1" applyBorder="1" applyAlignment="1" applyProtection="1"/>
    <xf numFmtId="10" fontId="56" fillId="27" borderId="0" xfId="97" applyNumberFormat="1" applyFont="1" applyFill="1" applyBorder="1" applyAlignment="1" applyProtection="1"/>
    <xf numFmtId="0" fontId="53" fillId="0" borderId="0" xfId="0" applyFont="1" applyAlignment="1">
      <alignment wrapText="1"/>
    </xf>
    <xf numFmtId="3" fontId="53" fillId="0" borderId="0" xfId="0" applyNumberFormat="1" applyFont="1" applyAlignment="1">
      <alignment wrapText="1"/>
    </xf>
    <xf numFmtId="10" fontId="53" fillId="27" borderId="0" xfId="97" applyNumberFormat="1" applyFont="1" applyFill="1"/>
    <xf numFmtId="0" fontId="53" fillId="27" borderId="27" xfId="43" applyFont="1" applyFill="1" applyBorder="1" applyAlignment="1">
      <alignment horizontal="centerContinuous" vertical="center" wrapText="1"/>
    </xf>
    <xf numFmtId="0" fontId="53" fillId="27" borderId="14" xfId="43" applyFont="1" applyFill="1" applyBorder="1" applyAlignment="1">
      <alignment horizontal="centerContinuous" vertical="center" wrapText="1"/>
    </xf>
    <xf numFmtId="10" fontId="53" fillId="27" borderId="33" xfId="97" applyNumberFormat="1" applyFont="1" applyFill="1" applyBorder="1"/>
    <xf numFmtId="10" fontId="53" fillId="27" borderId="15" xfId="97" applyNumberFormat="1" applyFont="1" applyFill="1" applyBorder="1"/>
    <xf numFmtId="0" fontId="67" fillId="27" borderId="14" xfId="43" applyFont="1" applyFill="1" applyBorder="1"/>
    <xf numFmtId="3" fontId="103" fillId="27" borderId="15" xfId="43" applyNumberFormat="1" applyFont="1" applyFill="1" applyBorder="1"/>
    <xf numFmtId="10" fontId="103" fillId="27" borderId="15" xfId="97" applyNumberFormat="1" applyFont="1" applyFill="1" applyBorder="1" applyAlignment="1">
      <alignment horizontal="center"/>
    </xf>
    <xf numFmtId="3" fontId="60" fillId="27" borderId="15" xfId="43" applyNumberFormat="1" applyFont="1" applyFill="1" applyBorder="1"/>
    <xf numFmtId="10" fontId="57" fillId="27" borderId="15" xfId="97" applyNumberFormat="1" applyFont="1" applyFill="1" applyBorder="1" applyAlignment="1">
      <alignment horizontal="center"/>
    </xf>
    <xf numFmtId="10" fontId="53" fillId="27" borderId="25" xfId="97" applyNumberFormat="1" applyFont="1" applyFill="1" applyBorder="1"/>
    <xf numFmtId="0" fontId="103" fillId="27" borderId="14" xfId="43" applyFont="1" applyFill="1" applyBorder="1"/>
    <xf numFmtId="10" fontId="104" fillId="27" borderId="15" xfId="97" applyNumberFormat="1" applyFont="1" applyFill="1" applyBorder="1" applyAlignment="1">
      <alignment horizontal="center"/>
    </xf>
    <xf numFmtId="3" fontId="77" fillId="28" borderId="15" xfId="43" applyNumberFormat="1" applyFont="1" applyFill="1" applyBorder="1"/>
    <xf numFmtId="3" fontId="60" fillId="28" borderId="15" xfId="43" applyNumberFormat="1" applyFont="1" applyFill="1" applyBorder="1"/>
    <xf numFmtId="0" fontId="53" fillId="28" borderId="0" xfId="368" applyFont="1" applyFill="1"/>
    <xf numFmtId="3" fontId="103" fillId="28" borderId="15" xfId="43" applyNumberFormat="1" applyFont="1" applyFill="1" applyBorder="1"/>
    <xf numFmtId="3" fontId="53" fillId="27" borderId="50" xfId="43" applyNumberFormat="1" applyFont="1" applyFill="1" applyBorder="1"/>
    <xf numFmtId="0" fontId="53" fillId="0" borderId="43" xfId="368" applyFont="1" applyBorder="1"/>
    <xf numFmtId="0" fontId="55" fillId="27" borderId="15" xfId="43" applyFont="1" applyFill="1" applyBorder="1"/>
    <xf numFmtId="10" fontId="72" fillId="27" borderId="15" xfId="97" applyNumberFormat="1" applyFont="1" applyFill="1" applyBorder="1"/>
    <xf numFmtId="0" fontId="72" fillId="27" borderId="15" xfId="43" applyFont="1" applyFill="1" applyBorder="1"/>
    <xf numFmtId="0" fontId="53" fillId="27" borderId="27" xfId="43" applyFont="1" applyFill="1" applyBorder="1" applyAlignment="1">
      <alignment horizontal="center" vertical="center" wrapText="1"/>
    </xf>
    <xf numFmtId="4" fontId="53" fillId="27" borderId="15" xfId="43" applyNumberFormat="1" applyFont="1" applyFill="1" applyBorder="1"/>
    <xf numFmtId="0" fontId="96" fillId="27" borderId="14" xfId="43" applyFont="1" applyFill="1" applyBorder="1"/>
    <xf numFmtId="0" fontId="65" fillId="0" borderId="14" xfId="43" applyFont="1" applyFill="1" applyBorder="1"/>
    <xf numFmtId="3" fontId="67" fillId="0" borderId="15" xfId="43" applyNumberFormat="1" applyFont="1" applyFill="1" applyBorder="1"/>
    <xf numFmtId="0" fontId="78" fillId="27" borderId="30" xfId="43" applyFont="1" applyFill="1" applyBorder="1"/>
    <xf numFmtId="3" fontId="78" fillId="27" borderId="25" xfId="43" applyNumberFormat="1" applyFont="1" applyFill="1" applyBorder="1"/>
    <xf numFmtId="0" fontId="78" fillId="27" borderId="50" xfId="43" applyFont="1" applyFill="1" applyBorder="1"/>
    <xf numFmtId="3" fontId="78" fillId="27" borderId="50" xfId="43" applyNumberFormat="1" applyFont="1" applyFill="1" applyBorder="1"/>
    <xf numFmtId="0" fontId="53" fillId="28" borderId="0" xfId="43" applyFont="1" applyFill="1" applyBorder="1"/>
    <xf numFmtId="3" fontId="61" fillId="28" borderId="0" xfId="43" applyNumberFormat="1" applyFont="1" applyFill="1" applyBorder="1"/>
    <xf numFmtId="0" fontId="53" fillId="28" borderId="0" xfId="43" applyFont="1" applyFill="1" applyAlignment="1">
      <alignment horizontal="left" wrapText="1"/>
    </xf>
    <xf numFmtId="0" fontId="53" fillId="0" borderId="0" xfId="368" applyFont="1" applyAlignment="1">
      <alignment wrapText="1"/>
    </xf>
    <xf numFmtId="0" fontId="53" fillId="0" borderId="0" xfId="368" applyFont="1" applyAlignment="1">
      <alignment vertical="center"/>
    </xf>
    <xf numFmtId="0" fontId="56" fillId="27" borderId="0" xfId="43" applyFont="1" applyFill="1" applyAlignment="1">
      <alignment vertical="center"/>
    </xf>
    <xf numFmtId="0" fontId="53" fillId="27" borderId="0" xfId="43" applyFont="1" applyFill="1" applyAlignment="1">
      <alignment vertical="center"/>
    </xf>
    <xf numFmtId="0" fontId="55" fillId="27" borderId="0" xfId="43" applyFont="1" applyFill="1" applyAlignment="1">
      <alignment vertical="center"/>
    </xf>
    <xf numFmtId="3" fontId="53" fillId="27" borderId="0" xfId="43" applyNumberFormat="1" applyFont="1" applyFill="1" applyAlignment="1">
      <alignment vertical="center"/>
    </xf>
    <xf numFmtId="0" fontId="53" fillId="27" borderId="27" xfId="43" applyFont="1" applyFill="1" applyBorder="1" applyAlignment="1">
      <alignment vertical="center"/>
    </xf>
    <xf numFmtId="3" fontId="53" fillId="27" borderId="33" xfId="43" applyNumberFormat="1" applyFont="1" applyFill="1" applyBorder="1" applyAlignment="1">
      <alignment vertical="center"/>
    </xf>
    <xf numFmtId="0" fontId="53" fillId="27" borderId="30" xfId="43" applyFont="1" applyFill="1" applyBorder="1" applyAlignment="1">
      <alignment vertical="center"/>
    </xf>
    <xf numFmtId="0" fontId="53" fillId="27" borderId="25" xfId="43" applyFont="1" applyFill="1" applyBorder="1" applyAlignment="1">
      <alignment vertical="center"/>
    </xf>
    <xf numFmtId="0" fontId="101" fillId="28" borderId="14" xfId="43" applyFont="1" applyFill="1" applyBorder="1" applyAlignment="1">
      <alignment vertical="center"/>
    </xf>
    <xf numFmtId="3" fontId="90" fillId="28" borderId="15" xfId="43" applyNumberFormat="1" applyFont="1" applyFill="1" applyBorder="1" applyAlignment="1">
      <alignment vertical="center"/>
    </xf>
    <xf numFmtId="0" fontId="53" fillId="28" borderId="0" xfId="368" applyFont="1" applyFill="1" applyAlignment="1">
      <alignment vertical="center"/>
    </xf>
    <xf numFmtId="0" fontId="53" fillId="27" borderId="14" xfId="43" applyFont="1" applyFill="1" applyBorder="1" applyAlignment="1">
      <alignment vertical="center"/>
    </xf>
    <xf numFmtId="0" fontId="53" fillId="27" borderId="15" xfId="43" applyFont="1" applyFill="1" applyBorder="1" applyAlignment="1">
      <alignment vertical="center"/>
    </xf>
    <xf numFmtId="169" fontId="61" fillId="27" borderId="14" xfId="86" applyFont="1" applyFill="1" applyBorder="1" applyAlignment="1">
      <alignment vertical="center"/>
    </xf>
    <xf numFmtId="3" fontId="61" fillId="27" borderId="15" xfId="43" applyNumberFormat="1" applyFont="1" applyFill="1" applyBorder="1" applyAlignment="1">
      <alignment vertical="center"/>
    </xf>
    <xf numFmtId="3" fontId="55" fillId="0" borderId="15" xfId="43" applyNumberFormat="1" applyFont="1" applyFill="1" applyBorder="1" applyAlignment="1">
      <alignment vertical="center"/>
    </xf>
    <xf numFmtId="3" fontId="55" fillId="27" borderId="15" xfId="43" applyNumberFormat="1" applyFont="1" applyFill="1" applyBorder="1" applyAlignment="1">
      <alignment vertical="center"/>
    </xf>
    <xf numFmtId="3" fontId="53" fillId="27" borderId="15" xfId="43" applyNumberFormat="1" applyFont="1" applyFill="1" applyBorder="1" applyAlignment="1">
      <alignment vertical="center"/>
    </xf>
    <xf numFmtId="0" fontId="53" fillId="0" borderId="14" xfId="43" applyFont="1" applyFill="1" applyBorder="1" applyAlignment="1">
      <alignment vertical="center"/>
    </xf>
    <xf numFmtId="0" fontId="61" fillId="27" borderId="14" xfId="43" applyFont="1" applyFill="1" applyBorder="1" applyAlignment="1">
      <alignment vertical="center"/>
    </xf>
    <xf numFmtId="3" fontId="61" fillId="0" borderId="15" xfId="43" applyNumberFormat="1" applyFont="1" applyFill="1" applyBorder="1" applyAlignment="1">
      <alignment vertical="center"/>
    </xf>
    <xf numFmtId="0" fontId="78" fillId="27" borderId="14" xfId="43" applyFont="1" applyFill="1" applyBorder="1" applyAlignment="1">
      <alignment vertical="center"/>
    </xf>
    <xf numFmtId="3" fontId="69" fillId="27" borderId="15" xfId="43" applyNumberFormat="1" applyFont="1" applyFill="1" applyBorder="1" applyAlignment="1">
      <alignment vertical="center"/>
    </xf>
    <xf numFmtId="3" fontId="78" fillId="27" borderId="15" xfId="43" applyNumberFormat="1" applyFont="1" applyFill="1" applyBorder="1" applyAlignment="1">
      <alignment vertical="center"/>
    </xf>
    <xf numFmtId="0" fontId="105" fillId="0" borderId="14" xfId="43" applyFont="1" applyFill="1" applyBorder="1" applyAlignment="1">
      <alignment vertical="center"/>
    </xf>
    <xf numFmtId="3" fontId="65" fillId="0" borderId="15" xfId="43" applyNumberFormat="1" applyFont="1" applyFill="1" applyBorder="1" applyAlignment="1">
      <alignment vertical="center"/>
    </xf>
    <xf numFmtId="3" fontId="61" fillId="27" borderId="14" xfId="43" applyNumberFormat="1" applyFont="1" applyFill="1" applyBorder="1" applyAlignment="1">
      <alignment vertical="center"/>
    </xf>
    <xf numFmtId="0" fontId="61" fillId="0" borderId="14" xfId="43" applyFont="1" applyFill="1" applyBorder="1" applyAlignment="1">
      <alignment vertical="center"/>
    </xf>
    <xf numFmtId="3" fontId="61" fillId="0" borderId="14" xfId="43" applyNumberFormat="1" applyFont="1" applyFill="1" applyBorder="1" applyAlignment="1">
      <alignment vertical="center"/>
    </xf>
    <xf numFmtId="3" fontId="67" fillId="28" borderId="15" xfId="43" applyNumberFormat="1" applyFont="1" applyFill="1" applyBorder="1" applyAlignment="1">
      <alignment vertical="center"/>
    </xf>
    <xf numFmtId="3" fontId="61" fillId="27" borderId="25" xfId="43" applyNumberFormat="1" applyFont="1" applyFill="1" applyBorder="1" applyAlignment="1">
      <alignment vertical="center"/>
    </xf>
    <xf numFmtId="0" fontId="60" fillId="0" borderId="14" xfId="43" applyFont="1" applyFill="1" applyBorder="1" applyAlignment="1">
      <alignment vertical="center"/>
    </xf>
    <xf numFmtId="3" fontId="90" fillId="0" borderId="15" xfId="43" applyNumberFormat="1" applyFont="1" applyFill="1" applyBorder="1" applyAlignment="1">
      <alignment vertical="center"/>
    </xf>
    <xf numFmtId="0" fontId="87" fillId="28" borderId="30" xfId="43" applyFont="1" applyFill="1" applyBorder="1" applyAlignment="1">
      <alignment vertical="center"/>
    </xf>
    <xf numFmtId="3" fontId="101" fillId="28" borderId="25" xfId="43" applyNumberFormat="1" applyFont="1" applyFill="1" applyBorder="1" applyAlignment="1">
      <alignment vertical="center"/>
    </xf>
    <xf numFmtId="0" fontId="58" fillId="28" borderId="0" xfId="368" applyFont="1" applyFill="1" applyAlignment="1">
      <alignment vertical="center"/>
    </xf>
    <xf numFmtId="0" fontId="72" fillId="28" borderId="0" xfId="43" applyFont="1" applyFill="1" applyAlignment="1">
      <alignment vertical="center"/>
    </xf>
    <xf numFmtId="3" fontId="72" fillId="28" borderId="0" xfId="43" applyNumberFormat="1" applyFont="1" applyFill="1" applyAlignment="1">
      <alignment vertical="center"/>
    </xf>
    <xf numFmtId="170" fontId="72" fillId="28" borderId="0" xfId="85" applyFont="1" applyFill="1" applyAlignment="1">
      <alignment vertical="center"/>
    </xf>
    <xf numFmtId="0" fontId="106" fillId="27" borderId="0" xfId="43" applyFont="1" applyFill="1"/>
    <xf numFmtId="172" fontId="77" fillId="27" borderId="0" xfId="86" applyNumberFormat="1" applyFont="1" applyFill="1"/>
    <xf numFmtId="0" fontId="60" fillId="27" borderId="77" xfId="43" applyFont="1" applyFill="1" applyBorder="1" applyAlignment="1">
      <alignment horizontal="center" vertical="center"/>
    </xf>
    <xf numFmtId="0" fontId="60" fillId="27" borderId="67" xfId="43" applyFont="1" applyFill="1" applyBorder="1" applyAlignment="1">
      <alignment horizontal="center" vertical="center"/>
    </xf>
    <xf numFmtId="0" fontId="54" fillId="27" borderId="68" xfId="79" applyFont="1" applyFill="1" applyBorder="1" applyAlignment="1" applyProtection="1">
      <alignment horizontal="center" vertical="center"/>
    </xf>
    <xf numFmtId="0" fontId="77" fillId="27" borderId="69" xfId="43" applyFont="1" applyFill="1" applyBorder="1" applyAlignment="1">
      <alignment vertical="center" wrapText="1"/>
    </xf>
    <xf numFmtId="170" fontId="77" fillId="27" borderId="0" xfId="85" applyFont="1" applyFill="1"/>
    <xf numFmtId="0" fontId="77" fillId="27" borderId="70" xfId="43" applyFont="1" applyFill="1" applyBorder="1" applyAlignment="1">
      <alignment horizontal="justify" vertical="top" wrapText="1"/>
    </xf>
    <xf numFmtId="0" fontId="54" fillId="0" borderId="68" xfId="79" applyFont="1" applyFill="1" applyBorder="1" applyAlignment="1" applyProtection="1">
      <alignment horizontal="center" vertical="center"/>
    </xf>
    <xf numFmtId="0" fontId="77" fillId="27" borderId="93" xfId="43" applyFont="1" applyFill="1" applyBorder="1"/>
    <xf numFmtId="0" fontId="77" fillId="27" borderId="93" xfId="43" applyFont="1" applyFill="1" applyBorder="1" applyAlignment="1">
      <alignment vertical="center" wrapText="1"/>
    </xf>
    <xf numFmtId="0" fontId="54" fillId="27" borderId="71" xfId="79" applyFont="1" applyFill="1" applyBorder="1" applyAlignment="1" applyProtection="1">
      <alignment horizontal="center" vertical="center"/>
    </xf>
    <xf numFmtId="0" fontId="77" fillId="27" borderId="70" xfId="43" applyFont="1" applyFill="1" applyBorder="1" applyAlignment="1">
      <alignment vertical="center" wrapText="1"/>
    </xf>
    <xf numFmtId="0" fontId="101" fillId="30" borderId="14" xfId="43" applyFont="1" applyFill="1" applyBorder="1" applyAlignment="1">
      <alignment vertical="center"/>
    </xf>
    <xf numFmtId="3" fontId="90" fillId="30" borderId="15" xfId="43" applyNumberFormat="1" applyFont="1" applyFill="1" applyBorder="1" applyAlignment="1">
      <alignment vertical="center"/>
    </xf>
    <xf numFmtId="174" fontId="87" fillId="30" borderId="95" xfId="43" applyNumberFormat="1" applyFont="1" applyFill="1" applyBorder="1" applyAlignment="1" applyProtection="1">
      <alignment horizontal="center" vertical="center"/>
    </xf>
    <xf numFmtId="10" fontId="87" fillId="30" borderId="79" xfId="372" applyNumberFormat="1" applyFont="1" applyFill="1" applyBorder="1" applyAlignment="1" applyProtection="1">
      <alignment horizontal="center"/>
    </xf>
    <xf numFmtId="174" fontId="87" fillId="30" borderId="33" xfId="43" applyNumberFormat="1" applyFont="1" applyFill="1" applyBorder="1" applyAlignment="1" applyProtection="1">
      <alignment horizontal="center" vertical="center"/>
    </xf>
    <xf numFmtId="174" fontId="87" fillId="30" borderId="15" xfId="43" applyNumberFormat="1" applyFont="1" applyFill="1" applyBorder="1" applyAlignment="1" applyProtection="1">
      <alignment horizontal="center" vertical="center"/>
    </xf>
    <xf numFmtId="3" fontId="65" fillId="30" borderId="15" xfId="43" applyNumberFormat="1" applyFont="1" applyFill="1" applyBorder="1" applyAlignment="1">
      <alignment horizontal="center"/>
    </xf>
    <xf numFmtId="168" fontId="67" fillId="30" borderId="58" xfId="86" applyNumberFormat="1" applyFont="1" applyFill="1" applyBorder="1" applyAlignment="1">
      <alignment horizontal="right" vertical="center" wrapText="1"/>
    </xf>
    <xf numFmtId="168" fontId="67" fillId="30" borderId="76" xfId="86" applyNumberFormat="1" applyFont="1" applyFill="1" applyBorder="1" applyAlignment="1">
      <alignment horizontal="right" vertical="center" wrapText="1"/>
    </xf>
    <xf numFmtId="168" fontId="67" fillId="30" borderId="59" xfId="86" applyNumberFormat="1" applyFont="1" applyFill="1" applyBorder="1" applyAlignment="1">
      <alignment horizontal="right" vertical="center" wrapText="1"/>
    </xf>
    <xf numFmtId="168" fontId="67" fillId="30" borderId="24" xfId="86" applyNumberFormat="1" applyFont="1" applyFill="1" applyBorder="1" applyAlignment="1">
      <alignment horizontal="right" vertical="center" wrapText="1"/>
    </xf>
    <xf numFmtId="0" fontId="67" fillId="30" borderId="15" xfId="43" applyFont="1" applyFill="1" applyBorder="1" applyAlignment="1">
      <alignment vertical="center" wrapText="1"/>
    </xf>
    <xf numFmtId="0" fontId="74" fillId="30" borderId="15" xfId="43" applyFont="1" applyFill="1" applyBorder="1" applyAlignment="1">
      <alignment vertical="center" wrapText="1"/>
    </xf>
    <xf numFmtId="0" fontId="65" fillId="30" borderId="58" xfId="43" applyFont="1" applyFill="1" applyBorder="1" applyAlignment="1">
      <alignment horizontal="center" vertical="center" wrapText="1"/>
    </xf>
    <xf numFmtId="0" fontId="65" fillId="30" borderId="56" xfId="43" applyFont="1" applyFill="1" applyBorder="1" applyAlignment="1">
      <alignment horizontal="center" vertical="center" wrapText="1"/>
    </xf>
    <xf numFmtId="0" fontId="65" fillId="30" borderId="59" xfId="43" applyFont="1" applyFill="1" applyBorder="1" applyAlignment="1">
      <alignment horizontal="center" vertical="center" wrapText="1"/>
    </xf>
    <xf numFmtId="0" fontId="66" fillId="30" borderId="24" xfId="379" quotePrefix="1" applyFont="1" applyFill="1" applyBorder="1" applyAlignment="1">
      <alignment horizontal="center" vertical="center" wrapText="1"/>
    </xf>
    <xf numFmtId="0" fontId="65" fillId="30" borderId="44" xfId="43" applyFont="1" applyFill="1" applyBorder="1" applyAlignment="1">
      <alignment horizontal="left" vertical="center"/>
    </xf>
    <xf numFmtId="3" fontId="65" fillId="30" borderId="45" xfId="43" applyNumberFormat="1" applyFont="1" applyFill="1" applyBorder="1" applyAlignment="1">
      <alignment horizontal="right" vertical="center"/>
    </xf>
    <xf numFmtId="0" fontId="87" fillId="30" borderId="14" xfId="43" applyFont="1" applyFill="1" applyBorder="1" applyAlignment="1">
      <alignment vertical="center"/>
    </xf>
    <xf numFmtId="3" fontId="67" fillId="30" borderId="15" xfId="43" applyNumberFormat="1" applyFont="1" applyFill="1" applyBorder="1" applyAlignment="1">
      <alignment vertical="center"/>
    </xf>
    <xf numFmtId="3" fontId="65" fillId="30" borderId="15" xfId="43" applyNumberFormat="1" applyFont="1" applyFill="1" applyBorder="1" applyAlignment="1">
      <alignment vertical="center"/>
    </xf>
    <xf numFmtId="3" fontId="53" fillId="0" borderId="97" xfId="43" applyNumberFormat="1" applyFont="1" applyFill="1" applyBorder="1" applyAlignment="1">
      <alignment horizontal="right" vertical="center"/>
    </xf>
    <xf numFmtId="0" fontId="61" fillId="0" borderId="26" xfId="43" applyFont="1" applyFill="1" applyBorder="1" applyAlignment="1">
      <alignment vertical="center"/>
    </xf>
    <xf numFmtId="3" fontId="61" fillId="0" borderId="26" xfId="91" applyNumberFormat="1" applyFont="1" applyFill="1" applyBorder="1" applyAlignment="1">
      <alignment vertical="center"/>
    </xf>
    <xf numFmtId="0" fontId="53" fillId="0" borderId="26" xfId="43" applyFont="1" applyFill="1" applyBorder="1" applyAlignment="1">
      <alignment vertical="center"/>
    </xf>
    <xf numFmtId="3" fontId="53" fillId="0" borderId="26" xfId="91" applyNumberFormat="1" applyFont="1" applyFill="1" applyBorder="1" applyAlignment="1">
      <alignment vertical="center"/>
    </xf>
    <xf numFmtId="0" fontId="69" fillId="27" borderId="0" xfId="43" applyFont="1" applyFill="1" applyAlignment="1">
      <alignment vertical="center"/>
    </xf>
    <xf numFmtId="170" fontId="61" fillId="27" borderId="0" xfId="85" applyNumberFormat="1" applyFont="1" applyFill="1" applyAlignment="1">
      <alignment horizontal="center" vertical="center"/>
    </xf>
    <xf numFmtId="3" fontId="53" fillId="0" borderId="88" xfId="43" applyNumberFormat="1" applyFont="1" applyFill="1" applyBorder="1" applyAlignment="1">
      <alignment vertical="center"/>
    </xf>
    <xf numFmtId="3" fontId="53" fillId="0" borderId="89" xfId="43" applyNumberFormat="1" applyFont="1" applyFill="1" applyBorder="1" applyAlignment="1">
      <alignment vertical="center"/>
    </xf>
    <xf numFmtId="3" fontId="53" fillId="0" borderId="87" xfId="43" applyNumberFormat="1" applyFont="1" applyFill="1" applyBorder="1" applyAlignment="1">
      <alignment vertical="center"/>
    </xf>
    <xf numFmtId="0" fontId="53" fillId="0" borderId="87" xfId="43" applyFont="1" applyFill="1" applyBorder="1" applyAlignment="1">
      <alignment vertical="center"/>
    </xf>
    <xf numFmtId="0" fontId="53" fillId="0" borderId="88" xfId="43" applyFont="1" applyFill="1" applyBorder="1" applyAlignment="1">
      <alignment vertical="center"/>
    </xf>
    <xf numFmtId="0" fontId="53" fillId="0" borderId="91" xfId="43" applyFont="1" applyFill="1" applyBorder="1" applyAlignment="1">
      <alignment vertical="center"/>
    </xf>
    <xf numFmtId="3" fontId="53" fillId="0" borderId="91" xfId="43" applyNumberFormat="1" applyFont="1" applyFill="1" applyBorder="1" applyAlignment="1">
      <alignment vertical="center"/>
    </xf>
    <xf numFmtId="0" fontId="53" fillId="0" borderId="0" xfId="43" applyFont="1" applyFill="1" applyBorder="1" applyAlignment="1">
      <alignment vertical="center"/>
    </xf>
    <xf numFmtId="3" fontId="53" fillId="0" borderId="0" xfId="43" applyNumberFormat="1" applyFont="1" applyFill="1" applyBorder="1" applyAlignment="1">
      <alignment vertical="center"/>
    </xf>
    <xf numFmtId="0" fontId="53" fillId="27" borderId="0" xfId="43" applyFont="1" applyFill="1" applyBorder="1" applyAlignment="1">
      <alignment vertical="center"/>
    </xf>
    <xf numFmtId="3" fontId="85" fillId="0" borderId="0" xfId="85" applyNumberFormat="1" applyFont="1" applyFill="1" applyAlignment="1">
      <alignment horizontal="center" vertical="center"/>
    </xf>
    <xf numFmtId="3" fontId="85" fillId="0" borderId="0" xfId="85" applyNumberFormat="1" applyFont="1" applyFill="1" applyBorder="1" applyAlignment="1">
      <alignment horizontal="center" vertical="center"/>
    </xf>
    <xf numFmtId="0" fontId="53" fillId="27" borderId="40" xfId="43" applyFont="1" applyFill="1" applyBorder="1" applyAlignment="1">
      <alignment vertical="center"/>
    </xf>
    <xf numFmtId="3" fontId="53" fillId="0" borderId="40" xfId="43" applyNumberFormat="1" applyFont="1" applyFill="1" applyBorder="1" applyAlignment="1">
      <alignment vertical="center"/>
    </xf>
    <xf numFmtId="3" fontId="53" fillId="0" borderId="0" xfId="43" applyNumberFormat="1" applyFont="1" applyFill="1" applyAlignment="1">
      <alignment vertical="center"/>
    </xf>
    <xf numFmtId="0" fontId="53" fillId="27" borderId="0" xfId="43" applyFont="1" applyFill="1" applyAlignment="1">
      <alignment horizontal="left" vertical="center" indent="1"/>
    </xf>
    <xf numFmtId="0" fontId="68" fillId="27" borderId="0" xfId="43" applyFont="1" applyFill="1" applyAlignment="1">
      <alignment horizontal="left" vertical="center" indent="2"/>
    </xf>
    <xf numFmtId="3" fontId="68" fillId="27" borderId="0" xfId="43" applyNumberFormat="1" applyFont="1" applyFill="1" applyAlignment="1">
      <alignment horizontal="left" vertical="center" indent="2"/>
    </xf>
    <xf numFmtId="0" fontId="53" fillId="27" borderId="26" xfId="43" applyFont="1" applyFill="1" applyBorder="1" applyAlignment="1">
      <alignment vertical="center"/>
    </xf>
    <xf numFmtId="3" fontId="53" fillId="0" borderId="26" xfId="43" applyNumberFormat="1" applyFont="1" applyFill="1" applyBorder="1" applyAlignment="1">
      <alignment vertical="center"/>
    </xf>
    <xf numFmtId="0" fontId="53" fillId="0" borderId="0" xfId="43" applyFont="1" applyFill="1" applyAlignment="1">
      <alignment horizontal="left" vertical="center" indent="1"/>
    </xf>
    <xf numFmtId="0" fontId="53" fillId="0" borderId="26" xfId="91" applyFont="1" applyFill="1" applyBorder="1" applyAlignment="1">
      <alignment vertical="center"/>
    </xf>
    <xf numFmtId="3" fontId="53" fillId="0" borderId="48" xfId="91" applyNumberFormat="1" applyFont="1" applyFill="1" applyBorder="1" applyAlignment="1">
      <alignment vertical="center"/>
    </xf>
    <xf numFmtId="3" fontId="53" fillId="0" borderId="48" xfId="43" applyNumberFormat="1" applyFont="1" applyFill="1" applyBorder="1" applyAlignment="1">
      <alignment vertical="center"/>
    </xf>
    <xf numFmtId="3" fontId="53" fillId="0" borderId="40" xfId="91" applyNumberFormat="1" applyFont="1" applyFill="1" applyBorder="1" applyAlignment="1">
      <alignment vertical="center"/>
    </xf>
    <xf numFmtId="3" fontId="53" fillId="0" borderId="87" xfId="91" applyNumberFormat="1" applyFont="1" applyFill="1" applyBorder="1" applyAlignment="1">
      <alignment vertical="center"/>
    </xf>
    <xf numFmtId="3" fontId="53" fillId="0" borderId="0" xfId="91" applyNumberFormat="1" applyFont="1" applyFill="1" applyBorder="1" applyAlignment="1">
      <alignment vertical="center"/>
    </xf>
    <xf numFmtId="0" fontId="78" fillId="0" borderId="0" xfId="43" applyFont="1" applyFill="1" applyBorder="1" applyAlignment="1">
      <alignment vertical="center"/>
    </xf>
    <xf numFmtId="0" fontId="53" fillId="0" borderId="90" xfId="43" applyFont="1" applyFill="1" applyBorder="1" applyAlignment="1">
      <alignment vertical="center"/>
    </xf>
    <xf numFmtId="3" fontId="53" fillId="0" borderId="90" xfId="91" applyNumberFormat="1" applyFont="1" applyFill="1" applyBorder="1" applyAlignment="1">
      <alignment vertical="center"/>
    </xf>
    <xf numFmtId="3" fontId="53" fillId="0" borderId="88" xfId="91" applyNumberFormat="1" applyFont="1" applyFill="1" applyBorder="1" applyAlignment="1">
      <alignment vertical="center"/>
    </xf>
    <xf numFmtId="0" fontId="78" fillId="0" borderId="0" xfId="43" applyFont="1" applyFill="1" applyAlignment="1">
      <alignment vertical="center"/>
    </xf>
    <xf numFmtId="0" fontId="53" fillId="0" borderId="48" xfId="43" applyFont="1" applyFill="1" applyBorder="1" applyAlignment="1">
      <alignment vertical="center"/>
    </xf>
    <xf numFmtId="0" fontId="53" fillId="0" borderId="40" xfId="43" applyFont="1" applyFill="1" applyBorder="1" applyAlignment="1">
      <alignment vertical="center"/>
    </xf>
    <xf numFmtId="0" fontId="53" fillId="0" borderId="46" xfId="43" applyFont="1" applyFill="1" applyBorder="1" applyAlignment="1">
      <alignment vertical="center"/>
    </xf>
    <xf numFmtId="0" fontId="53" fillId="0" borderId="89" xfId="43" applyFont="1" applyFill="1" applyBorder="1" applyAlignment="1">
      <alignment vertical="center"/>
    </xf>
    <xf numFmtId="1" fontId="53" fillId="0" borderId="89" xfId="43" applyNumberFormat="1" applyFont="1" applyFill="1" applyBorder="1" applyAlignment="1">
      <alignment vertical="center"/>
    </xf>
    <xf numFmtId="0" fontId="61" fillId="0" borderId="0" xfId="43" applyFont="1" applyFill="1" applyBorder="1" applyAlignment="1">
      <alignment vertical="center"/>
    </xf>
    <xf numFmtId="3" fontId="61" fillId="0" borderId="0" xfId="43" applyNumberFormat="1" applyFont="1" applyFill="1" applyBorder="1" applyAlignment="1">
      <alignment horizontal="right" vertical="center"/>
    </xf>
    <xf numFmtId="3" fontId="53" fillId="0" borderId="90" xfId="43" applyNumberFormat="1" applyFont="1" applyFill="1" applyBorder="1" applyAlignment="1">
      <alignment vertical="center"/>
    </xf>
    <xf numFmtId="0" fontId="68" fillId="27" borderId="0" xfId="43" applyFont="1" applyFill="1" applyAlignment="1">
      <alignment horizontal="center"/>
    </xf>
    <xf numFmtId="0" fontId="53" fillId="27" borderId="0" xfId="43" applyFont="1" applyFill="1" applyBorder="1" applyAlignment="1">
      <alignment wrapText="1"/>
    </xf>
    <xf numFmtId="0" fontId="53" fillId="27" borderId="0" xfId="43" applyFont="1" applyFill="1" applyBorder="1" applyAlignment="1">
      <alignment horizontal="left" vertical="center" wrapText="1"/>
    </xf>
    <xf numFmtId="0" fontId="55" fillId="0" borderId="0" xfId="43" applyFont="1" applyFill="1" applyAlignment="1"/>
    <xf numFmtId="0" fontId="55" fillId="0" borderId="0" xfId="43" applyFont="1" applyFill="1" applyAlignment="1">
      <alignment vertical="center"/>
    </xf>
    <xf numFmtId="0" fontId="87" fillId="28" borderId="14" xfId="43" applyFont="1" applyFill="1" applyBorder="1" applyAlignment="1">
      <alignment horizontal="left" vertical="center"/>
    </xf>
    <xf numFmtId="0" fontId="61" fillId="28" borderId="14" xfId="43" applyFont="1" applyFill="1" applyBorder="1" applyAlignment="1">
      <alignment vertical="center"/>
    </xf>
    <xf numFmtId="3" fontId="61" fillId="28" borderId="19" xfId="43" applyNumberFormat="1" applyFont="1" applyFill="1" applyBorder="1" applyAlignment="1">
      <alignment vertical="center"/>
    </xf>
    <xf numFmtId="3" fontId="61" fillId="28" borderId="15" xfId="43" applyNumberFormat="1" applyFont="1" applyFill="1" applyBorder="1" applyAlignment="1">
      <alignment vertical="center"/>
    </xf>
    <xf numFmtId="3" fontId="53" fillId="28" borderId="19" xfId="43" applyNumberFormat="1" applyFont="1" applyFill="1" applyBorder="1" applyAlignment="1">
      <alignment vertical="center"/>
    </xf>
    <xf numFmtId="3" fontId="53" fillId="28" borderId="15" xfId="43" applyNumberFormat="1" applyFont="1" applyFill="1" applyBorder="1" applyAlignment="1">
      <alignment vertical="center"/>
    </xf>
    <xf numFmtId="0" fontId="62" fillId="28" borderId="14" xfId="43" applyFont="1" applyFill="1" applyBorder="1" applyAlignment="1">
      <alignment vertical="center"/>
    </xf>
    <xf numFmtId="3" fontId="53" fillId="0" borderId="19" xfId="43" applyNumberFormat="1" applyFont="1" applyFill="1" applyBorder="1" applyAlignment="1">
      <alignment vertical="center"/>
    </xf>
    <xf numFmtId="3" fontId="53" fillId="0" borderId="15" xfId="43" applyNumberFormat="1" applyFont="1" applyFill="1" applyBorder="1" applyAlignment="1">
      <alignment vertical="center"/>
    </xf>
    <xf numFmtId="0" fontId="67" fillId="30" borderId="14" xfId="43" applyFont="1" applyFill="1" applyBorder="1" applyAlignment="1">
      <alignment vertical="center"/>
    </xf>
    <xf numFmtId="3" fontId="110" fillId="30" borderId="15" xfId="43" applyNumberFormat="1" applyFont="1" applyFill="1" applyBorder="1" applyAlignment="1">
      <alignment vertical="center"/>
    </xf>
    <xf numFmtId="0" fontId="101" fillId="30" borderId="14" xfId="43" applyFont="1" applyFill="1" applyBorder="1" applyAlignment="1">
      <alignment horizontal="left" vertical="center"/>
    </xf>
    <xf numFmtId="0" fontId="111" fillId="30" borderId="14" xfId="43" applyFont="1" applyFill="1" applyBorder="1" applyAlignment="1">
      <alignment vertical="center"/>
    </xf>
    <xf numFmtId="3" fontId="87" fillId="30" borderId="15" xfId="43" applyNumberFormat="1" applyFont="1" applyFill="1" applyBorder="1" applyAlignment="1">
      <alignment vertical="center"/>
    </xf>
    <xf numFmtId="0" fontId="72" fillId="28" borderId="0" xfId="368" applyFont="1" applyFill="1" applyAlignment="1">
      <alignment vertical="center"/>
    </xf>
    <xf numFmtId="0" fontId="68" fillId="0" borderId="0" xfId="368" applyFont="1" applyAlignment="1">
      <alignment vertical="center"/>
    </xf>
    <xf numFmtId="0" fontId="72" fillId="0" borderId="0" xfId="368" applyFont="1" applyAlignment="1">
      <alignment vertical="center"/>
    </xf>
    <xf numFmtId="0" fontId="102" fillId="30" borderId="14" xfId="43" applyFont="1" applyFill="1" applyBorder="1" applyAlignment="1">
      <alignment vertical="center"/>
    </xf>
    <xf numFmtId="0" fontId="77" fillId="0" borderId="0" xfId="368" applyFont="1" applyAlignment="1">
      <alignment vertical="center"/>
    </xf>
    <xf numFmtId="0" fontId="112" fillId="30" borderId="14" xfId="43" applyFont="1" applyFill="1" applyBorder="1" applyAlignment="1">
      <alignment vertical="center"/>
    </xf>
    <xf numFmtId="0" fontId="75" fillId="27" borderId="14" xfId="43" applyFont="1" applyFill="1" applyBorder="1" applyAlignment="1">
      <alignment vertical="center"/>
    </xf>
    <xf numFmtId="0" fontId="104" fillId="0" borderId="0" xfId="368" applyFont="1"/>
    <xf numFmtId="10" fontId="104" fillId="30" borderId="15" xfId="97" applyNumberFormat="1" applyFont="1" applyFill="1" applyBorder="1"/>
    <xf numFmtId="0" fontId="77" fillId="0" borderId="0" xfId="368" applyFont="1"/>
    <xf numFmtId="0" fontId="72" fillId="27" borderId="24" xfId="43" applyFont="1" applyFill="1" applyBorder="1" applyAlignment="1">
      <alignment horizontal="center" vertical="center" wrapText="1"/>
    </xf>
    <xf numFmtId="0" fontId="77" fillId="0" borderId="0" xfId="0" applyFont="1"/>
    <xf numFmtId="0" fontId="72" fillId="0" borderId="0" xfId="0" applyFont="1"/>
    <xf numFmtId="0" fontId="53" fillId="0" borderId="50" xfId="43" applyFont="1" applyFill="1" applyBorder="1" applyAlignment="1">
      <alignment vertical="center"/>
    </xf>
    <xf numFmtId="0" fontId="109" fillId="27" borderId="0" xfId="43" applyFont="1" applyFill="1" applyAlignment="1">
      <alignment horizontal="centerContinuous"/>
    </xf>
    <xf numFmtId="0" fontId="68" fillId="27" borderId="0" xfId="43" applyFont="1" applyFill="1" applyAlignment="1">
      <alignment horizontal="center" vertical="center"/>
    </xf>
    <xf numFmtId="3" fontId="68" fillId="27" borderId="0" xfId="43" applyNumberFormat="1" applyFont="1" applyFill="1" applyAlignment="1">
      <alignment vertical="center"/>
    </xf>
    <xf numFmtId="0" fontId="68" fillId="27" borderId="0" xfId="43" applyFont="1" applyFill="1" applyAlignment="1">
      <alignment vertical="center"/>
    </xf>
    <xf numFmtId="169" fontId="68" fillId="27" borderId="0" xfId="43" applyNumberFormat="1" applyFont="1" applyFill="1" applyAlignment="1">
      <alignment vertical="center"/>
    </xf>
    <xf numFmtId="0" fontId="68" fillId="0" borderId="0" xfId="43" applyFont="1" applyFill="1" applyAlignment="1">
      <alignment vertical="center"/>
    </xf>
    <xf numFmtId="3" fontId="68" fillId="27" borderId="0" xfId="43" applyNumberFormat="1" applyFont="1" applyFill="1"/>
    <xf numFmtId="0" fontId="68" fillId="0" borderId="0" xfId="368" applyFont="1"/>
    <xf numFmtId="10" fontId="68" fillId="27" borderId="0" xfId="97" applyNumberFormat="1" applyFont="1" applyFill="1"/>
    <xf numFmtId="0" fontId="109" fillId="27" borderId="0" xfId="43" applyFont="1" applyFill="1" applyAlignment="1">
      <alignment horizontal="center"/>
    </xf>
    <xf numFmtId="0" fontId="109" fillId="27" borderId="0" xfId="43" applyFont="1" applyFill="1"/>
    <xf numFmtId="3" fontId="68" fillId="27" borderId="0" xfId="43" applyNumberFormat="1" applyFont="1" applyFill="1" applyAlignment="1">
      <alignment horizontal="centerContinuous"/>
    </xf>
    <xf numFmtId="0" fontId="68" fillId="0" borderId="0" xfId="0" applyFont="1"/>
    <xf numFmtId="0" fontId="109" fillId="28" borderId="0" xfId="43" applyFont="1" applyFill="1" applyAlignment="1"/>
    <xf numFmtId="170" fontId="68" fillId="0" borderId="0" xfId="85" applyFont="1"/>
    <xf numFmtId="174" fontId="109" fillId="27" borderId="0" xfId="43" applyNumberFormat="1" applyFont="1" applyFill="1" applyBorder="1" applyAlignment="1" applyProtection="1">
      <alignment horizontal="center"/>
    </xf>
    <xf numFmtId="0" fontId="68" fillId="0" borderId="0" xfId="43" applyFont="1"/>
    <xf numFmtId="0" fontId="68" fillId="27" borderId="0" xfId="43" applyFont="1" applyFill="1" applyAlignment="1">
      <alignment horizontal="centerContinuous"/>
    </xf>
    <xf numFmtId="0" fontId="68" fillId="27" borderId="0" xfId="43" applyFont="1" applyFill="1" applyAlignment="1">
      <alignment horizontal="right"/>
    </xf>
    <xf numFmtId="0" fontId="55" fillId="0" borderId="0" xfId="368" applyFont="1"/>
    <xf numFmtId="0" fontId="55" fillId="0" borderId="0" xfId="43" applyFont="1"/>
    <xf numFmtId="0" fontId="72" fillId="0" borderId="0" xfId="368" applyFont="1"/>
    <xf numFmtId="0" fontId="72" fillId="0" borderId="0" xfId="43" applyFont="1"/>
    <xf numFmtId="187" fontId="68" fillId="27" borderId="0" xfId="86" applyNumberFormat="1" applyFont="1" applyFill="1" applyAlignment="1">
      <alignment horizontal="centerContinuous"/>
    </xf>
    <xf numFmtId="187" fontId="68" fillId="27" borderId="0" xfId="86" applyNumberFormat="1" applyFont="1" applyFill="1"/>
    <xf numFmtId="187" fontId="109" fillId="27" borderId="0" xfId="86" applyNumberFormat="1" applyFont="1" applyFill="1" applyAlignment="1">
      <alignment horizontal="center"/>
    </xf>
    <xf numFmtId="0" fontId="72" fillId="0" borderId="0" xfId="43" applyFont="1" applyFill="1" applyAlignment="1"/>
    <xf numFmtId="188" fontId="68" fillId="27" borderId="0" xfId="86" applyNumberFormat="1" applyFont="1" applyFill="1"/>
    <xf numFmtId="15" fontId="109" fillId="27" borderId="0" xfId="86" applyNumberFormat="1" applyFont="1" applyFill="1" applyAlignment="1">
      <alignment horizontal="center"/>
    </xf>
    <xf numFmtId="4" fontId="73" fillId="30" borderId="24" xfId="43" applyNumberFormat="1" applyFont="1" applyFill="1" applyBorder="1" applyAlignment="1">
      <alignment horizontal="center" vertical="center" wrapText="1"/>
    </xf>
    <xf numFmtId="0" fontId="103" fillId="30" borderId="15" xfId="43" applyFont="1" applyFill="1" applyBorder="1" applyAlignment="1">
      <alignment vertical="center" wrapText="1"/>
    </xf>
    <xf numFmtId="49" fontId="114" fillId="27" borderId="0" xfId="85" applyNumberFormat="1" applyFont="1" applyFill="1" applyAlignment="1">
      <alignment horizontal="center"/>
    </xf>
    <xf numFmtId="173" fontId="109" fillId="27" borderId="0" xfId="85" applyNumberFormat="1" applyFont="1" applyFill="1" applyBorder="1" applyAlignment="1">
      <alignment horizontal="center"/>
    </xf>
    <xf numFmtId="41" fontId="109" fillId="27" borderId="0" xfId="85" applyNumberFormat="1" applyFont="1" applyFill="1" applyBorder="1" applyAlignment="1">
      <alignment horizontal="center"/>
    </xf>
    <xf numFmtId="170" fontId="68" fillId="27" borderId="0" xfId="85" applyFont="1" applyFill="1"/>
    <xf numFmtId="41" fontId="68" fillId="27" borderId="0" xfId="85" applyNumberFormat="1" applyFont="1" applyFill="1"/>
    <xf numFmtId="41" fontId="72" fillId="27" borderId="24" xfId="85" applyNumberFormat="1" applyFont="1" applyFill="1" applyBorder="1" applyAlignment="1">
      <alignment horizontal="center" vertical="center"/>
    </xf>
    <xf numFmtId="170" fontId="68" fillId="27" borderId="0" xfId="85" applyFont="1" applyFill="1" applyBorder="1"/>
    <xf numFmtId="41" fontId="68" fillId="27" borderId="0" xfId="85" applyNumberFormat="1" applyFont="1" applyFill="1" applyBorder="1"/>
    <xf numFmtId="0" fontId="73" fillId="30" borderId="24" xfId="43" applyFont="1" applyFill="1" applyBorder="1" applyAlignment="1">
      <alignment horizontal="center" vertical="center" wrapText="1"/>
    </xf>
    <xf numFmtId="0" fontId="73" fillId="30" borderId="23" xfId="43" applyFont="1" applyFill="1" applyBorder="1" applyAlignment="1">
      <alignment horizontal="center" vertical="center" wrapText="1"/>
    </xf>
    <xf numFmtId="0" fontId="73" fillId="30" borderId="75" xfId="43" applyFont="1" applyFill="1" applyBorder="1" applyAlignment="1">
      <alignment horizontal="center" vertical="center" wrapText="1"/>
    </xf>
    <xf numFmtId="0" fontId="68" fillId="27" borderId="0" xfId="43" applyFont="1" applyFill="1" applyBorder="1" applyAlignment="1">
      <alignment horizontal="centerContinuous"/>
    </xf>
    <xf numFmtId="0" fontId="68" fillId="27" borderId="0" xfId="43" applyFont="1" applyFill="1" applyBorder="1" applyAlignment="1">
      <alignment horizontal="center"/>
    </xf>
    <xf numFmtId="3" fontId="53" fillId="0" borderId="0" xfId="91" applyNumberFormat="1" applyFont="1" applyFill="1" applyAlignment="1">
      <alignment horizontal="center" vertical="center"/>
    </xf>
    <xf numFmtId="3" fontId="68" fillId="27" borderId="0" xfId="43" applyNumberFormat="1" applyFont="1" applyFill="1" applyAlignment="1">
      <alignment horizontal="center" vertical="center"/>
    </xf>
    <xf numFmtId="0" fontId="68" fillId="27" borderId="0" xfId="91" applyFont="1" applyFill="1" applyAlignment="1">
      <alignment vertical="center"/>
    </xf>
    <xf numFmtId="0" fontId="53" fillId="0" borderId="0" xfId="43" applyFont="1" applyFill="1" applyAlignment="1">
      <alignment vertical="center"/>
    </xf>
    <xf numFmtId="17" fontId="53" fillId="27" borderId="49" xfId="43" applyNumberFormat="1" applyFont="1" applyFill="1" applyBorder="1" applyAlignment="1">
      <alignment horizontal="center" vertical="center"/>
    </xf>
    <xf numFmtId="1" fontId="53" fillId="27" borderId="49" xfId="43" applyNumberFormat="1" applyFont="1" applyFill="1" applyBorder="1" applyAlignment="1">
      <alignment horizontal="center" vertical="center"/>
    </xf>
    <xf numFmtId="170" fontId="53" fillId="27" borderId="0" xfId="85" applyFont="1" applyFill="1" applyAlignment="1">
      <alignment vertical="center"/>
    </xf>
    <xf numFmtId="169" fontId="53" fillId="27" borderId="0" xfId="86" applyFont="1" applyFill="1" applyAlignment="1">
      <alignment vertical="center"/>
    </xf>
    <xf numFmtId="0" fontId="84" fillId="27" borderId="0" xfId="43" applyFont="1" applyFill="1" applyAlignment="1">
      <alignment vertical="center"/>
    </xf>
    <xf numFmtId="170" fontId="53" fillId="0" borderId="0" xfId="85" applyFont="1" applyFill="1" applyAlignment="1">
      <alignment horizontal="center" vertical="center"/>
    </xf>
    <xf numFmtId="0" fontId="69" fillId="28" borderId="0" xfId="43" applyFont="1" applyFill="1" applyAlignment="1">
      <alignment vertical="center"/>
    </xf>
    <xf numFmtId="0" fontId="53" fillId="27" borderId="46" xfId="43" applyFont="1" applyFill="1" applyBorder="1" applyAlignment="1">
      <alignment vertical="center"/>
    </xf>
    <xf numFmtId="0" fontId="53" fillId="27" borderId="87" xfId="43" applyFont="1" applyFill="1" applyBorder="1" applyAlignment="1">
      <alignment vertical="center"/>
    </xf>
    <xf numFmtId="0" fontId="53" fillId="27" borderId="88" xfId="43" applyFont="1" applyFill="1" applyBorder="1" applyAlignment="1">
      <alignment vertical="center"/>
    </xf>
    <xf numFmtId="0" fontId="53" fillId="27" borderId="89" xfId="43" applyFont="1" applyFill="1" applyBorder="1" applyAlignment="1">
      <alignment vertical="center"/>
    </xf>
    <xf numFmtId="3" fontId="53" fillId="27" borderId="0" xfId="91" applyNumberFormat="1" applyFont="1" applyFill="1" applyBorder="1" applyAlignment="1">
      <alignment horizontal="center" vertical="center"/>
    </xf>
    <xf numFmtId="0" fontId="53" fillId="27" borderId="90" xfId="43" applyFont="1" applyFill="1" applyBorder="1" applyAlignment="1">
      <alignment vertical="center"/>
    </xf>
    <xf numFmtId="1" fontId="53" fillId="27" borderId="89" xfId="43" applyNumberFormat="1" applyFont="1" applyFill="1" applyBorder="1" applyAlignment="1">
      <alignment vertical="center"/>
    </xf>
    <xf numFmtId="170" fontId="53" fillId="0" borderId="0" xfId="85" applyFont="1" applyFill="1" applyAlignment="1">
      <alignment vertical="center"/>
    </xf>
    <xf numFmtId="0" fontId="53" fillId="0" borderId="97" xfId="43" applyFont="1" applyFill="1" applyBorder="1" applyAlignment="1">
      <alignment vertical="center"/>
    </xf>
    <xf numFmtId="3" fontId="53" fillId="0" borderId="97" xfId="91" applyNumberFormat="1" applyFont="1" applyFill="1" applyBorder="1" applyAlignment="1">
      <alignment vertical="center"/>
    </xf>
    <xf numFmtId="0" fontId="78" fillId="0" borderId="90" xfId="43" applyFont="1" applyFill="1" applyBorder="1" applyAlignment="1">
      <alignment vertical="center"/>
    </xf>
    <xf numFmtId="0" fontId="61" fillId="27" borderId="0" xfId="43" applyFont="1" applyFill="1" applyBorder="1" applyAlignment="1">
      <alignment horizontal="center" vertical="center"/>
    </xf>
    <xf numFmtId="0" fontId="53" fillId="27" borderId="0" xfId="43" applyFont="1" applyFill="1" applyBorder="1" applyAlignment="1">
      <alignment horizontal="justify" vertical="center"/>
    </xf>
    <xf numFmtId="0" fontId="53" fillId="27" borderId="0" xfId="43" applyFont="1" applyFill="1" applyBorder="1" applyAlignment="1">
      <alignment horizontal="justify" vertical="center" wrapText="1"/>
    </xf>
    <xf numFmtId="3" fontId="101" fillId="30" borderId="15" xfId="43" applyNumberFormat="1" applyFont="1" applyFill="1" applyBorder="1" applyAlignment="1">
      <alignment vertical="center"/>
    </xf>
    <xf numFmtId="0" fontId="94" fillId="27" borderId="14" xfId="43" applyFont="1" applyFill="1" applyBorder="1" applyAlignment="1">
      <alignment vertical="center"/>
    </xf>
    <xf numFmtId="3" fontId="113" fillId="27" borderId="15" xfId="43" applyNumberFormat="1" applyFont="1" applyFill="1" applyBorder="1" applyAlignment="1">
      <alignment vertical="center"/>
    </xf>
    <xf numFmtId="3" fontId="113" fillId="0" borderId="15" xfId="43" applyNumberFormat="1" applyFont="1" applyFill="1" applyBorder="1" applyAlignment="1">
      <alignment vertical="center"/>
    </xf>
    <xf numFmtId="3" fontId="78" fillId="28" borderId="15" xfId="43" applyNumberFormat="1" applyFont="1" applyFill="1" applyBorder="1" applyAlignment="1">
      <alignment vertical="center"/>
    </xf>
    <xf numFmtId="10" fontId="67" fillId="30" borderId="15" xfId="97" applyNumberFormat="1" applyFont="1" applyFill="1" applyBorder="1" applyAlignment="1">
      <alignment horizontal="center" vertical="center"/>
    </xf>
    <xf numFmtId="0" fontId="60" fillId="27" borderId="14" xfId="43" applyFont="1" applyFill="1" applyBorder="1" applyAlignment="1">
      <alignment vertical="center"/>
    </xf>
    <xf numFmtId="10" fontId="60" fillId="27" borderId="15" xfId="97" applyNumberFormat="1" applyFont="1" applyFill="1" applyBorder="1" applyAlignment="1">
      <alignment horizontal="center" vertical="center"/>
    </xf>
    <xf numFmtId="3" fontId="60" fillId="0" borderId="15" xfId="43" applyNumberFormat="1" applyFont="1" applyFill="1" applyBorder="1" applyAlignment="1">
      <alignment vertical="center"/>
    </xf>
    <xf numFmtId="0" fontId="72" fillId="27" borderId="14" xfId="43" applyFont="1" applyFill="1" applyBorder="1" applyAlignment="1">
      <alignment vertical="center"/>
    </xf>
    <xf numFmtId="3" fontId="72" fillId="27" borderId="15" xfId="43" applyNumberFormat="1" applyFont="1" applyFill="1" applyBorder="1" applyAlignment="1">
      <alignment vertical="center"/>
    </xf>
    <xf numFmtId="10" fontId="72" fillId="27" borderId="15" xfId="97" applyNumberFormat="1" applyFont="1" applyFill="1" applyBorder="1" applyAlignment="1">
      <alignment horizontal="center" vertical="center"/>
    </xf>
    <xf numFmtId="3" fontId="72" fillId="28" borderId="15" xfId="43" applyNumberFormat="1" applyFont="1" applyFill="1" applyBorder="1" applyAlignment="1">
      <alignment vertical="center"/>
    </xf>
    <xf numFmtId="3" fontId="72" fillId="0" borderId="15" xfId="43" applyNumberFormat="1" applyFont="1" applyFill="1" applyBorder="1" applyAlignment="1">
      <alignment vertical="center"/>
    </xf>
    <xf numFmtId="3" fontId="60" fillId="28" borderId="15" xfId="43" applyNumberFormat="1" applyFont="1" applyFill="1" applyBorder="1" applyAlignment="1">
      <alignment vertical="center"/>
    </xf>
    <xf numFmtId="10" fontId="57" fillId="27" borderId="15" xfId="97" applyNumberFormat="1" applyFont="1" applyFill="1" applyBorder="1" applyAlignment="1">
      <alignment horizontal="center" vertical="center"/>
    </xf>
    <xf numFmtId="0" fontId="103" fillId="30" borderId="33" xfId="43" applyFont="1" applyFill="1" applyBorder="1" applyAlignment="1">
      <alignment vertical="center"/>
    </xf>
    <xf numFmtId="3" fontId="103" fillId="30" borderId="33" xfId="43" applyNumberFormat="1" applyFont="1" applyFill="1" applyBorder="1" applyAlignment="1">
      <alignment vertical="center"/>
    </xf>
    <xf numFmtId="10" fontId="103" fillId="30" borderId="33" xfId="97" applyNumberFormat="1" applyFont="1" applyFill="1" applyBorder="1" applyAlignment="1">
      <alignment horizontal="center" vertical="center"/>
    </xf>
    <xf numFmtId="0" fontId="67" fillId="30" borderId="15" xfId="43" applyFont="1" applyFill="1" applyBorder="1" applyAlignment="1">
      <alignment vertical="center"/>
    </xf>
    <xf numFmtId="10" fontId="67" fillId="30" borderId="15" xfId="43" applyNumberFormat="1" applyFont="1" applyFill="1" applyBorder="1" applyAlignment="1">
      <alignment horizontal="center" vertical="center"/>
    </xf>
    <xf numFmtId="0" fontId="55" fillId="27" borderId="14" xfId="43" applyFont="1" applyFill="1" applyBorder="1" applyAlignment="1">
      <alignment vertical="center"/>
    </xf>
    <xf numFmtId="10" fontId="101" fillId="30" borderId="21" xfId="372" applyNumberFormat="1" applyFont="1" applyFill="1" applyBorder="1" applyAlignment="1" applyProtection="1">
      <alignment horizontal="center" vertical="center"/>
    </xf>
    <xf numFmtId="174" fontId="55" fillId="27" borderId="15" xfId="43" applyNumberFormat="1" applyFont="1" applyFill="1" applyBorder="1" applyAlignment="1" applyProtection="1">
      <alignment vertical="center"/>
    </xf>
    <xf numFmtId="3" fontId="55" fillId="28" borderId="19" xfId="43" applyNumberFormat="1" applyFont="1" applyFill="1" applyBorder="1" applyAlignment="1" applyProtection="1">
      <alignment horizontal="right" vertical="center"/>
    </xf>
    <xf numFmtId="10" fontId="55" fillId="27" borderId="21" xfId="372" applyNumberFormat="1" applyFont="1" applyFill="1" applyBorder="1" applyAlignment="1" applyProtection="1">
      <alignment horizontal="center" vertical="center"/>
    </xf>
    <xf numFmtId="3" fontId="55" fillId="0" borderId="19" xfId="43" applyNumberFormat="1" applyFont="1" applyFill="1" applyBorder="1" applyAlignment="1" applyProtection="1">
      <alignment horizontal="right" vertical="center"/>
    </xf>
    <xf numFmtId="10" fontId="55" fillId="0" borderId="21" xfId="372" applyNumberFormat="1" applyFont="1" applyFill="1" applyBorder="1" applyAlignment="1" applyProtection="1">
      <alignment horizontal="center" vertical="center"/>
    </xf>
    <xf numFmtId="174" fontId="100" fillId="27" borderId="15" xfId="43" applyNumberFormat="1" applyFont="1" applyFill="1" applyBorder="1" applyAlignment="1" applyProtection="1">
      <alignment horizontal="left" indent="1"/>
    </xf>
    <xf numFmtId="3" fontId="72" fillId="28" borderId="19" xfId="43" applyNumberFormat="1" applyFont="1" applyFill="1" applyBorder="1" applyAlignment="1">
      <alignment horizontal="right"/>
    </xf>
    <xf numFmtId="3" fontId="72" fillId="0" borderId="19" xfId="43" applyNumberFormat="1" applyFont="1" applyFill="1" applyBorder="1" applyAlignment="1">
      <alignment horizontal="right"/>
    </xf>
    <xf numFmtId="3" fontId="72" fillId="28" borderId="19" xfId="43" applyNumberFormat="1" applyFont="1" applyFill="1" applyBorder="1" applyAlignment="1">
      <alignment horizontal="right" vertical="center"/>
    </xf>
    <xf numFmtId="10" fontId="72" fillId="27" borderId="21" xfId="372" applyNumberFormat="1" applyFont="1" applyFill="1" applyBorder="1" applyAlignment="1" applyProtection="1">
      <alignment horizontal="center" vertical="center"/>
    </xf>
    <xf numFmtId="3" fontId="72" fillId="0" borderId="19" xfId="43" applyNumberFormat="1" applyFont="1" applyFill="1" applyBorder="1" applyAlignment="1">
      <alignment horizontal="right" vertical="center"/>
    </xf>
    <xf numFmtId="10" fontId="72" fillId="0" borderId="21" xfId="372" applyNumberFormat="1" applyFont="1" applyFill="1" applyBorder="1" applyAlignment="1" applyProtection="1">
      <alignment horizontal="center" vertical="center"/>
    </xf>
    <xf numFmtId="174" fontId="100" fillId="27" borderId="15" xfId="43" applyNumberFormat="1" applyFont="1" applyFill="1" applyBorder="1" applyAlignment="1" applyProtection="1">
      <alignment horizontal="left" vertical="center" indent="1"/>
    </xf>
    <xf numFmtId="3" fontId="101" fillId="30" borderId="19" xfId="375" applyNumberFormat="1" applyFont="1" applyFill="1" applyBorder="1" applyAlignment="1" applyProtection="1">
      <alignment horizontal="right" vertical="center"/>
    </xf>
    <xf numFmtId="0" fontId="65" fillId="30" borderId="24" xfId="43" applyFont="1" applyFill="1" applyBorder="1" applyAlignment="1">
      <alignment horizontal="center" vertical="center" wrapText="1"/>
    </xf>
    <xf numFmtId="182" fontId="72" fillId="27" borderId="15" xfId="85" applyNumberFormat="1" applyFont="1" applyFill="1" applyBorder="1" applyAlignment="1">
      <alignment vertical="center"/>
    </xf>
    <xf numFmtId="189" fontId="72" fillId="27" borderId="15" xfId="85" applyNumberFormat="1" applyFont="1" applyFill="1" applyBorder="1" applyAlignment="1">
      <alignment vertical="center"/>
    </xf>
    <xf numFmtId="183" fontId="72" fillId="27" borderId="15" xfId="51" applyNumberFormat="1" applyFont="1" applyFill="1" applyBorder="1" applyAlignment="1">
      <alignment horizontal="center" vertical="center" wrapText="1"/>
    </xf>
    <xf numFmtId="0" fontId="72" fillId="27" borderId="15" xfId="90" applyFont="1" applyFill="1" applyBorder="1" applyAlignment="1">
      <alignment vertical="center"/>
    </xf>
    <xf numFmtId="183" fontId="67" fillId="30" borderId="15" xfId="51" applyNumberFormat="1" applyFont="1" applyFill="1" applyBorder="1" applyAlignment="1">
      <alignment horizontal="center" vertical="center" wrapText="1"/>
    </xf>
    <xf numFmtId="49" fontId="68" fillId="27" borderId="33" xfId="90" applyNumberFormat="1" applyFont="1" applyFill="1" applyBorder="1" applyAlignment="1">
      <alignment horizontal="center"/>
    </xf>
    <xf numFmtId="0" fontId="103" fillId="30" borderId="15" xfId="43" applyFont="1" applyFill="1" applyBorder="1" applyAlignment="1">
      <alignment horizontal="left" vertical="center" wrapText="1"/>
    </xf>
    <xf numFmtId="183" fontId="103" fillId="30" borderId="15" xfId="51" applyNumberFormat="1" applyFont="1" applyFill="1" applyBorder="1" applyAlignment="1">
      <alignment horizontal="center" vertical="center" wrapText="1"/>
    </xf>
    <xf numFmtId="0" fontId="67" fillId="30" borderId="15" xfId="90" applyFont="1" applyFill="1" applyBorder="1" applyAlignment="1">
      <alignment vertical="center"/>
    </xf>
    <xf numFmtId="0" fontId="77" fillId="0" borderId="0" xfId="43" applyFont="1"/>
    <xf numFmtId="0" fontId="60" fillId="0" borderId="0" xfId="43" applyFont="1" applyFill="1"/>
    <xf numFmtId="0" fontId="60" fillId="0" borderId="0" xfId="43" applyFont="1" applyFill="1" applyAlignment="1"/>
    <xf numFmtId="0" fontId="77" fillId="0" borderId="0" xfId="43" applyFont="1" applyFill="1" applyAlignment="1"/>
    <xf numFmtId="0" fontId="116" fillId="29" borderId="94" xfId="376" applyFont="1" applyFill="1" applyBorder="1" applyAlignment="1">
      <alignment horizontal="right" wrapText="1"/>
    </xf>
    <xf numFmtId="0" fontId="77" fillId="27" borderId="0" xfId="43" applyFont="1" applyFill="1" applyBorder="1"/>
    <xf numFmtId="0" fontId="91" fillId="30" borderId="14" xfId="43" applyFont="1" applyFill="1" applyBorder="1" applyAlignment="1">
      <alignment vertical="center"/>
    </xf>
    <xf numFmtId="173" fontId="67" fillId="30" borderId="15" xfId="370" applyNumberFormat="1" applyFont="1" applyFill="1" applyBorder="1" applyAlignment="1">
      <alignment vertical="center"/>
    </xf>
    <xf numFmtId="43" fontId="53" fillId="27" borderId="15" xfId="85" applyNumberFormat="1" applyFont="1" applyFill="1" applyBorder="1" applyAlignment="1">
      <alignment vertical="center"/>
    </xf>
    <xf numFmtId="173" fontId="55" fillId="27" borderId="15" xfId="370" applyNumberFormat="1" applyFont="1" applyFill="1" applyBorder="1" applyAlignment="1">
      <alignment vertical="center"/>
    </xf>
    <xf numFmtId="3" fontId="101" fillId="30" borderId="16" xfId="43" applyNumberFormat="1" applyFont="1" applyFill="1" applyBorder="1" applyAlignment="1">
      <alignment vertical="center"/>
    </xf>
    <xf numFmtId="0" fontId="91" fillId="30" borderId="15" xfId="43" applyFont="1" applyFill="1" applyBorder="1" applyAlignment="1">
      <alignment vertical="center"/>
    </xf>
    <xf numFmtId="3" fontId="67" fillId="30" borderId="16" xfId="43" applyNumberFormat="1" applyFont="1" applyFill="1" applyBorder="1" applyAlignment="1">
      <alignment vertical="center"/>
    </xf>
    <xf numFmtId="0" fontId="89" fillId="30" borderId="14" xfId="43" applyFont="1" applyFill="1" applyBorder="1" applyAlignment="1">
      <alignment vertical="center"/>
    </xf>
    <xf numFmtId="0" fontId="109" fillId="27" borderId="14" xfId="43" applyFont="1" applyFill="1" applyBorder="1"/>
    <xf numFmtId="0" fontId="72" fillId="27" borderId="33" xfId="43" applyNumberFormat="1" applyFont="1" applyFill="1" applyBorder="1" applyAlignment="1" applyProtection="1">
      <alignment vertical="center"/>
    </xf>
    <xf numFmtId="0" fontId="72" fillId="27" borderId="15" xfId="43" applyNumberFormat="1" applyFont="1" applyFill="1" applyBorder="1" applyAlignment="1" applyProtection="1">
      <alignment vertical="center"/>
    </xf>
    <xf numFmtId="0" fontId="81" fillId="27" borderId="15" xfId="43" applyNumberFormat="1" applyFont="1" applyFill="1" applyBorder="1" applyAlignment="1" applyProtection="1">
      <alignment vertical="center"/>
    </xf>
    <xf numFmtId="0" fontId="72" fillId="27" borderId="37" xfId="43" applyNumberFormat="1" applyFont="1" applyFill="1" applyBorder="1" applyAlignment="1" applyProtection="1">
      <alignment vertical="center"/>
    </xf>
    <xf numFmtId="0" fontId="81" fillId="0" borderId="15" xfId="43" applyNumberFormat="1" applyFont="1" applyFill="1" applyBorder="1" applyAlignment="1" applyProtection="1">
      <alignment vertical="center"/>
    </xf>
    <xf numFmtId="0" fontId="81" fillId="27" borderId="51" xfId="43" applyNumberFormat="1" applyFont="1" applyFill="1" applyBorder="1" applyAlignment="1" applyProtection="1">
      <alignment vertical="center"/>
    </xf>
    <xf numFmtId="0" fontId="81" fillId="27" borderId="15" xfId="43" applyNumberFormat="1" applyFont="1" applyFill="1" applyBorder="1" applyAlignment="1" applyProtection="1">
      <alignment horizontal="left" vertical="center"/>
    </xf>
    <xf numFmtId="0" fontId="81" fillId="28" borderId="15" xfId="43" applyNumberFormat="1" applyFont="1" applyFill="1" applyBorder="1" applyAlignment="1" applyProtection="1">
      <alignment vertical="center"/>
    </xf>
    <xf numFmtId="0" fontId="55" fillId="27" borderId="25" xfId="43" applyNumberFormat="1" applyFont="1" applyFill="1" applyBorder="1" applyAlignment="1" applyProtection="1">
      <alignment vertical="center"/>
    </xf>
    <xf numFmtId="0" fontId="55" fillId="27" borderId="33" xfId="43" applyNumberFormat="1" applyFont="1" applyFill="1" applyBorder="1" applyAlignment="1" applyProtection="1">
      <alignment vertical="center"/>
    </xf>
    <xf numFmtId="0" fontId="65" fillId="30" borderId="15" xfId="43" applyNumberFormat="1" applyFont="1" applyFill="1" applyBorder="1" applyAlignment="1" applyProtection="1">
      <alignment vertical="center"/>
    </xf>
    <xf numFmtId="0" fontId="55" fillId="28" borderId="15" xfId="43" applyNumberFormat="1" applyFont="1" applyFill="1" applyBorder="1" applyAlignment="1" applyProtection="1">
      <alignment vertical="center"/>
    </xf>
    <xf numFmtId="168" fontId="65" fillId="30" borderId="15" xfId="43" applyNumberFormat="1" applyFont="1" applyFill="1" applyBorder="1" applyAlignment="1">
      <alignment horizontal="center" vertical="center"/>
    </xf>
    <xf numFmtId="168" fontId="55" fillId="27" borderId="15" xfId="43" applyNumberFormat="1" applyFont="1" applyFill="1" applyBorder="1" applyAlignment="1">
      <alignment horizontal="center" vertical="center"/>
    </xf>
    <xf numFmtId="168" fontId="55" fillId="27" borderId="25" xfId="43" applyNumberFormat="1" applyFont="1" applyFill="1" applyBorder="1" applyAlignment="1">
      <alignment horizontal="center" vertical="center"/>
    </xf>
    <xf numFmtId="1" fontId="53" fillId="0" borderId="0" xfId="43" applyNumberFormat="1" applyFont="1" applyFill="1" applyAlignment="1">
      <alignment vertical="center"/>
    </xf>
    <xf numFmtId="1" fontId="53" fillId="0" borderId="26" xfId="43" applyNumberFormat="1" applyFont="1" applyFill="1" applyBorder="1" applyAlignment="1">
      <alignment vertical="center"/>
    </xf>
    <xf numFmtId="1" fontId="53" fillId="0" borderId="26" xfId="91" applyNumberFormat="1" applyFont="1" applyFill="1" applyBorder="1" applyAlignment="1">
      <alignment vertical="center"/>
    </xf>
    <xf numFmtId="170" fontId="53" fillId="0" borderId="0" xfId="85" applyFont="1" applyFill="1" applyBorder="1" applyAlignment="1">
      <alignment vertical="center"/>
    </xf>
    <xf numFmtId="0" fontId="65" fillId="30" borderId="33" xfId="43" applyNumberFormat="1" applyFont="1" applyFill="1" applyBorder="1" applyAlignment="1" applyProtection="1">
      <alignment vertical="center"/>
    </xf>
    <xf numFmtId="0" fontId="83" fillId="28" borderId="15" xfId="43" applyNumberFormat="1" applyFont="1" applyFill="1" applyBorder="1" applyAlignment="1" applyProtection="1">
      <alignment vertical="center"/>
    </xf>
    <xf numFmtId="0" fontId="83" fillId="27" borderId="15" xfId="43" applyNumberFormat="1" applyFont="1" applyFill="1" applyBorder="1" applyAlignment="1" applyProtection="1">
      <alignment vertical="center"/>
    </xf>
    <xf numFmtId="0" fontId="81" fillId="27" borderId="37" xfId="43" applyNumberFormat="1" applyFont="1" applyFill="1" applyBorder="1" applyAlignment="1" applyProtection="1">
      <alignment vertical="center"/>
    </xf>
    <xf numFmtId="0" fontId="83" fillId="27" borderId="25" xfId="43" applyNumberFormat="1" applyFont="1" applyFill="1" applyBorder="1" applyAlignment="1" applyProtection="1">
      <alignment vertical="center"/>
    </xf>
    <xf numFmtId="0" fontId="55" fillId="27" borderId="15" xfId="43" applyNumberFormat="1" applyFont="1" applyFill="1" applyBorder="1" applyAlignment="1" applyProtection="1">
      <alignment vertical="center"/>
    </xf>
    <xf numFmtId="0" fontId="72" fillId="28" borderId="25" xfId="43" applyNumberFormat="1" applyFont="1" applyFill="1" applyBorder="1" applyAlignment="1" applyProtection="1">
      <alignment vertical="center"/>
    </xf>
    <xf numFmtId="10" fontId="65" fillId="30" borderId="16" xfId="97" applyNumberFormat="1" applyFont="1" applyFill="1" applyBorder="1" applyAlignment="1" applyProtection="1">
      <alignment horizontal="right" vertical="center"/>
    </xf>
    <xf numFmtId="41" fontId="55" fillId="28" borderId="15" xfId="43" applyNumberFormat="1" applyFont="1" applyFill="1" applyBorder="1" applyAlignment="1" applyProtection="1">
      <alignment horizontal="right" vertical="center"/>
    </xf>
    <xf numFmtId="41" fontId="82" fillId="27" borderId="15" xfId="43" applyNumberFormat="1" applyFont="1" applyFill="1" applyBorder="1" applyAlignment="1">
      <alignment vertical="center"/>
    </xf>
    <xf numFmtId="41" fontId="65" fillId="30" borderId="16" xfId="43" applyNumberFormat="1" applyFont="1" applyFill="1" applyBorder="1" applyAlignment="1" applyProtection="1">
      <alignment horizontal="right" vertical="center"/>
    </xf>
    <xf numFmtId="41" fontId="65" fillId="30" borderId="15" xfId="43" applyNumberFormat="1" applyFont="1" applyFill="1" applyBorder="1" applyAlignment="1" applyProtection="1">
      <alignment horizontal="right" vertical="center"/>
    </xf>
    <xf numFmtId="41" fontId="55" fillId="27" borderId="15" xfId="43" applyNumberFormat="1" applyFont="1" applyFill="1" applyBorder="1" applyAlignment="1" applyProtection="1">
      <alignment horizontal="right" vertical="center"/>
    </xf>
    <xf numFmtId="41" fontId="55" fillId="0" borderId="15" xfId="43" applyNumberFormat="1" applyFont="1" applyFill="1" applyBorder="1" applyAlignment="1" applyProtection="1">
      <alignment horizontal="right" vertical="center"/>
    </xf>
    <xf numFmtId="41" fontId="82" fillId="27" borderId="15" xfId="43" applyNumberFormat="1" applyFont="1" applyFill="1" applyBorder="1" applyAlignment="1" applyProtection="1">
      <alignment horizontal="right" vertical="center"/>
    </xf>
    <xf numFmtId="41" fontId="82" fillId="27" borderId="51" xfId="43" applyNumberFormat="1" applyFont="1" applyFill="1" applyBorder="1" applyAlignment="1">
      <alignment vertical="center"/>
    </xf>
    <xf numFmtId="41" fontId="82" fillId="27" borderId="37" xfId="43" applyNumberFormat="1" applyFont="1" applyFill="1" applyBorder="1" applyAlignment="1" applyProtection="1">
      <alignment horizontal="right" vertical="center"/>
    </xf>
    <xf numFmtId="41" fontId="72" fillId="27" borderId="15" xfId="43" applyNumberFormat="1" applyFont="1" applyFill="1" applyBorder="1" applyAlignment="1" applyProtection="1">
      <alignment horizontal="right" vertical="center"/>
    </xf>
    <xf numFmtId="41" fontId="72" fillId="27" borderId="15" xfId="43" applyNumberFormat="1" applyFont="1" applyFill="1" applyBorder="1" applyAlignment="1">
      <alignment vertical="center"/>
    </xf>
    <xf numFmtId="41" fontId="72" fillId="28" borderId="15" xfId="43" applyNumberFormat="1" applyFont="1" applyFill="1" applyBorder="1" applyAlignment="1" applyProtection="1">
      <alignment horizontal="right" vertical="center"/>
    </xf>
    <xf numFmtId="41" fontId="72" fillId="0" borderId="15" xfId="43" applyNumberFormat="1" applyFont="1" applyFill="1" applyBorder="1" applyAlignment="1" applyProtection="1">
      <alignment horizontal="right" vertical="center"/>
    </xf>
    <xf numFmtId="41" fontId="72" fillId="27" borderId="37" xfId="43" applyNumberFormat="1" applyFont="1" applyFill="1" applyBorder="1" applyAlignment="1">
      <alignment vertical="center"/>
    </xf>
    <xf numFmtId="41" fontId="72" fillId="27" borderId="33" xfId="43" applyNumberFormat="1" applyFont="1" applyFill="1" applyBorder="1" applyAlignment="1">
      <alignment vertical="center"/>
    </xf>
    <xf numFmtId="3" fontId="72" fillId="28" borderId="25" xfId="43" applyNumberFormat="1" applyFont="1" applyFill="1" applyBorder="1" applyAlignment="1">
      <alignment vertical="center"/>
    </xf>
    <xf numFmtId="1" fontId="53" fillId="27" borderId="0" xfId="43" applyNumberFormat="1" applyFont="1" applyFill="1" applyBorder="1" applyAlignment="1">
      <alignment horizontal="center" vertical="center"/>
    </xf>
    <xf numFmtId="0" fontId="65" fillId="30" borderId="15" xfId="43" applyFont="1" applyFill="1" applyBorder="1" applyAlignment="1">
      <alignment horizontal="left" vertical="center"/>
    </xf>
    <xf numFmtId="0" fontId="59" fillId="27" borderId="15" xfId="43" applyFont="1" applyFill="1" applyBorder="1" applyAlignment="1">
      <alignment vertical="center"/>
    </xf>
    <xf numFmtId="0" fontId="74" fillId="30" borderId="15" xfId="43" applyFont="1" applyFill="1" applyBorder="1" applyAlignment="1">
      <alignment vertical="center"/>
    </xf>
    <xf numFmtId="0" fontId="53" fillId="0" borderId="15" xfId="43" applyFont="1" applyFill="1" applyBorder="1" applyAlignment="1">
      <alignment vertical="center"/>
    </xf>
    <xf numFmtId="0" fontId="118" fillId="30" borderId="25" xfId="43" applyFont="1" applyFill="1" applyBorder="1"/>
    <xf numFmtId="169" fontId="119" fillId="0" borderId="0" xfId="86" applyFont="1"/>
    <xf numFmtId="0" fontId="118" fillId="30" borderId="33" xfId="43" applyFont="1" applyFill="1" applyBorder="1"/>
    <xf numFmtId="0" fontId="74" fillId="30" borderId="14" xfId="43" applyFont="1" applyFill="1" applyBorder="1" applyAlignment="1">
      <alignment vertical="center"/>
    </xf>
    <xf numFmtId="0" fontId="59" fillId="0" borderId="14" xfId="43" applyFont="1" applyFill="1" applyBorder="1" applyAlignment="1">
      <alignment vertical="center"/>
    </xf>
    <xf numFmtId="0" fontId="65" fillId="30" borderId="15" xfId="43" applyFont="1" applyFill="1" applyBorder="1" applyAlignment="1">
      <alignment horizontal="center" vertical="center"/>
    </xf>
    <xf numFmtId="0" fontId="73" fillId="30" borderId="15" xfId="43" applyFont="1" applyFill="1" applyBorder="1" applyAlignment="1">
      <alignment horizontal="center" vertical="center"/>
    </xf>
    <xf numFmtId="0" fontId="71" fillId="30" borderId="95" xfId="43" applyFont="1" applyFill="1" applyBorder="1" applyAlignment="1">
      <alignment vertical="center"/>
    </xf>
    <xf numFmtId="169" fontId="67" fillId="30" borderId="79" xfId="86" applyFont="1" applyFill="1" applyBorder="1" applyAlignment="1" applyProtection="1">
      <alignment horizontal="center" vertical="center"/>
    </xf>
    <xf numFmtId="0" fontId="72" fillId="27" borderId="19" xfId="85" applyNumberFormat="1" applyFont="1" applyFill="1" applyBorder="1" applyAlignment="1">
      <alignment horizontal="left" vertical="center"/>
    </xf>
    <xf numFmtId="0" fontId="72" fillId="27" borderId="19" xfId="43" applyNumberFormat="1" applyFont="1" applyFill="1" applyBorder="1" applyAlignment="1">
      <alignment horizontal="left" vertical="center"/>
    </xf>
    <xf numFmtId="169" fontId="72" fillId="27" borderId="21" xfId="86" applyFont="1" applyFill="1" applyBorder="1" applyAlignment="1" applyProtection="1">
      <alignment horizontal="center" vertical="center"/>
    </xf>
    <xf numFmtId="0" fontId="65" fillId="30" borderId="56" xfId="43" applyFont="1" applyFill="1" applyBorder="1" applyAlignment="1">
      <alignment horizontal="center" vertical="center"/>
    </xf>
    <xf numFmtId="0" fontId="65" fillId="30" borderId="76" xfId="43" applyFont="1" applyFill="1" applyBorder="1" applyAlignment="1">
      <alignment horizontal="center" vertical="center"/>
    </xf>
    <xf numFmtId="0" fontId="65" fillId="30" borderId="76" xfId="43" applyFont="1" applyFill="1" applyBorder="1" applyAlignment="1">
      <alignment horizontal="center" vertical="center" wrapText="1"/>
    </xf>
    <xf numFmtId="0" fontId="72" fillId="27" borderId="34" xfId="43" applyFont="1" applyFill="1" applyBorder="1" applyAlignment="1">
      <alignment vertical="center"/>
    </xf>
    <xf numFmtId="167" fontId="72" fillId="27" borderId="34" xfId="86" applyNumberFormat="1" applyFont="1" applyFill="1" applyBorder="1" applyAlignment="1">
      <alignment vertical="center"/>
    </xf>
    <xf numFmtId="167" fontId="72" fillId="27" borderId="63" xfId="86" applyNumberFormat="1" applyFont="1" applyFill="1" applyBorder="1" applyAlignment="1">
      <alignment vertical="center"/>
    </xf>
    <xf numFmtId="167" fontId="55" fillId="27" borderId="33" xfId="86" applyNumberFormat="1" applyFont="1" applyFill="1" applyBorder="1" applyAlignment="1">
      <alignment horizontal="right" vertical="center"/>
    </xf>
    <xf numFmtId="0" fontId="72" fillId="27" borderId="20" xfId="43" applyFont="1" applyFill="1" applyBorder="1" applyAlignment="1">
      <alignment vertical="center"/>
    </xf>
    <xf numFmtId="167" fontId="72" fillId="27" borderId="20" xfId="86" applyNumberFormat="1" applyFont="1" applyFill="1" applyBorder="1" applyAlignment="1">
      <alignment vertical="center"/>
    </xf>
    <xf numFmtId="167" fontId="72" fillId="27" borderId="64" xfId="86" applyNumberFormat="1" applyFont="1" applyFill="1" applyBorder="1" applyAlignment="1">
      <alignment vertical="center"/>
    </xf>
    <xf numFmtId="167" fontId="55" fillId="27" borderId="15" xfId="86" applyNumberFormat="1" applyFont="1" applyFill="1" applyBorder="1" applyAlignment="1">
      <alignment horizontal="right" vertical="center"/>
    </xf>
    <xf numFmtId="0" fontId="55" fillId="27" borderId="41" xfId="43" applyFont="1" applyFill="1" applyBorder="1" applyAlignment="1">
      <alignment vertical="center"/>
    </xf>
    <xf numFmtId="167" fontId="55" fillId="27" borderId="41" xfId="86" applyNumberFormat="1" applyFont="1" applyFill="1" applyBorder="1" applyAlignment="1">
      <alignment vertical="center"/>
    </xf>
    <xf numFmtId="167" fontId="55" fillId="27" borderId="65" xfId="86" applyNumberFormat="1" applyFont="1" applyFill="1" applyBorder="1" applyAlignment="1">
      <alignment vertical="center"/>
    </xf>
    <xf numFmtId="167" fontId="55" fillId="27" borderId="64" xfId="86" applyNumberFormat="1" applyFont="1" applyFill="1" applyBorder="1" applyAlignment="1">
      <alignment vertical="center"/>
    </xf>
    <xf numFmtId="167" fontId="55" fillId="27" borderId="20" xfId="86" applyNumberFormat="1" applyFont="1" applyFill="1" applyBorder="1" applyAlignment="1">
      <alignment vertical="center"/>
    </xf>
    <xf numFmtId="167" fontId="55" fillId="27" borderId="15" xfId="86" applyNumberFormat="1" applyFont="1" applyFill="1" applyBorder="1" applyAlignment="1">
      <alignment vertical="center"/>
    </xf>
    <xf numFmtId="0" fontId="72" fillId="30" borderId="72" xfId="43" applyFont="1" applyFill="1" applyBorder="1" applyAlignment="1">
      <alignment vertical="center"/>
    </xf>
    <xf numFmtId="0" fontId="72" fillId="30" borderId="26" xfId="43" applyFont="1" applyFill="1" applyBorder="1" applyAlignment="1">
      <alignment vertical="center"/>
    </xf>
    <xf numFmtId="167" fontId="72" fillId="30" borderId="26" xfId="43" applyNumberFormat="1" applyFont="1" applyFill="1" applyBorder="1" applyAlignment="1">
      <alignment vertical="center"/>
    </xf>
    <xf numFmtId="167" fontId="55" fillId="30" borderId="26" xfId="43" applyNumberFormat="1" applyFont="1" applyFill="1" applyBorder="1" applyAlignment="1">
      <alignment horizontal="center" vertical="center"/>
    </xf>
    <xf numFmtId="167" fontId="55" fillId="30" borderId="40" xfId="43" applyNumberFormat="1" applyFont="1" applyFill="1" applyBorder="1" applyAlignment="1">
      <alignment horizontal="center" vertical="center"/>
    </xf>
    <xf numFmtId="167" fontId="55" fillId="30" borderId="51" xfId="43" applyNumberFormat="1" applyFont="1" applyFill="1" applyBorder="1" applyAlignment="1">
      <alignment horizontal="center" vertical="center"/>
    </xf>
    <xf numFmtId="0" fontId="72" fillId="27" borderId="53" xfId="43" applyFont="1" applyFill="1" applyBorder="1" applyAlignment="1">
      <alignment vertical="center"/>
    </xf>
    <xf numFmtId="167" fontId="72" fillId="27" borderId="53" xfId="86" applyNumberFormat="1" applyFont="1" applyFill="1" applyBorder="1" applyAlignment="1">
      <alignment vertical="center"/>
    </xf>
    <xf numFmtId="167" fontId="72" fillId="27" borderId="66" xfId="86" applyNumberFormat="1" applyFont="1" applyFill="1" applyBorder="1" applyAlignment="1">
      <alignment vertical="center"/>
    </xf>
    <xf numFmtId="0" fontId="55" fillId="27" borderId="20" xfId="43" applyFont="1" applyFill="1" applyBorder="1" applyAlignment="1">
      <alignment vertical="center"/>
    </xf>
    <xf numFmtId="167" fontId="72" fillId="27" borderId="53" xfId="369" applyNumberFormat="1" applyFont="1" applyFill="1" applyBorder="1" applyAlignment="1">
      <alignment vertical="center"/>
    </xf>
    <xf numFmtId="167" fontId="72" fillId="27" borderId="66" xfId="369" applyNumberFormat="1" applyFont="1" applyFill="1" applyBorder="1" applyAlignment="1">
      <alignment vertical="center"/>
    </xf>
    <xf numFmtId="167" fontId="55" fillId="27" borderId="15" xfId="369" applyNumberFormat="1" applyFont="1" applyFill="1" applyBorder="1" applyAlignment="1">
      <alignment vertical="center"/>
    </xf>
    <xf numFmtId="167" fontId="72" fillId="27" borderId="20" xfId="369" applyNumberFormat="1" applyFont="1" applyFill="1" applyBorder="1" applyAlignment="1">
      <alignment vertical="center"/>
    </xf>
    <xf numFmtId="167" fontId="72" fillId="27" borderId="64" xfId="369" applyNumberFormat="1" applyFont="1" applyFill="1" applyBorder="1" applyAlignment="1">
      <alignment vertical="center"/>
    </xf>
    <xf numFmtId="167" fontId="55" fillId="27" borderId="41" xfId="369" applyNumberFormat="1" applyFont="1" applyFill="1" applyBorder="1" applyAlignment="1">
      <alignment vertical="center"/>
    </xf>
    <xf numFmtId="167" fontId="72" fillId="27" borderId="0" xfId="86" applyNumberFormat="1" applyFont="1" applyFill="1" applyBorder="1" applyAlignment="1">
      <alignment vertical="center"/>
    </xf>
    <xf numFmtId="167" fontId="72" fillId="30" borderId="72" xfId="43" applyNumberFormat="1" applyFont="1" applyFill="1" applyBorder="1" applyAlignment="1">
      <alignment vertical="center"/>
    </xf>
    <xf numFmtId="167" fontId="55" fillId="27" borderId="65" xfId="86" applyNumberFormat="1" applyFont="1" applyFill="1" applyBorder="1" applyAlignment="1">
      <alignment horizontal="center" vertical="center"/>
    </xf>
    <xf numFmtId="17" fontId="53" fillId="27" borderId="19" xfId="43" applyNumberFormat="1" applyFont="1" applyFill="1" applyBorder="1" applyAlignment="1">
      <alignment horizontal="center" vertical="center"/>
    </xf>
    <xf numFmtId="183" fontId="61" fillId="27" borderId="20" xfId="43" applyNumberFormat="1" applyFont="1" applyFill="1" applyBorder="1" applyAlignment="1">
      <alignment horizontal="right" vertical="center"/>
    </xf>
    <xf numFmtId="183" fontId="53" fillId="27" borderId="20" xfId="43" applyNumberFormat="1" applyFont="1" applyFill="1" applyBorder="1" applyAlignment="1">
      <alignment horizontal="right" vertical="center"/>
    </xf>
    <xf numFmtId="175" fontId="53" fillId="27" borderId="21" xfId="97" applyNumberFormat="1" applyFont="1" applyFill="1" applyBorder="1" applyAlignment="1">
      <alignment horizontal="right" vertical="center"/>
    </xf>
    <xf numFmtId="183" fontId="53" fillId="27" borderId="21" xfId="43" applyNumberFormat="1" applyFont="1" applyFill="1" applyBorder="1" applyAlignment="1">
      <alignment horizontal="right" vertical="center"/>
    </xf>
    <xf numFmtId="183" fontId="53" fillId="27" borderId="38" xfId="43" applyNumberFormat="1" applyFont="1" applyFill="1" applyBorder="1" applyAlignment="1">
      <alignment horizontal="right" vertical="center"/>
    </xf>
    <xf numFmtId="183" fontId="53" fillId="27" borderId="0" xfId="43" applyNumberFormat="1" applyFont="1" applyFill="1" applyBorder="1" applyAlignment="1">
      <alignment horizontal="right" vertical="center"/>
    </xf>
    <xf numFmtId="183" fontId="61" fillId="27" borderId="0" xfId="43" applyNumberFormat="1" applyFont="1" applyFill="1" applyBorder="1" applyAlignment="1">
      <alignment horizontal="right" vertical="center"/>
    </xf>
    <xf numFmtId="183" fontId="61" fillId="27" borderId="38" xfId="43" applyNumberFormat="1" applyFont="1" applyFill="1" applyBorder="1" applyAlignment="1">
      <alignment horizontal="right" vertical="center"/>
    </xf>
    <xf numFmtId="0" fontId="65" fillId="30" borderId="24" xfId="379" quotePrefix="1" applyFont="1" applyFill="1" applyBorder="1" applyAlignment="1">
      <alignment horizontal="center" vertical="center" wrapText="1"/>
    </xf>
    <xf numFmtId="0" fontId="65" fillId="30" borderId="24" xfId="379" applyFont="1" applyFill="1" applyBorder="1" applyAlignment="1">
      <alignment horizontal="center" vertical="center" wrapText="1"/>
    </xf>
    <xf numFmtId="3" fontId="103" fillId="30" borderId="15" xfId="43" applyNumberFormat="1" applyFont="1" applyFill="1" applyBorder="1" applyAlignment="1">
      <alignment vertical="center"/>
    </xf>
    <xf numFmtId="3" fontId="78" fillId="28" borderId="19" xfId="43" applyNumberFormat="1" applyFont="1" applyFill="1" applyBorder="1" applyAlignment="1">
      <alignment horizontal="right" vertical="center"/>
    </xf>
    <xf numFmtId="10" fontId="78" fillId="27" borderId="21" xfId="372" applyNumberFormat="1" applyFont="1" applyFill="1" applyBorder="1" applyAlignment="1" applyProtection="1">
      <alignment horizontal="center" vertical="center"/>
    </xf>
    <xf numFmtId="10" fontId="78" fillId="0" borderId="21" xfId="372" applyNumberFormat="1" applyFont="1" applyFill="1" applyBorder="1" applyAlignment="1" applyProtection="1">
      <alignment horizontal="center" vertical="center"/>
    </xf>
    <xf numFmtId="174" fontId="78" fillId="27" borderId="15" xfId="43" applyNumberFormat="1" applyFont="1" applyFill="1" applyBorder="1" applyAlignment="1" applyProtection="1">
      <alignment horizontal="left" vertical="center" indent="1"/>
    </xf>
    <xf numFmtId="3" fontId="78" fillId="0" borderId="19" xfId="43" applyNumberFormat="1" applyFont="1" applyFill="1" applyBorder="1" applyAlignment="1">
      <alignment horizontal="right" vertical="center"/>
    </xf>
    <xf numFmtId="0" fontId="55" fillId="28" borderId="0" xfId="43" applyFont="1" applyFill="1" applyAlignment="1">
      <alignment vertical="center"/>
    </xf>
    <xf numFmtId="49" fontId="72" fillId="27" borderId="33" xfId="90" applyNumberFormat="1" applyFont="1" applyFill="1" applyBorder="1" applyAlignment="1">
      <alignment horizontal="center" vertical="center"/>
    </xf>
    <xf numFmtId="187" fontId="53" fillId="27" borderId="0" xfId="86" applyNumberFormat="1" applyFont="1" applyFill="1" applyAlignment="1">
      <alignment horizontal="right" vertical="center"/>
    </xf>
    <xf numFmtId="188" fontId="53" fillId="27" borderId="0" xfId="86" applyNumberFormat="1" applyFont="1" applyFill="1" applyAlignment="1">
      <alignment horizontal="right" vertical="center"/>
    </xf>
    <xf numFmtId="0" fontId="53" fillId="27" borderId="0" xfId="43" applyFont="1" applyFill="1" applyBorder="1" applyAlignment="1">
      <alignment horizontal="left" vertical="center"/>
    </xf>
    <xf numFmtId="3" fontId="53" fillId="27" borderId="15" xfId="43" applyNumberFormat="1" applyFont="1" applyFill="1" applyBorder="1" applyAlignment="1">
      <alignment horizontal="right" vertical="center"/>
    </xf>
    <xf numFmtId="168" fontId="53" fillId="27" borderId="0" xfId="86" applyNumberFormat="1" applyFont="1" applyFill="1" applyAlignment="1">
      <alignment horizontal="right" vertical="center"/>
    </xf>
    <xf numFmtId="0" fontId="115" fillId="27" borderId="19" xfId="43" applyFont="1" applyFill="1" applyBorder="1" applyAlignment="1">
      <alignment vertical="center"/>
    </xf>
    <xf numFmtId="0" fontId="115" fillId="27" borderId="16" xfId="43" applyFont="1" applyFill="1" applyBorder="1" applyAlignment="1">
      <alignment vertical="center"/>
    </xf>
    <xf numFmtId="168" fontId="60" fillId="27" borderId="20" xfId="86" applyNumberFormat="1" applyFont="1" applyFill="1" applyBorder="1" applyAlignment="1" applyProtection="1">
      <alignment vertical="center"/>
    </xf>
    <xf numFmtId="168" fontId="60" fillId="27" borderId="0" xfId="86" applyNumberFormat="1" applyFont="1" applyFill="1" applyBorder="1" applyAlignment="1" applyProtection="1">
      <alignment vertical="center"/>
    </xf>
    <xf numFmtId="168" fontId="60" fillId="27" borderId="15" xfId="86" applyNumberFormat="1" applyFont="1" applyFill="1" applyBorder="1" applyAlignment="1" applyProtection="1">
      <alignment vertical="center"/>
    </xf>
    <xf numFmtId="0" fontId="53" fillId="27" borderId="19" xfId="43" applyFont="1" applyFill="1" applyBorder="1" applyAlignment="1">
      <alignment horizontal="left" vertical="center"/>
    </xf>
    <xf numFmtId="0" fontId="53" fillId="27" borderId="16" xfId="43" applyFont="1" applyFill="1" applyBorder="1" applyAlignment="1">
      <alignment horizontal="left" vertical="center"/>
    </xf>
    <xf numFmtId="168" fontId="53" fillId="27" borderId="20" xfId="86" applyNumberFormat="1" applyFont="1" applyFill="1" applyBorder="1" applyAlignment="1">
      <alignment horizontal="center" vertical="center"/>
    </xf>
    <xf numFmtId="168" fontId="53" fillId="27" borderId="16" xfId="86" applyNumberFormat="1" applyFont="1" applyFill="1" applyBorder="1" applyAlignment="1">
      <alignment horizontal="center" vertical="center"/>
    </xf>
    <xf numFmtId="168" fontId="53" fillId="27" borderId="15" xfId="86" applyNumberFormat="1" applyFont="1" applyFill="1" applyBorder="1" applyAlignment="1">
      <alignment horizontal="center" vertical="center"/>
    </xf>
    <xf numFmtId="0" fontId="53" fillId="27" borderId="14" xfId="43" applyFont="1" applyFill="1" applyBorder="1" applyAlignment="1">
      <alignment horizontal="left" vertical="center"/>
    </xf>
    <xf numFmtId="49" fontId="53" fillId="27" borderId="21" xfId="43" applyNumberFormat="1" applyFont="1" applyFill="1" applyBorder="1" applyAlignment="1">
      <alignment horizontal="center" vertical="center"/>
    </xf>
    <xf numFmtId="168" fontId="53" fillId="27" borderId="20" xfId="86" applyNumberFormat="1" applyFont="1" applyFill="1" applyBorder="1" applyAlignment="1">
      <alignment horizontal="right" vertical="center"/>
    </xf>
    <xf numFmtId="168" fontId="53" fillId="0" borderId="0" xfId="86" applyNumberFormat="1" applyFont="1" applyFill="1" applyBorder="1" applyAlignment="1">
      <alignment horizontal="right" vertical="center"/>
    </xf>
    <xf numFmtId="168" fontId="53" fillId="27" borderId="15" xfId="86" applyNumberFormat="1" applyFont="1" applyFill="1" applyBorder="1" applyAlignment="1">
      <alignment horizontal="right" vertical="center"/>
    </xf>
    <xf numFmtId="168" fontId="53" fillId="27" borderId="16" xfId="86" applyNumberFormat="1" applyFont="1" applyFill="1" applyBorder="1" applyAlignment="1">
      <alignment horizontal="right" vertical="center"/>
    </xf>
    <xf numFmtId="192" fontId="53" fillId="27" borderId="20" xfId="85" applyNumberFormat="1" applyFont="1" applyFill="1" applyBorder="1" applyAlignment="1">
      <alignment horizontal="right" vertical="center"/>
    </xf>
    <xf numFmtId="168" fontId="60" fillId="27" borderId="14" xfId="86" applyNumberFormat="1" applyFont="1" applyFill="1" applyBorder="1" applyAlignment="1" applyProtection="1">
      <alignment horizontal="right" vertical="center"/>
    </xf>
    <xf numFmtId="168" fontId="60" fillId="27" borderId="20" xfId="86" applyNumberFormat="1" applyFont="1" applyFill="1" applyBorder="1" applyAlignment="1" applyProtection="1">
      <alignment horizontal="right" vertical="center"/>
    </xf>
    <xf numFmtId="168" fontId="60" fillId="27" borderId="16" xfId="86" applyNumberFormat="1" applyFont="1" applyFill="1" applyBorder="1" applyAlignment="1" applyProtection="1">
      <alignment horizontal="right" vertical="center"/>
    </xf>
    <xf numFmtId="168" fontId="60" fillId="27" borderId="15" xfId="86" applyNumberFormat="1" applyFont="1" applyFill="1" applyBorder="1" applyAlignment="1" applyProtection="1">
      <alignment horizontal="right" vertical="center"/>
    </xf>
    <xf numFmtId="0" fontId="115" fillId="27" borderId="19" xfId="43" applyFont="1" applyFill="1" applyBorder="1" applyAlignment="1">
      <alignment horizontal="left" vertical="center"/>
    </xf>
    <xf numFmtId="49" fontId="77" fillId="27" borderId="21" xfId="43" applyNumberFormat="1" applyFont="1" applyFill="1" applyBorder="1" applyAlignment="1">
      <alignment horizontal="center" vertical="center"/>
    </xf>
    <xf numFmtId="0" fontId="53" fillId="27" borderId="31" xfId="43" applyFont="1" applyFill="1" applyBorder="1" applyAlignment="1">
      <alignment horizontal="left" vertical="center"/>
    </xf>
    <xf numFmtId="0" fontId="53" fillId="27" borderId="36" xfId="43" applyFont="1" applyFill="1" applyBorder="1" applyAlignment="1">
      <alignment horizontal="left" vertical="center"/>
    </xf>
    <xf numFmtId="169" fontId="53" fillId="27" borderId="31" xfId="86" applyFont="1" applyFill="1" applyBorder="1" applyAlignment="1">
      <alignment horizontal="right" vertical="center"/>
    </xf>
    <xf numFmtId="169" fontId="53" fillId="27" borderId="62" xfId="86" applyFont="1" applyFill="1" applyBorder="1" applyAlignment="1">
      <alignment horizontal="right" vertical="center"/>
    </xf>
    <xf numFmtId="169" fontId="53" fillId="27" borderId="32" xfId="86" applyFont="1" applyFill="1" applyBorder="1" applyAlignment="1">
      <alignment horizontal="right" vertical="center"/>
    </xf>
    <xf numFmtId="169" fontId="53" fillId="27" borderId="25" xfId="86" applyFont="1" applyFill="1" applyBorder="1" applyAlignment="1">
      <alignment horizontal="right" vertical="center"/>
    </xf>
    <xf numFmtId="169" fontId="53" fillId="27" borderId="0" xfId="86" applyFont="1" applyFill="1" applyBorder="1" applyAlignment="1">
      <alignment horizontal="right" vertical="center"/>
    </xf>
    <xf numFmtId="0" fontId="60" fillId="27" borderId="0" xfId="43" applyFont="1" applyFill="1" applyAlignment="1">
      <alignment vertical="center"/>
    </xf>
    <xf numFmtId="15" fontId="109" fillId="27" borderId="0" xfId="86" applyNumberFormat="1" applyFont="1" applyFill="1" applyAlignment="1">
      <alignment horizontal="center" vertical="center"/>
    </xf>
    <xf numFmtId="168" fontId="53" fillId="27" borderId="34" xfId="86" applyNumberFormat="1" applyFont="1" applyFill="1" applyBorder="1" applyAlignment="1">
      <alignment horizontal="right" vertical="center"/>
    </xf>
    <xf numFmtId="168" fontId="53" fillId="27" borderId="21" xfId="86" applyNumberFormat="1" applyFont="1" applyFill="1" applyBorder="1" applyAlignment="1">
      <alignment horizontal="right" vertical="center"/>
    </xf>
    <xf numFmtId="0" fontId="94" fillId="27" borderId="19" xfId="43" applyFont="1" applyFill="1" applyBorder="1" applyAlignment="1">
      <alignment horizontal="left" vertical="center"/>
    </xf>
    <xf numFmtId="0" fontId="94" fillId="27" borderId="16" xfId="43" applyFont="1" applyFill="1" applyBorder="1" applyAlignment="1">
      <alignment horizontal="left" vertical="center"/>
    </xf>
    <xf numFmtId="168" fontId="72" fillId="27" borderId="20" xfId="86" applyNumberFormat="1" applyFont="1" applyFill="1" applyBorder="1" applyAlignment="1">
      <alignment horizontal="right" vertical="center"/>
    </xf>
    <xf numFmtId="168" fontId="72" fillId="27" borderId="16" xfId="86" applyNumberFormat="1" applyFont="1" applyFill="1" applyBorder="1" applyAlignment="1">
      <alignment horizontal="right" vertical="center"/>
    </xf>
    <xf numFmtId="168" fontId="72" fillId="27" borderId="21" xfId="86" applyNumberFormat="1" applyFont="1" applyFill="1" applyBorder="1" applyAlignment="1">
      <alignment horizontal="right" vertical="center"/>
    </xf>
    <xf numFmtId="168" fontId="53" fillId="27" borderId="64" xfId="86" applyNumberFormat="1" applyFont="1" applyFill="1" applyBorder="1" applyAlignment="1">
      <alignment horizontal="right" vertical="center"/>
    </xf>
    <xf numFmtId="168" fontId="53" fillId="27" borderId="32" xfId="86" applyNumberFormat="1" applyFont="1" applyFill="1" applyBorder="1" applyAlignment="1">
      <alignment horizontal="right" vertical="center"/>
    </xf>
    <xf numFmtId="0" fontId="61" fillId="27" borderId="15" xfId="43" applyFont="1" applyFill="1" applyBorder="1" applyAlignment="1">
      <alignment vertical="center"/>
    </xf>
    <xf numFmtId="14" fontId="72" fillId="27" borderId="15" xfId="43" applyNumberFormat="1" applyFont="1" applyFill="1" applyBorder="1" applyAlignment="1">
      <alignment horizontal="center" vertical="center"/>
    </xf>
    <xf numFmtId="176" fontId="72" fillId="27" borderId="19" xfId="86" applyNumberFormat="1" applyFont="1" applyFill="1" applyBorder="1" applyAlignment="1">
      <alignment horizontal="center" vertical="center"/>
    </xf>
    <xf numFmtId="176" fontId="72" fillId="27" borderId="15" xfId="86" applyNumberFormat="1" applyFont="1" applyFill="1" applyBorder="1" applyAlignment="1">
      <alignment horizontal="center" vertical="center"/>
    </xf>
    <xf numFmtId="14" fontId="72" fillId="27" borderId="14" xfId="43" applyNumberFormat="1" applyFont="1" applyFill="1" applyBorder="1" applyAlignment="1">
      <alignment horizontal="center" vertical="center"/>
    </xf>
    <xf numFmtId="176" fontId="72" fillId="27" borderId="14" xfId="86" applyNumberFormat="1" applyFont="1" applyFill="1" applyBorder="1" applyAlignment="1">
      <alignment horizontal="center" vertical="center"/>
    </xf>
    <xf numFmtId="176" fontId="72" fillId="27" borderId="0" xfId="86" applyNumberFormat="1" applyFont="1" applyFill="1" applyBorder="1" applyAlignment="1">
      <alignment horizontal="center" vertical="center"/>
    </xf>
    <xf numFmtId="176" fontId="72" fillId="27" borderId="16" xfId="86" applyNumberFormat="1" applyFont="1" applyFill="1" applyBorder="1" applyAlignment="1">
      <alignment horizontal="center" vertical="center"/>
    </xf>
    <xf numFmtId="14" fontId="72" fillId="27" borderId="25" xfId="43" applyNumberFormat="1" applyFont="1" applyFill="1" applyBorder="1" applyAlignment="1">
      <alignment horizontal="center" vertical="center"/>
    </xf>
    <xf numFmtId="176" fontId="72" fillId="27" borderId="25" xfId="86" applyNumberFormat="1" applyFont="1" applyFill="1" applyBorder="1" applyAlignment="1">
      <alignment horizontal="center" vertical="center"/>
    </xf>
    <xf numFmtId="0" fontId="53" fillId="27" borderId="0" xfId="43" applyFont="1" applyFill="1" applyAlignment="1" applyProtection="1">
      <alignment horizontal="left" vertical="center"/>
    </xf>
    <xf numFmtId="0" fontId="72" fillId="27" borderId="0" xfId="43" applyFont="1" applyFill="1" applyAlignment="1">
      <alignment vertical="center"/>
    </xf>
    <xf numFmtId="0" fontId="55" fillId="27" borderId="0" xfId="91" applyFont="1" applyFill="1" applyAlignment="1">
      <alignment vertical="center"/>
    </xf>
    <xf numFmtId="0" fontId="53" fillId="28" borderId="0" xfId="43" applyFont="1" applyFill="1" applyAlignment="1">
      <alignment vertical="center"/>
    </xf>
    <xf numFmtId="0" fontId="55" fillId="0" borderId="0" xfId="378" applyFont="1" applyFill="1" applyAlignment="1">
      <alignment vertical="center"/>
    </xf>
    <xf numFmtId="3" fontId="53" fillId="27" borderId="15" xfId="379" applyNumberFormat="1" applyFont="1" applyFill="1" applyBorder="1" applyAlignment="1">
      <alignment vertical="center"/>
    </xf>
    <xf numFmtId="3" fontId="61" fillId="27" borderId="25" xfId="379" applyNumberFormat="1" applyFont="1" applyFill="1" applyBorder="1" applyAlignment="1">
      <alignment vertical="center"/>
    </xf>
    <xf numFmtId="10" fontId="61" fillId="27" borderId="15" xfId="372" applyNumberFormat="1" applyFont="1" applyFill="1" applyBorder="1" applyAlignment="1">
      <alignment horizontal="center"/>
    </xf>
    <xf numFmtId="10" fontId="53" fillId="27" borderId="15" xfId="372" applyNumberFormat="1" applyFont="1" applyFill="1" applyBorder="1" applyAlignment="1">
      <alignment horizontal="center"/>
    </xf>
    <xf numFmtId="10" fontId="53" fillId="0" borderId="15" xfId="372" applyNumberFormat="1" applyFont="1" applyFill="1" applyBorder="1" applyAlignment="1">
      <alignment horizontal="center"/>
    </xf>
    <xf numFmtId="10" fontId="67" fillId="30" borderId="24" xfId="43" applyNumberFormat="1" applyFont="1" applyFill="1" applyBorder="1" applyAlignment="1">
      <alignment horizontal="center" vertical="center"/>
    </xf>
    <xf numFmtId="10" fontId="53" fillId="27" borderId="15" xfId="372" applyNumberFormat="1" applyFont="1" applyFill="1" applyBorder="1" applyAlignment="1">
      <alignment horizontal="center" vertical="center"/>
    </xf>
    <xf numFmtId="10" fontId="53" fillId="0" borderId="15" xfId="372" applyNumberFormat="1" applyFont="1" applyFill="1" applyBorder="1" applyAlignment="1">
      <alignment horizontal="center" vertical="center"/>
    </xf>
    <xf numFmtId="10" fontId="55" fillId="27" borderId="15" xfId="372" applyNumberFormat="1" applyFont="1" applyFill="1" applyBorder="1" applyAlignment="1">
      <alignment horizontal="center" vertical="center"/>
    </xf>
    <xf numFmtId="0" fontId="53" fillId="28" borderId="14" xfId="43" applyFont="1" applyFill="1" applyBorder="1" applyAlignment="1">
      <alignment vertical="center"/>
    </xf>
    <xf numFmtId="10" fontId="53" fillId="28" borderId="15" xfId="372" applyNumberFormat="1" applyFont="1" applyFill="1" applyBorder="1" applyAlignment="1">
      <alignment horizontal="center" vertical="center"/>
    </xf>
    <xf numFmtId="174" fontId="83" fillId="27" borderId="15" xfId="43" applyNumberFormat="1" applyFont="1" applyFill="1" applyBorder="1" applyAlignment="1" applyProtection="1">
      <alignment vertical="center"/>
    </xf>
    <xf numFmtId="0" fontId="53" fillId="0" borderId="0" xfId="378" applyFont="1" applyFill="1" applyAlignment="1">
      <alignment vertical="center"/>
    </xf>
    <xf numFmtId="0" fontId="53" fillId="27" borderId="0" xfId="378" applyFont="1" applyFill="1" applyAlignment="1">
      <alignment vertical="center"/>
    </xf>
    <xf numFmtId="0" fontId="53" fillId="27" borderId="0" xfId="378" applyFont="1" applyFill="1" applyBorder="1" applyAlignment="1">
      <alignment vertical="center"/>
    </xf>
    <xf numFmtId="183" fontId="53" fillId="0" borderId="0" xfId="378" applyNumberFormat="1" applyFont="1" applyFill="1" applyAlignment="1">
      <alignment vertical="center"/>
    </xf>
    <xf numFmtId="169" fontId="53" fillId="0" borderId="0" xfId="86" applyFont="1" applyFill="1" applyAlignment="1">
      <alignment vertical="center"/>
    </xf>
    <xf numFmtId="0" fontId="53" fillId="0" borderId="0" xfId="378" applyFont="1" applyFill="1" applyBorder="1" applyAlignment="1">
      <alignment vertical="center"/>
    </xf>
    <xf numFmtId="0" fontId="53" fillId="0" borderId="0" xfId="379" applyFont="1" applyFill="1" applyBorder="1" applyAlignment="1">
      <alignment vertical="center"/>
    </xf>
    <xf numFmtId="0" fontId="61" fillId="0" borderId="0" xfId="379" applyFont="1" applyFill="1" applyBorder="1" applyAlignment="1">
      <alignment horizontal="centerContinuous" vertical="center"/>
    </xf>
    <xf numFmtId="0" fontId="61" fillId="0" borderId="15" xfId="379" applyFont="1" applyFill="1" applyBorder="1" applyAlignment="1">
      <alignment vertical="center"/>
    </xf>
    <xf numFmtId="0" fontId="61" fillId="0" borderId="33" xfId="379" applyFont="1" applyFill="1" applyBorder="1" applyAlignment="1">
      <alignment vertical="center"/>
    </xf>
    <xf numFmtId="3" fontId="65" fillId="30" borderId="24" xfId="379" applyNumberFormat="1" applyFont="1" applyFill="1" applyBorder="1" applyAlignment="1" applyProtection="1">
      <alignment horizontal="left" vertical="center"/>
    </xf>
    <xf numFmtId="3" fontId="65" fillId="30" borderId="24" xfId="379" applyNumberFormat="1" applyFont="1" applyFill="1" applyBorder="1" applyAlignment="1">
      <alignment vertical="center"/>
    </xf>
    <xf numFmtId="183" fontId="61" fillId="27" borderId="15" xfId="379" applyNumberFormat="1" applyFont="1" applyFill="1" applyBorder="1" applyAlignment="1" applyProtection="1">
      <alignment horizontal="left" vertical="center"/>
    </xf>
    <xf numFmtId="0" fontId="53" fillId="27" borderId="15" xfId="379" applyFont="1" applyFill="1" applyBorder="1" applyAlignment="1">
      <alignment vertical="center"/>
    </xf>
    <xf numFmtId="3" fontId="61" fillId="27" borderId="15" xfId="379" applyNumberFormat="1" applyFont="1" applyFill="1" applyBorder="1" applyAlignment="1" applyProtection="1">
      <alignment horizontal="left" vertical="center"/>
    </xf>
    <xf numFmtId="3" fontId="61" fillId="27" borderId="25" xfId="379" applyNumberFormat="1" applyFont="1" applyFill="1" applyBorder="1" applyAlignment="1" applyProtection="1">
      <alignment horizontal="left" vertical="center"/>
    </xf>
    <xf numFmtId="0" fontId="68" fillId="0" borderId="0" xfId="378" applyFont="1" applyFill="1" applyAlignment="1">
      <alignment vertical="center" wrapText="1"/>
    </xf>
    <xf numFmtId="194" fontId="53" fillId="0" borderId="0" xfId="43" applyNumberFormat="1" applyFont="1" applyFill="1" applyAlignment="1">
      <alignment vertical="center"/>
    </xf>
    <xf numFmtId="3" fontId="53" fillId="27" borderId="39" xfId="433" applyNumberFormat="1" applyFont="1" applyFill="1" applyBorder="1" applyAlignment="1">
      <alignment horizontal="center"/>
    </xf>
    <xf numFmtId="3" fontId="53" fillId="27" borderId="41" xfId="433" applyNumberFormat="1" applyFont="1" applyFill="1" applyBorder="1" applyAlignment="1">
      <alignment horizontal="center"/>
    </xf>
    <xf numFmtId="0" fontId="61" fillId="27" borderId="28" xfId="43" applyFont="1" applyFill="1" applyBorder="1" applyAlignment="1">
      <alignment horizontal="center"/>
    </xf>
    <xf numFmtId="0" fontId="61" fillId="27" borderId="34" xfId="43" applyFont="1" applyFill="1" applyBorder="1" applyAlignment="1">
      <alignment horizontal="center"/>
    </xf>
    <xf numFmtId="3" fontId="53" fillId="27" borderId="19" xfId="432" applyNumberFormat="1" applyFont="1" applyFill="1" applyBorder="1"/>
    <xf numFmtId="3" fontId="61" fillId="0" borderId="22" xfId="432" applyNumberFormat="1" applyFont="1" applyFill="1" applyBorder="1"/>
    <xf numFmtId="3" fontId="61" fillId="0" borderId="73" xfId="432" applyNumberFormat="1" applyFont="1" applyFill="1" applyBorder="1"/>
    <xf numFmtId="0" fontId="53" fillId="0" borderId="16" xfId="368" applyFont="1" applyBorder="1"/>
    <xf numFmtId="3" fontId="53" fillId="22" borderId="15" xfId="43" applyNumberFormat="1" applyFont="1" applyFill="1" applyBorder="1" applyAlignment="1">
      <alignment vertical="center"/>
    </xf>
    <xf numFmtId="3" fontId="67" fillId="30" borderId="15" xfId="52" applyNumberFormat="1" applyFont="1" applyFill="1" applyBorder="1" applyAlignment="1">
      <alignment vertical="center"/>
    </xf>
    <xf numFmtId="3" fontId="53" fillId="22" borderId="15" xfId="43" applyNumberFormat="1" applyFont="1" applyFill="1" applyBorder="1"/>
    <xf numFmtId="3" fontId="72" fillId="22" borderId="15" xfId="43" applyNumberFormat="1" applyFont="1" applyFill="1" applyBorder="1"/>
    <xf numFmtId="3" fontId="65" fillId="30" borderId="15" xfId="43" applyNumberFormat="1" applyFont="1" applyFill="1" applyBorder="1" applyAlignment="1">
      <alignment vertical="center" wrapText="1"/>
    </xf>
    <xf numFmtId="3" fontId="53" fillId="27" borderId="15" xfId="43" applyNumberFormat="1" applyFont="1" applyFill="1" applyBorder="1" applyAlignment="1" applyProtection="1">
      <alignment vertical="center"/>
      <protection locked="0"/>
    </xf>
    <xf numFmtId="3" fontId="72" fillId="27" borderId="15" xfId="43" applyNumberFormat="1" applyFont="1" applyFill="1" applyBorder="1" applyProtection="1">
      <protection locked="0"/>
    </xf>
    <xf numFmtId="3" fontId="53" fillId="22" borderId="25" xfId="43" applyNumberFormat="1" applyFont="1" applyFill="1" applyBorder="1"/>
    <xf numFmtId="3" fontId="53" fillId="0" borderId="15" xfId="43" applyNumberFormat="1" applyFont="1" applyFill="1" applyBorder="1" applyAlignment="1" applyProtection="1">
      <alignment vertical="center"/>
      <protection locked="0"/>
    </xf>
    <xf numFmtId="3" fontId="72" fillId="0" borderId="15" xfId="43" applyNumberFormat="1" applyFont="1" applyFill="1" applyBorder="1" applyProtection="1">
      <protection locked="0"/>
    </xf>
    <xf numFmtId="3" fontId="55" fillId="27" borderId="15" xfId="379" applyNumberFormat="1" applyFont="1" applyFill="1" applyBorder="1" applyAlignment="1" applyProtection="1">
      <alignment horizontal="left" vertical="center"/>
    </xf>
    <xf numFmtId="3" fontId="55" fillId="27" borderId="15" xfId="379" applyNumberFormat="1" applyFont="1" applyFill="1" applyBorder="1" applyAlignment="1">
      <alignment vertical="center"/>
    </xf>
    <xf numFmtId="3" fontId="60" fillId="27" borderId="33" xfId="379" applyNumberFormat="1" applyFont="1" applyFill="1" applyBorder="1" applyAlignment="1" applyProtection="1">
      <alignment horizontal="left" vertical="center"/>
    </xf>
    <xf numFmtId="3" fontId="60" fillId="27" borderId="33" xfId="379" applyNumberFormat="1" applyFont="1" applyFill="1" applyBorder="1" applyAlignment="1">
      <alignment vertical="center"/>
    </xf>
    <xf numFmtId="41" fontId="65" fillId="30" borderId="33" xfId="43" applyNumberFormat="1" applyFont="1" applyFill="1" applyBorder="1" applyAlignment="1" applyProtection="1">
      <alignment horizontal="right" vertical="center"/>
    </xf>
    <xf numFmtId="3" fontId="65" fillId="30" borderId="67" xfId="43" applyNumberFormat="1" applyFont="1" applyFill="1" applyBorder="1" applyAlignment="1">
      <alignment horizontal="right" vertical="center"/>
    </xf>
    <xf numFmtId="170" fontId="53" fillId="0" borderId="0" xfId="85" applyFont="1" applyFill="1" applyBorder="1" applyAlignment="1">
      <alignment horizontal="center"/>
    </xf>
    <xf numFmtId="3" fontId="55" fillId="27" borderId="15" xfId="43" applyNumberFormat="1" applyFont="1" applyFill="1" applyBorder="1" applyAlignment="1" applyProtection="1">
      <alignment horizontal="right" vertical="center"/>
    </xf>
    <xf numFmtId="0" fontId="120" fillId="0" borderId="0" xfId="79" applyFont="1" applyFill="1" applyAlignment="1" applyProtection="1">
      <alignment horizontal="center" vertical="center"/>
    </xf>
    <xf numFmtId="0" fontId="121" fillId="0" borderId="0" xfId="368" applyFont="1" applyAlignment="1">
      <alignment vertical="center"/>
    </xf>
    <xf numFmtId="0" fontId="72" fillId="0" borderId="0" xfId="43" applyFont="1" applyFill="1" applyAlignment="1">
      <alignment vertical="center"/>
    </xf>
    <xf numFmtId="0" fontId="72" fillId="0" borderId="0" xfId="378" applyFont="1" applyFill="1" applyAlignment="1">
      <alignment vertical="center"/>
    </xf>
    <xf numFmtId="0" fontId="120" fillId="0" borderId="0" xfId="79" applyFont="1" applyFill="1" applyAlignment="1" applyProtection="1">
      <alignment horizontal="center"/>
    </xf>
    <xf numFmtId="0" fontId="72" fillId="0" borderId="0" xfId="43" applyFont="1" applyFill="1" applyBorder="1"/>
    <xf numFmtId="0" fontId="55" fillId="28" borderId="0" xfId="368" applyFont="1" applyFill="1"/>
    <xf numFmtId="3" fontId="72" fillId="27" borderId="0" xfId="91" applyNumberFormat="1" applyFont="1" applyFill="1" applyAlignment="1">
      <alignment horizontal="center"/>
    </xf>
    <xf numFmtId="3" fontId="72" fillId="27" borderId="0" xfId="91" applyNumberFormat="1" applyFont="1" applyFill="1" applyAlignment="1">
      <alignment horizontal="center" vertical="center"/>
    </xf>
    <xf numFmtId="0" fontId="54" fillId="0" borderId="0" xfId="79" applyFont="1" applyFill="1" applyAlignment="1" applyProtection="1">
      <alignment horizontal="center"/>
    </xf>
    <xf numFmtId="0" fontId="61" fillId="27" borderId="0" xfId="43" applyFont="1" applyFill="1"/>
    <xf numFmtId="0" fontId="61" fillId="27" borderId="0" xfId="43" applyFont="1" applyFill="1" applyAlignment="1">
      <alignment horizontal="center"/>
    </xf>
    <xf numFmtId="0" fontId="60" fillId="27" borderId="0" xfId="43" applyFont="1" applyFill="1" applyAlignment="1"/>
    <xf numFmtId="0" fontId="53" fillId="27" borderId="0" xfId="43" applyFont="1" applyFill="1" applyAlignment="1">
      <alignment horizontal="center" vertical="center" wrapText="1"/>
    </xf>
    <xf numFmtId="0" fontId="53" fillId="27" borderId="0" xfId="43" applyFont="1" applyFill="1" applyAlignment="1">
      <alignment horizontal="center" vertical="center"/>
    </xf>
    <xf numFmtId="0" fontId="61" fillId="27" borderId="0" xfId="43" applyFont="1" applyFill="1" applyAlignment="1">
      <alignment vertical="center"/>
    </xf>
    <xf numFmtId="0" fontId="66" fillId="30" borderId="44" xfId="43" applyFont="1" applyFill="1" applyBorder="1" applyAlignment="1">
      <alignment horizontal="center" vertical="center"/>
    </xf>
    <xf numFmtId="0" fontId="66" fillId="30" borderId="100" xfId="43" applyFont="1" applyFill="1" applyBorder="1" applyAlignment="1">
      <alignment horizontal="center" vertical="center"/>
    </xf>
    <xf numFmtId="0" fontId="66" fillId="30" borderId="67" xfId="43" applyFont="1" applyFill="1" applyBorder="1" applyAlignment="1">
      <alignment horizontal="center" vertical="center"/>
    </xf>
    <xf numFmtId="0" fontId="61" fillId="27" borderId="101" xfId="43" applyFont="1" applyFill="1" applyBorder="1" applyAlignment="1">
      <alignment vertical="center"/>
    </xf>
    <xf numFmtId="175" fontId="61" fillId="27" borderId="101" xfId="372" applyNumberFormat="1" applyFont="1" applyFill="1" applyBorder="1" applyAlignment="1">
      <alignment horizontal="center" vertical="center"/>
    </xf>
    <xf numFmtId="0" fontId="61" fillId="27" borderId="102" xfId="43" applyFont="1" applyFill="1" applyBorder="1" applyAlignment="1">
      <alignment vertical="center"/>
    </xf>
    <xf numFmtId="175" fontId="61" fillId="27" borderId="102" xfId="372" applyNumberFormat="1" applyFont="1" applyFill="1" applyBorder="1" applyAlignment="1">
      <alignment horizontal="center" vertical="center"/>
    </xf>
    <xf numFmtId="0" fontId="61" fillId="0" borderId="102" xfId="43" applyFont="1" applyFill="1" applyBorder="1" applyAlignment="1">
      <alignment vertical="center"/>
    </xf>
    <xf numFmtId="49" fontId="61" fillId="27" borderId="102" xfId="372" applyNumberFormat="1" applyFont="1" applyFill="1" applyBorder="1" applyAlignment="1">
      <alignment horizontal="center" vertical="center"/>
    </xf>
    <xf numFmtId="169" fontId="53" fillId="27" borderId="0" xfId="369" applyFont="1" applyFill="1"/>
    <xf numFmtId="0" fontId="61" fillId="0" borderId="103" xfId="43" applyFont="1" applyFill="1" applyBorder="1" applyAlignment="1">
      <alignment vertical="center"/>
    </xf>
    <xf numFmtId="175" fontId="61" fillId="27" borderId="103" xfId="372" applyNumberFormat="1" applyFont="1" applyFill="1" applyBorder="1" applyAlignment="1">
      <alignment horizontal="center" vertical="center"/>
    </xf>
    <xf numFmtId="49" fontId="61" fillId="27" borderId="103" xfId="372" applyNumberFormat="1" applyFont="1" applyFill="1" applyBorder="1" applyAlignment="1">
      <alignment horizontal="center" vertical="center"/>
    </xf>
    <xf numFmtId="0" fontId="61" fillId="0" borderId="101" xfId="43" applyFont="1" applyFill="1" applyBorder="1" applyAlignment="1">
      <alignment vertical="center"/>
    </xf>
    <xf numFmtId="175" fontId="61" fillId="27" borderId="0" xfId="372" applyNumberFormat="1" applyFont="1" applyFill="1" applyAlignment="1">
      <alignment horizontal="center"/>
    </xf>
    <xf numFmtId="199" fontId="61" fillId="27" borderId="100" xfId="370" applyNumberFormat="1" applyFont="1" applyFill="1" applyBorder="1" applyAlignment="1">
      <alignment horizontal="center" vertical="center"/>
    </xf>
    <xf numFmtId="0" fontId="61" fillId="28" borderId="101" xfId="43" applyFont="1" applyFill="1" applyBorder="1" applyAlignment="1">
      <alignment horizontal="left" vertical="center"/>
    </xf>
    <xf numFmtId="0" fontId="61" fillId="28" borderId="103" xfId="43" applyFont="1" applyFill="1" applyBorder="1" applyAlignment="1">
      <alignment horizontal="left" vertical="center"/>
    </xf>
    <xf numFmtId="0" fontId="61" fillId="28" borderId="0" xfId="43" applyFont="1" applyFill="1" applyBorder="1" applyAlignment="1">
      <alignment horizontal="left"/>
    </xf>
    <xf numFmtId="175" fontId="61" fillId="27" borderId="0" xfId="372" applyNumberFormat="1" applyFont="1" applyFill="1" applyBorder="1" applyAlignment="1">
      <alignment horizontal="center"/>
    </xf>
    <xf numFmtId="0" fontId="61" fillId="28" borderId="0" xfId="43" applyFont="1" applyFill="1" applyAlignment="1">
      <alignment horizontal="left"/>
    </xf>
    <xf numFmtId="199" fontId="61" fillId="27" borderId="0" xfId="370" applyNumberFormat="1" applyFont="1" applyFill="1" applyBorder="1" applyAlignment="1">
      <alignment horizontal="center"/>
    </xf>
    <xf numFmtId="200" fontId="61" fillId="27" borderId="0" xfId="370" applyNumberFormat="1" applyFont="1" applyFill="1" applyAlignment="1">
      <alignment horizontal="center"/>
    </xf>
    <xf numFmtId="0" fontId="66" fillId="30" borderId="100" xfId="43" applyFont="1" applyFill="1" applyBorder="1" applyAlignment="1">
      <alignment horizontal="center" vertical="center" wrapText="1"/>
    </xf>
    <xf numFmtId="0" fontId="61" fillId="0" borderId="101" xfId="43" applyFont="1" applyFill="1" applyBorder="1" applyAlignment="1">
      <alignment horizontal="left" vertical="center"/>
    </xf>
    <xf numFmtId="0" fontId="61" fillId="0" borderId="103" xfId="43" applyFont="1" applyFill="1" applyBorder="1" applyAlignment="1">
      <alignment horizontal="left" vertical="center"/>
    </xf>
    <xf numFmtId="0" fontId="61" fillId="0" borderId="0" xfId="43" applyFont="1" applyFill="1" applyBorder="1" applyAlignment="1">
      <alignment horizontal="left"/>
    </xf>
    <xf numFmtId="0" fontId="61" fillId="0" borderId="0" xfId="43" applyFont="1" applyFill="1" applyAlignment="1">
      <alignment horizontal="left"/>
    </xf>
    <xf numFmtId="0" fontId="68" fillId="0" borderId="33" xfId="43" applyFont="1" applyFill="1" applyBorder="1"/>
    <xf numFmtId="14" fontId="55" fillId="27" borderId="0" xfId="43" applyNumberFormat="1" applyFont="1" applyFill="1" applyAlignment="1">
      <alignment vertical="center"/>
    </xf>
    <xf numFmtId="0" fontId="54" fillId="0" borderId="71" xfId="79" applyFont="1" applyFill="1" applyBorder="1" applyAlignment="1" applyProtection="1">
      <alignment horizontal="center" vertical="center"/>
    </xf>
    <xf numFmtId="0" fontId="57" fillId="28" borderId="0" xfId="43" applyFont="1" applyFill="1" applyAlignment="1">
      <alignment horizontal="center" vertical="center"/>
    </xf>
    <xf numFmtId="0" fontId="113" fillId="28" borderId="0" xfId="43" applyFont="1" applyFill="1" applyAlignment="1">
      <alignment horizontal="center" vertical="center"/>
    </xf>
    <xf numFmtId="165" fontId="53" fillId="0" borderId="0" xfId="0" applyNumberFormat="1" applyFont="1"/>
    <xf numFmtId="3" fontId="53" fillId="0" borderId="0" xfId="368" applyNumberFormat="1" applyFont="1"/>
    <xf numFmtId="3" fontId="53" fillId="0" borderId="0" xfId="43" applyNumberFormat="1" applyFont="1" applyFill="1"/>
    <xf numFmtId="170" fontId="84" fillId="27" borderId="0" xfId="85" applyFont="1" applyFill="1" applyAlignment="1">
      <alignment vertical="center"/>
    </xf>
    <xf numFmtId="1" fontId="53" fillId="0" borderId="40" xfId="43" applyNumberFormat="1" applyFont="1" applyFill="1" applyBorder="1" applyAlignment="1">
      <alignment vertical="center"/>
    </xf>
    <xf numFmtId="0" fontId="53" fillId="0" borderId="88" xfId="43" applyFont="1" applyFill="1" applyBorder="1" applyAlignment="1">
      <alignment horizontal="left" vertical="center" indent="1"/>
    </xf>
    <xf numFmtId="0" fontId="53" fillId="0" borderId="0" xfId="43" applyFont="1" applyFill="1" applyBorder="1" applyAlignment="1">
      <alignment horizontal="left" vertical="center" indent="2"/>
    </xf>
    <xf numFmtId="0" fontId="78" fillId="0" borderId="0" xfId="43" applyFont="1" applyFill="1" applyBorder="1" applyAlignment="1">
      <alignment horizontal="left" vertical="center" indent="1"/>
    </xf>
    <xf numFmtId="168" fontId="108" fillId="30" borderId="33" xfId="43" applyNumberFormat="1" applyFont="1" applyFill="1" applyBorder="1" applyAlignment="1">
      <alignment horizontal="center"/>
    </xf>
    <xf numFmtId="0" fontId="108" fillId="30" borderId="25" xfId="43" applyNumberFormat="1" applyFont="1" applyFill="1" applyBorder="1" applyAlignment="1">
      <alignment horizontal="center"/>
    </xf>
    <xf numFmtId="0" fontId="108" fillId="30" borderId="36" xfId="43" applyFont="1" applyFill="1" applyBorder="1" applyAlignment="1">
      <alignment horizontal="center"/>
    </xf>
    <xf numFmtId="0" fontId="53" fillId="27" borderId="0" xfId="43" applyFont="1" applyFill="1" applyAlignment="1">
      <alignment horizontal="left" wrapText="1"/>
    </xf>
    <xf numFmtId="202" fontId="57" fillId="27" borderId="15" xfId="97" applyNumberFormat="1" applyFont="1" applyFill="1" applyBorder="1" applyAlignment="1">
      <alignment horizontal="center"/>
    </xf>
    <xf numFmtId="203" fontId="53" fillId="0" borderId="0" xfId="85" applyNumberFormat="1" applyFont="1"/>
    <xf numFmtId="3" fontId="53" fillId="27" borderId="0" xfId="43" applyNumberFormat="1" applyFont="1" applyFill="1" applyAlignment="1">
      <alignment vertical="center" wrapText="1"/>
    </xf>
    <xf numFmtId="170" fontId="68" fillId="27" borderId="0" xfId="85" applyFont="1" applyFill="1" applyAlignment="1">
      <alignment vertical="center"/>
    </xf>
    <xf numFmtId="170" fontId="53" fillId="27" borderId="0" xfId="85" applyFont="1" applyFill="1" applyAlignment="1">
      <alignment horizontal="center" vertical="center"/>
    </xf>
    <xf numFmtId="170" fontId="72" fillId="27" borderId="0" xfId="85" applyFont="1" applyFill="1" applyBorder="1"/>
    <xf numFmtId="168" fontId="72" fillId="27" borderId="0" xfId="43" applyNumberFormat="1" applyFont="1" applyFill="1" applyBorder="1"/>
    <xf numFmtId="204" fontId="56" fillId="0" borderId="0" xfId="43" applyNumberFormat="1" applyFont="1" applyFill="1"/>
    <xf numFmtId="0" fontId="53" fillId="27" borderId="0" xfId="43" applyFont="1" applyFill="1" applyBorder="1" applyAlignment="1">
      <alignment vertical="center" wrapText="1"/>
    </xf>
    <xf numFmtId="182" fontId="72" fillId="27" borderId="24" xfId="85" applyNumberFormat="1" applyFont="1" applyFill="1" applyBorder="1" applyAlignment="1">
      <alignment vertical="center"/>
    </xf>
    <xf numFmtId="10" fontId="72" fillId="28" borderId="15" xfId="97" applyNumberFormat="1" applyFont="1" applyFill="1" applyBorder="1" applyAlignment="1">
      <alignment horizontal="center" vertical="center"/>
    </xf>
    <xf numFmtId="0" fontId="61" fillId="0" borderId="44" xfId="43" applyFont="1" applyFill="1" applyBorder="1" applyAlignment="1">
      <alignment horizontal="left" vertical="center"/>
    </xf>
    <xf numFmtId="0" fontId="68" fillId="0" borderId="0" xfId="43" applyFont="1" applyFill="1" applyAlignment="1">
      <alignment horizontal="left" vertical="center" indent="2"/>
    </xf>
    <xf numFmtId="3" fontId="68" fillId="0" borderId="0" xfId="43" applyNumberFormat="1" applyFont="1" applyFill="1" applyAlignment="1">
      <alignment horizontal="left" vertical="center" indent="2"/>
    </xf>
    <xf numFmtId="170" fontId="55" fillId="27" borderId="0" xfId="85" applyFont="1" applyFill="1" applyAlignment="1">
      <alignment horizontal="center"/>
    </xf>
    <xf numFmtId="205" fontId="55" fillId="27" borderId="0" xfId="85" applyNumberFormat="1" applyFont="1" applyFill="1" applyAlignment="1">
      <alignment horizontal="center"/>
    </xf>
    <xf numFmtId="201" fontId="53" fillId="27" borderId="0" xfId="85" applyNumberFormat="1" applyFont="1" applyFill="1" applyAlignment="1">
      <alignment horizontal="center"/>
    </xf>
    <xf numFmtId="207" fontId="53" fillId="27" borderId="0" xfId="85" applyNumberFormat="1" applyFont="1" applyFill="1" applyAlignment="1">
      <alignment horizontal="center"/>
    </xf>
    <xf numFmtId="3" fontId="53" fillId="0" borderId="0" xfId="91" applyNumberFormat="1" applyFont="1" applyFill="1" applyAlignment="1">
      <alignment vertical="center" wrapText="1"/>
    </xf>
    <xf numFmtId="208" fontId="77" fillId="0" borderId="0" xfId="43" applyNumberFormat="1" applyFont="1" applyFill="1"/>
    <xf numFmtId="192" fontId="61" fillId="0" borderId="0" xfId="43" applyNumberFormat="1" applyFont="1" applyFill="1" applyAlignment="1">
      <alignment horizontal="right" vertical="center"/>
    </xf>
    <xf numFmtId="0" fontId="61" fillId="0" borderId="55" xfId="43" applyFont="1" applyFill="1" applyBorder="1" applyAlignment="1">
      <alignment vertical="center"/>
    </xf>
    <xf numFmtId="0" fontId="61" fillId="0" borderId="105" xfId="43" applyFont="1" applyFill="1" applyBorder="1" applyAlignment="1">
      <alignment vertical="center"/>
    </xf>
    <xf numFmtId="0" fontId="61" fillId="0" borderId="104" xfId="43" applyFont="1" applyFill="1" applyBorder="1" applyAlignment="1">
      <alignment vertical="center"/>
    </xf>
    <xf numFmtId="170" fontId="53" fillId="28" borderId="14" xfId="85" applyFont="1" applyFill="1" applyBorder="1" applyAlignment="1">
      <alignment wrapText="1"/>
    </xf>
    <xf numFmtId="170" fontId="61" fillId="0" borderId="0" xfId="85" applyNumberFormat="1" applyFont="1" applyFill="1" applyAlignment="1">
      <alignment horizontal="center" vertical="center"/>
    </xf>
    <xf numFmtId="192" fontId="68" fillId="0" borderId="0" xfId="85" applyNumberFormat="1" applyFont="1" applyFill="1" applyAlignment="1">
      <alignment horizontal="center"/>
    </xf>
    <xf numFmtId="0" fontId="69" fillId="0" borderId="0" xfId="43" applyFont="1" applyFill="1" applyAlignment="1">
      <alignment vertical="center"/>
    </xf>
    <xf numFmtId="168" fontId="72" fillId="0" borderId="15" xfId="43" applyNumberFormat="1" applyFont="1" applyFill="1" applyBorder="1" applyAlignment="1">
      <alignment horizontal="center" vertical="center"/>
    </xf>
    <xf numFmtId="168" fontId="72" fillId="0" borderId="51" xfId="43" applyNumberFormat="1" applyFont="1" applyFill="1" applyBorder="1" applyAlignment="1">
      <alignment horizontal="center" vertical="center"/>
    </xf>
    <xf numFmtId="10" fontId="125" fillId="27" borderId="21" xfId="372" applyNumberFormat="1" applyFont="1" applyFill="1" applyBorder="1" applyAlignment="1" applyProtection="1">
      <alignment horizontal="center"/>
    </xf>
    <xf numFmtId="10" fontId="126" fillId="27" borderId="21" xfId="372" applyNumberFormat="1" applyFont="1" applyFill="1" applyBorder="1" applyAlignment="1" applyProtection="1">
      <alignment horizontal="center"/>
    </xf>
    <xf numFmtId="209" fontId="61" fillId="27" borderId="33" xfId="85" applyNumberFormat="1" applyFont="1" applyFill="1" applyBorder="1" applyAlignment="1">
      <alignment horizontal="center" vertical="center"/>
    </xf>
    <xf numFmtId="209" fontId="89" fillId="30" borderId="15" xfId="85" applyNumberFormat="1" applyFont="1" applyFill="1" applyBorder="1" applyAlignment="1">
      <alignment vertical="center"/>
    </xf>
    <xf numFmtId="209" fontId="58" fillId="27" borderId="15" xfId="85" applyNumberFormat="1" applyFont="1" applyFill="1" applyBorder="1"/>
    <xf numFmtId="209" fontId="53" fillId="27" borderId="15" xfId="85" applyNumberFormat="1" applyFont="1" applyFill="1" applyBorder="1"/>
    <xf numFmtId="209" fontId="60" fillId="27" borderId="15" xfId="85" applyNumberFormat="1" applyFont="1" applyFill="1" applyBorder="1"/>
    <xf numFmtId="209" fontId="61" fillId="27" borderId="15" xfId="85" applyNumberFormat="1" applyFont="1" applyFill="1" applyBorder="1" applyAlignment="1"/>
    <xf numFmtId="209" fontId="55" fillId="27" borderId="15" xfId="85" applyNumberFormat="1" applyFont="1" applyFill="1" applyBorder="1" applyAlignment="1">
      <alignment vertical="center"/>
    </xf>
    <xf numFmtId="209" fontId="53" fillId="27" borderId="15" xfId="85" applyNumberFormat="1" applyFont="1" applyFill="1" applyBorder="1" applyAlignment="1">
      <alignment horizontal="right" vertical="center"/>
    </xf>
    <xf numFmtId="209" fontId="53" fillId="27" borderId="15" xfId="85" applyNumberFormat="1" applyFont="1" applyFill="1" applyBorder="1" applyAlignment="1">
      <alignment horizontal="right"/>
    </xf>
    <xf numFmtId="209" fontId="53" fillId="27" borderId="15" xfId="85" applyNumberFormat="1" applyFont="1" applyFill="1" applyBorder="1" applyAlignment="1">
      <alignment vertical="center"/>
    </xf>
    <xf numFmtId="209" fontId="55" fillId="27" borderId="15" xfId="85" applyNumberFormat="1" applyFont="1" applyFill="1" applyBorder="1" applyAlignment="1">
      <alignment wrapText="1"/>
    </xf>
    <xf numFmtId="209" fontId="55" fillId="27" borderId="15" xfId="85" applyNumberFormat="1" applyFont="1" applyFill="1" applyBorder="1" applyAlignment="1"/>
    <xf numFmtId="209" fontId="55" fillId="27" borderId="15" xfId="85" applyNumberFormat="1" applyFont="1" applyFill="1" applyBorder="1" applyAlignment="1">
      <alignment horizontal="right" vertical="center"/>
    </xf>
    <xf numFmtId="209" fontId="109" fillId="27" borderId="15" xfId="85" applyNumberFormat="1" applyFont="1" applyFill="1" applyBorder="1" applyAlignment="1"/>
    <xf numFmtId="209" fontId="68" fillId="27" borderId="15" xfId="85" applyNumberFormat="1" applyFont="1" applyFill="1" applyBorder="1" applyAlignment="1">
      <alignment horizontal="right"/>
    </xf>
    <xf numFmtId="209" fontId="60" fillId="28" borderId="15" xfId="85" applyNumberFormat="1" applyFont="1" applyFill="1" applyBorder="1" applyAlignment="1">
      <alignment vertical="center"/>
    </xf>
    <xf numFmtId="209" fontId="61" fillId="28" borderId="15" xfId="85" applyNumberFormat="1" applyFont="1" applyFill="1" applyBorder="1" applyAlignment="1"/>
    <xf numFmtId="209" fontId="89" fillId="30" borderId="15" xfId="85" applyNumberFormat="1" applyFont="1" applyFill="1" applyBorder="1" applyAlignment="1">
      <alignment horizontal="right" vertical="center"/>
    </xf>
    <xf numFmtId="209" fontId="69" fillId="0" borderId="25" xfId="85" applyNumberFormat="1" applyFont="1" applyFill="1" applyBorder="1"/>
    <xf numFmtId="3" fontId="61" fillId="27" borderId="33" xfId="85" applyNumberFormat="1" applyFont="1" applyFill="1" applyBorder="1" applyAlignment="1">
      <alignment horizontal="center" vertical="center"/>
    </xf>
    <xf numFmtId="3" fontId="61" fillId="27" borderId="16" xfId="85" applyNumberFormat="1" applyFont="1" applyFill="1" applyBorder="1" applyAlignment="1">
      <alignment horizontal="center" vertical="center"/>
    </xf>
    <xf numFmtId="3" fontId="89" fillId="30" borderId="15" xfId="85" applyNumberFormat="1" applyFont="1" applyFill="1" applyBorder="1" applyAlignment="1">
      <alignment vertical="center"/>
    </xf>
    <xf numFmtId="3" fontId="58" fillId="27" borderId="15" xfId="85" applyNumberFormat="1" applyFont="1" applyFill="1" applyBorder="1"/>
    <xf numFmtId="3" fontId="53" fillId="27" borderId="15" xfId="85" applyNumberFormat="1" applyFont="1" applyFill="1" applyBorder="1"/>
    <xf numFmtId="3" fontId="53" fillId="27" borderId="16" xfId="85" applyNumberFormat="1" applyFont="1" applyFill="1" applyBorder="1"/>
    <xf numFmtId="3" fontId="60" fillId="27" borderId="15" xfId="85" applyNumberFormat="1" applyFont="1" applyFill="1" applyBorder="1"/>
    <xf numFmtId="3" fontId="60" fillId="27" borderId="16" xfId="85" applyNumberFormat="1" applyFont="1" applyFill="1" applyBorder="1"/>
    <xf numFmtId="3" fontId="61" fillId="27" borderId="15" xfId="85" applyNumberFormat="1" applyFont="1" applyFill="1" applyBorder="1" applyAlignment="1"/>
    <xf numFmtId="3" fontId="55" fillId="27" borderId="15" xfId="85" applyNumberFormat="1" applyFont="1" applyFill="1" applyBorder="1" applyAlignment="1">
      <alignment vertical="center"/>
    </xf>
    <xf numFmtId="3" fontId="61" fillId="27" borderId="16" xfId="85" applyNumberFormat="1" applyFont="1" applyFill="1" applyBorder="1" applyAlignment="1"/>
    <xf numFmtId="3" fontId="53" fillId="27" borderId="15" xfId="85" applyNumberFormat="1" applyFont="1" applyFill="1" applyBorder="1" applyAlignment="1">
      <alignment horizontal="right" vertical="center"/>
    </xf>
    <xf numFmtId="3" fontId="53" fillId="27" borderId="15" xfId="85" applyNumberFormat="1" applyFont="1" applyFill="1" applyBorder="1" applyAlignment="1">
      <alignment horizontal="right"/>
    </xf>
    <xf numFmtId="3" fontId="53" fillId="27" borderId="16" xfId="85" applyNumberFormat="1" applyFont="1" applyFill="1" applyBorder="1" applyAlignment="1">
      <alignment horizontal="right"/>
    </xf>
    <xf numFmtId="3" fontId="53" fillId="27" borderId="15" xfId="85" applyNumberFormat="1" applyFont="1" applyFill="1" applyBorder="1" applyAlignment="1">
      <alignment vertical="center"/>
    </xf>
    <xf numFmtId="3" fontId="53" fillId="27" borderId="16" xfId="85" applyNumberFormat="1" applyFont="1" applyFill="1" applyBorder="1" applyAlignment="1">
      <alignment vertical="center"/>
    </xf>
    <xf numFmtId="3" fontId="55" fillId="27" borderId="15" xfId="85" applyNumberFormat="1" applyFont="1" applyFill="1" applyBorder="1" applyAlignment="1">
      <alignment vertical="center" wrapText="1"/>
    </xf>
    <xf numFmtId="3" fontId="55" fillId="27" borderId="16" xfId="85" applyNumberFormat="1" applyFont="1" applyFill="1" applyBorder="1" applyAlignment="1">
      <alignment vertical="center"/>
    </xf>
    <xf numFmtId="3" fontId="109" fillId="27" borderId="15" xfId="85" applyNumberFormat="1" applyFont="1" applyFill="1" applyBorder="1" applyAlignment="1"/>
    <xf numFmtId="3" fontId="109" fillId="27" borderId="16" xfId="85" applyNumberFormat="1" applyFont="1" applyFill="1" applyBorder="1" applyAlignment="1"/>
    <xf numFmtId="3" fontId="53" fillId="27" borderId="16" xfId="85" applyNumberFormat="1" applyFont="1" applyFill="1" applyBorder="1" applyAlignment="1">
      <alignment horizontal="right" vertical="center"/>
    </xf>
    <xf numFmtId="3" fontId="60" fillId="28" borderId="15" xfId="377" applyNumberFormat="1" applyFont="1" applyFill="1" applyBorder="1" applyAlignment="1">
      <alignment vertical="center"/>
    </xf>
    <xf numFmtId="3" fontId="61" fillId="28" borderId="15" xfId="85" applyNumberFormat="1" applyFont="1" applyFill="1" applyBorder="1" applyAlignment="1"/>
    <xf numFmtId="3" fontId="89" fillId="30" borderId="15" xfId="85" applyNumberFormat="1" applyFont="1" applyFill="1" applyBorder="1" applyAlignment="1">
      <alignment horizontal="right" vertical="center"/>
    </xf>
    <xf numFmtId="3" fontId="69" fillId="0" borderId="25" xfId="85" applyNumberFormat="1" applyFont="1" applyFill="1" applyBorder="1"/>
    <xf numFmtId="0" fontId="108" fillId="30" borderId="36" xfId="43" applyNumberFormat="1" applyFont="1" applyFill="1" applyBorder="1" applyAlignment="1">
      <alignment horizontal="center"/>
    </xf>
    <xf numFmtId="0" fontId="72" fillId="0" borderId="15" xfId="43" applyNumberFormat="1" applyFont="1" applyFill="1" applyBorder="1" applyAlignment="1" applyProtection="1">
      <alignment vertical="center"/>
    </xf>
    <xf numFmtId="0" fontId="72" fillId="0" borderId="51" xfId="43" applyNumberFormat="1" applyFont="1" applyFill="1" applyBorder="1" applyAlignment="1" applyProtection="1">
      <alignment vertical="center"/>
    </xf>
    <xf numFmtId="0" fontId="72" fillId="0" borderId="37" xfId="43" applyNumberFormat="1" applyFont="1" applyFill="1" applyBorder="1" applyAlignment="1" applyProtection="1">
      <alignment vertical="center"/>
    </xf>
    <xf numFmtId="168" fontId="72" fillId="0" borderId="37" xfId="43" applyNumberFormat="1" applyFont="1" applyFill="1" applyBorder="1" applyAlignment="1">
      <alignment horizontal="center" vertical="center"/>
    </xf>
    <xf numFmtId="0" fontId="81" fillId="0" borderId="51" xfId="43" applyNumberFormat="1" applyFont="1" applyFill="1" applyBorder="1" applyAlignment="1" applyProtection="1">
      <alignment vertical="center"/>
    </xf>
    <xf numFmtId="0" fontId="81" fillId="0" borderId="15" xfId="43" applyNumberFormat="1" applyFont="1" applyFill="1" applyBorder="1" applyAlignment="1" applyProtection="1">
      <alignment horizontal="left" vertical="center"/>
    </xf>
    <xf numFmtId="0" fontId="86" fillId="0" borderId="0" xfId="43" applyFont="1" applyFill="1"/>
    <xf numFmtId="0" fontId="122" fillId="0" borderId="0" xfId="43" applyFont="1" applyFill="1" applyAlignment="1" applyProtection="1">
      <alignment horizontal="left"/>
    </xf>
    <xf numFmtId="167" fontId="53" fillId="28" borderId="0" xfId="43" applyNumberFormat="1" applyFont="1" applyFill="1"/>
    <xf numFmtId="167" fontId="55" fillId="27" borderId="65" xfId="369" applyNumberFormat="1" applyFont="1" applyFill="1" applyBorder="1" applyAlignment="1">
      <alignment vertical="center"/>
    </xf>
    <xf numFmtId="193" fontId="72" fillId="27" borderId="20" xfId="86" applyNumberFormat="1" applyFont="1" applyFill="1" applyBorder="1" applyAlignment="1">
      <alignment vertical="center"/>
    </xf>
    <xf numFmtId="193" fontId="55" fillId="27" borderId="20" xfId="86" applyNumberFormat="1" applyFont="1" applyFill="1" applyBorder="1" applyAlignment="1">
      <alignment vertical="center"/>
    </xf>
    <xf numFmtId="167" fontId="55" fillId="30" borderId="106" xfId="43" applyNumberFormat="1" applyFont="1" applyFill="1" applyBorder="1" applyAlignment="1">
      <alignment horizontal="center" vertical="center"/>
    </xf>
    <xf numFmtId="167" fontId="55" fillId="30" borderId="41" xfId="43" applyNumberFormat="1" applyFont="1" applyFill="1" applyBorder="1" applyAlignment="1">
      <alignment horizontal="center" vertical="center"/>
    </xf>
    <xf numFmtId="167" fontId="72" fillId="27" borderId="50" xfId="86" applyNumberFormat="1" applyFont="1" applyFill="1" applyBorder="1" applyAlignment="1">
      <alignment vertical="center"/>
    </xf>
    <xf numFmtId="167" fontId="55" fillId="27" borderId="0" xfId="86" applyNumberFormat="1" applyFont="1" applyFill="1" applyBorder="1" applyAlignment="1">
      <alignment vertical="center"/>
    </xf>
    <xf numFmtId="167" fontId="55" fillId="27" borderId="0" xfId="86" applyNumberFormat="1" applyFont="1" applyFill="1" applyBorder="1" applyAlignment="1">
      <alignment horizontal="right" vertical="center"/>
    </xf>
    <xf numFmtId="167" fontId="55" fillId="27" borderId="0" xfId="369" applyNumberFormat="1" applyFont="1" applyFill="1" applyBorder="1" applyAlignment="1">
      <alignment vertical="center"/>
    </xf>
    <xf numFmtId="167" fontId="72" fillId="27" borderId="48" xfId="86" applyNumberFormat="1" applyFont="1" applyFill="1" applyBorder="1" applyAlignment="1">
      <alignment vertical="center"/>
    </xf>
    <xf numFmtId="167" fontId="55" fillId="30" borderId="107" xfId="43" applyNumberFormat="1" applyFont="1" applyFill="1" applyBorder="1" applyAlignment="1">
      <alignment horizontal="center" vertical="center"/>
    </xf>
    <xf numFmtId="167" fontId="55" fillId="27" borderId="51" xfId="86" applyNumberFormat="1" applyFont="1" applyFill="1" applyBorder="1" applyAlignment="1">
      <alignment horizontal="center" vertical="center"/>
    </xf>
    <xf numFmtId="167" fontId="55" fillId="27" borderId="25" xfId="86" applyNumberFormat="1" applyFont="1" applyFill="1" applyBorder="1" applyAlignment="1">
      <alignment horizontal="center" vertical="center"/>
    </xf>
    <xf numFmtId="209" fontId="55" fillId="27" borderId="15" xfId="43" applyNumberFormat="1" applyFont="1" applyFill="1" applyBorder="1" applyAlignment="1" applyProtection="1">
      <alignment horizontal="right" vertical="center"/>
    </xf>
    <xf numFmtId="209" fontId="65" fillId="30" borderId="15" xfId="43" applyNumberFormat="1" applyFont="1" applyFill="1" applyBorder="1" applyAlignment="1" applyProtection="1">
      <alignment horizontal="right" vertical="center"/>
    </xf>
    <xf numFmtId="209" fontId="55" fillId="0" borderId="15" xfId="43" applyNumberFormat="1" applyFont="1" applyFill="1" applyBorder="1" applyAlignment="1" applyProtection="1">
      <alignment horizontal="right" vertical="center"/>
    </xf>
    <xf numFmtId="209" fontId="72" fillId="27" borderId="15" xfId="43" applyNumberFormat="1" applyFont="1" applyFill="1" applyBorder="1" applyAlignment="1">
      <alignment vertical="center"/>
    </xf>
    <xf numFmtId="209" fontId="72" fillId="27" borderId="15" xfId="43" applyNumberFormat="1" applyFont="1" applyFill="1" applyBorder="1" applyAlignment="1" applyProtection="1">
      <alignment horizontal="right" vertical="center"/>
    </xf>
    <xf numFmtId="209" fontId="72" fillId="28" borderId="15" xfId="43" applyNumberFormat="1" applyFont="1" applyFill="1" applyBorder="1" applyAlignment="1" applyProtection="1">
      <alignment horizontal="right" vertical="center"/>
    </xf>
    <xf numFmtId="209" fontId="72" fillId="0" borderId="15" xfId="43" applyNumberFormat="1" applyFont="1" applyFill="1" applyBorder="1" applyAlignment="1" applyProtection="1">
      <alignment horizontal="right" vertical="center"/>
    </xf>
    <xf numFmtId="170" fontId="53" fillId="0" borderId="0" xfId="85" applyFont="1" applyAlignment="1">
      <alignment vertical="center"/>
    </xf>
    <xf numFmtId="0" fontId="72" fillId="27" borderId="33" xfId="43" applyFont="1" applyFill="1" applyBorder="1" applyAlignment="1">
      <alignment horizontal="centerContinuous" vertical="center" wrapText="1"/>
    </xf>
    <xf numFmtId="0" fontId="72" fillId="27" borderId="25" xfId="43" applyFont="1" applyFill="1" applyBorder="1" applyAlignment="1">
      <alignment horizontal="center" vertical="center" wrapText="1"/>
    </xf>
    <xf numFmtId="3" fontId="55" fillId="0" borderId="15" xfId="379" applyNumberFormat="1" applyFont="1" applyFill="1" applyBorder="1" applyAlignment="1">
      <alignment vertical="center"/>
    </xf>
    <xf numFmtId="3" fontId="53" fillId="0" borderId="15" xfId="379" applyNumberFormat="1" applyFont="1" applyFill="1" applyBorder="1" applyAlignment="1">
      <alignment vertical="center"/>
    </xf>
    <xf numFmtId="3" fontId="55" fillId="0" borderId="0" xfId="379" applyNumberFormat="1" applyFont="1" applyFill="1" applyBorder="1" applyAlignment="1">
      <alignment vertical="center"/>
    </xf>
    <xf numFmtId="3" fontId="55" fillId="0" borderId="16" xfId="379" applyNumberFormat="1" applyFont="1" applyFill="1" applyBorder="1" applyAlignment="1">
      <alignment vertical="center"/>
    </xf>
    <xf numFmtId="198" fontId="55" fillId="0" borderId="15" xfId="85" applyNumberFormat="1" applyFont="1" applyFill="1" applyBorder="1" applyAlignment="1">
      <alignment horizontal="right" vertical="center"/>
    </xf>
    <xf numFmtId="43" fontId="55" fillId="0" borderId="15" xfId="85" applyNumberFormat="1" applyFont="1" applyFill="1" applyBorder="1" applyAlignment="1">
      <alignment horizontal="right" vertical="center"/>
    </xf>
    <xf numFmtId="3" fontId="53" fillId="27" borderId="38" xfId="432" applyNumberFormat="1" applyFont="1" applyFill="1" applyBorder="1"/>
    <xf numFmtId="0" fontId="53" fillId="0" borderId="0" xfId="43" applyFont="1" applyFill="1" applyAlignment="1">
      <alignment horizontal="left"/>
    </xf>
    <xf numFmtId="0" fontId="72" fillId="28" borderId="0" xfId="368" applyFont="1" applyFill="1"/>
    <xf numFmtId="210" fontId="53" fillId="27" borderId="0" xfId="369" applyNumberFormat="1" applyFont="1" applyFill="1"/>
    <xf numFmtId="0" fontId="56" fillId="27" borderId="0" xfId="43" applyFont="1" applyFill="1" applyAlignment="1">
      <alignment horizontal="center"/>
    </xf>
    <xf numFmtId="0" fontId="55" fillId="27" borderId="0" xfId="43" applyFont="1" applyFill="1" applyAlignment="1">
      <alignment horizontal="center"/>
    </xf>
    <xf numFmtId="3" fontId="58" fillId="27" borderId="0" xfId="43" applyNumberFormat="1" applyFont="1" applyFill="1"/>
    <xf numFmtId="4" fontId="77" fillId="0" borderId="36" xfId="43" applyNumberFormat="1" applyFont="1" applyFill="1" applyBorder="1" applyAlignment="1">
      <alignment horizontal="center" vertical="center" wrapText="1"/>
    </xf>
    <xf numFmtId="15" fontId="77" fillId="0" borderId="25" xfId="43" applyNumberFormat="1" applyFont="1" applyFill="1" applyBorder="1" applyAlignment="1">
      <alignment horizontal="center" vertical="center" wrapText="1"/>
    </xf>
    <xf numFmtId="15" fontId="77" fillId="27" borderId="25" xfId="43" applyNumberFormat="1" applyFont="1" applyFill="1" applyBorder="1" applyAlignment="1">
      <alignment horizontal="center" vertical="center" wrapText="1"/>
    </xf>
    <xf numFmtId="0" fontId="53" fillId="0" borderId="27" xfId="43" applyFont="1" applyBorder="1"/>
    <xf numFmtId="3" fontId="77" fillId="0" borderId="33" xfId="43" applyNumberFormat="1" applyFont="1" applyFill="1" applyBorder="1"/>
    <xf numFmtId="211" fontId="77" fillId="0" borderId="33" xfId="370" applyNumberFormat="1" applyFont="1" applyFill="1" applyBorder="1"/>
    <xf numFmtId="0" fontId="103" fillId="30" borderId="14" xfId="43" applyFont="1" applyFill="1" applyBorder="1" applyAlignment="1">
      <alignment vertical="center" wrapText="1"/>
    </xf>
    <xf numFmtId="3" fontId="129" fillId="30" borderId="15" xfId="43" applyNumberFormat="1" applyFont="1" applyFill="1" applyBorder="1" applyAlignment="1">
      <alignment vertical="center"/>
    </xf>
    <xf numFmtId="0" fontId="53" fillId="0" borderId="30" xfId="43" applyFont="1" applyBorder="1"/>
    <xf numFmtId="0" fontId="130" fillId="0" borderId="25" xfId="43" applyFont="1" applyFill="1" applyBorder="1"/>
    <xf numFmtId="0" fontId="103" fillId="30" borderId="14" xfId="43" applyFont="1" applyFill="1" applyBorder="1"/>
    <xf numFmtId="3" fontId="129" fillId="30" borderId="15" xfId="43" applyNumberFormat="1" applyFont="1" applyFill="1" applyBorder="1"/>
    <xf numFmtId="0" fontId="53" fillId="0" borderId="14" xfId="43" applyFont="1" applyBorder="1"/>
    <xf numFmtId="0" fontId="130" fillId="0" borderId="15" xfId="43" applyFont="1" applyFill="1" applyBorder="1"/>
    <xf numFmtId="0" fontId="91" fillId="30" borderId="14" xfId="43" applyFont="1" applyFill="1" applyBorder="1"/>
    <xf numFmtId="173" fontId="131" fillId="30" borderId="15" xfId="370" applyNumberFormat="1" applyFont="1" applyFill="1" applyBorder="1"/>
    <xf numFmtId="0" fontId="72" fillId="27" borderId="14" xfId="43" applyFont="1" applyFill="1" applyBorder="1"/>
    <xf numFmtId="0" fontId="130" fillId="27" borderId="15" xfId="43" applyFont="1" applyFill="1" applyBorder="1"/>
    <xf numFmtId="0" fontId="75" fillId="27" borderId="14" xfId="43" applyFont="1" applyFill="1" applyBorder="1"/>
    <xf numFmtId="3" fontId="132" fillId="27" borderId="15" xfId="43" applyNumberFormat="1" applyFont="1" applyFill="1" applyBorder="1"/>
    <xf numFmtId="3" fontId="130" fillId="27" borderId="15" xfId="43" applyNumberFormat="1" applyFont="1" applyFill="1" applyBorder="1"/>
    <xf numFmtId="3" fontId="55" fillId="27" borderId="15" xfId="43" applyNumberFormat="1" applyFont="1" applyFill="1" applyBorder="1"/>
    <xf numFmtId="166" fontId="132" fillId="27" borderId="15" xfId="370" applyNumberFormat="1" applyFont="1" applyFill="1" applyBorder="1"/>
    <xf numFmtId="166" fontId="61" fillId="27" borderId="14" xfId="370" applyNumberFormat="1" applyFont="1" applyFill="1" applyBorder="1"/>
    <xf numFmtId="3" fontId="131" fillId="30" borderId="15" xfId="43" applyNumberFormat="1" applyFont="1" applyFill="1" applyBorder="1"/>
    <xf numFmtId="166" fontId="131" fillId="30" borderId="15" xfId="370" applyNumberFormat="1" applyFont="1" applyFill="1" applyBorder="1"/>
    <xf numFmtId="0" fontId="72" fillId="27" borderId="30" xfId="43" applyFont="1" applyFill="1" applyBorder="1"/>
    <xf numFmtId="3" fontId="130" fillId="27" borderId="25" xfId="43" applyNumberFormat="1" applyFont="1" applyFill="1" applyBorder="1"/>
    <xf numFmtId="0" fontId="115" fillId="27" borderId="14" xfId="43" applyFont="1" applyFill="1" applyBorder="1"/>
    <xf numFmtId="173" fontId="132" fillId="27" borderId="15" xfId="370" applyNumberFormat="1" applyFont="1" applyFill="1" applyBorder="1"/>
    <xf numFmtId="173" fontId="132" fillId="27" borderId="15" xfId="43" applyNumberFormat="1" applyFont="1" applyFill="1" applyBorder="1"/>
    <xf numFmtId="3" fontId="130" fillId="27" borderId="33" xfId="43" applyNumberFormat="1" applyFont="1" applyFill="1" applyBorder="1"/>
    <xf numFmtId="173" fontId="133" fillId="30" borderId="15" xfId="370" applyNumberFormat="1" applyFont="1" applyFill="1" applyBorder="1"/>
    <xf numFmtId="0" fontId="53" fillId="0" borderId="0" xfId="368" applyFont="1" applyFill="1" applyAlignment="1">
      <alignment horizontal="left"/>
    </xf>
    <xf numFmtId="3" fontId="53" fillId="28" borderId="0" xfId="368" applyNumberFormat="1" applyFont="1" applyFill="1"/>
    <xf numFmtId="3" fontId="68" fillId="0" borderId="0" xfId="0" applyNumberFormat="1" applyFont="1"/>
    <xf numFmtId="3" fontId="61" fillId="27" borderId="15" xfId="43" applyNumberFormat="1" applyFont="1" applyFill="1" applyBorder="1"/>
    <xf numFmtId="3" fontId="53" fillId="27" borderId="15" xfId="43" applyNumberFormat="1" applyFont="1" applyFill="1" applyBorder="1"/>
    <xf numFmtId="3" fontId="61" fillId="27" borderId="15" xfId="43" applyNumberFormat="1" applyFont="1" applyFill="1" applyBorder="1" applyAlignment="1">
      <alignment vertical="center"/>
    </xf>
    <xf numFmtId="3" fontId="127" fillId="27" borderId="15" xfId="43" applyNumberFormat="1" applyFont="1" applyFill="1" applyBorder="1"/>
    <xf numFmtId="168" fontId="72" fillId="27" borderId="33" xfId="43" applyNumberFormat="1" applyFont="1" applyFill="1" applyBorder="1" applyAlignment="1">
      <alignment horizontal="center"/>
    </xf>
    <xf numFmtId="168" fontId="72" fillId="0" borderId="33" xfId="43" applyNumberFormat="1" applyFont="1" applyFill="1" applyBorder="1" applyAlignment="1">
      <alignment horizontal="center"/>
    </xf>
    <xf numFmtId="0" fontId="128" fillId="27" borderId="0" xfId="43" applyFont="1" applyFill="1" applyAlignment="1">
      <alignment horizontal="center"/>
    </xf>
    <xf numFmtId="0" fontId="60" fillId="27" borderId="0" xfId="43" applyFont="1" applyFill="1" applyAlignment="1">
      <alignment horizontal="center"/>
    </xf>
    <xf numFmtId="0" fontId="53" fillId="27" borderId="0" xfId="43" applyFont="1" applyFill="1" applyAlignment="1">
      <alignment horizontal="center"/>
    </xf>
    <xf numFmtId="0" fontId="53" fillId="27" borderId="0" xfId="91" applyFont="1" applyFill="1" applyAlignment="1">
      <alignment horizontal="left" vertical="center" wrapText="1"/>
    </xf>
    <xf numFmtId="0" fontId="25" fillId="30" borderId="14" xfId="43" applyNumberFormat="1" applyFont="1" applyFill="1" applyBorder="1" applyAlignment="1" applyProtection="1"/>
    <xf numFmtId="10" fontId="65" fillId="30" borderId="15" xfId="97" applyNumberFormat="1" applyFont="1" applyFill="1" applyBorder="1" applyAlignment="1" applyProtection="1">
      <alignment horizontal="right" vertical="center"/>
    </xf>
    <xf numFmtId="15" fontId="72" fillId="0" borderId="20" xfId="43" applyNumberFormat="1" applyFont="1" applyFill="1" applyBorder="1" applyAlignment="1">
      <alignment horizontal="center"/>
    </xf>
    <xf numFmtId="0" fontId="55" fillId="0" borderId="20" xfId="43" applyFont="1" applyFill="1" applyBorder="1"/>
    <xf numFmtId="1" fontId="55" fillId="0" borderId="64" xfId="43" applyNumberFormat="1" applyFont="1" applyFill="1" applyBorder="1" applyAlignment="1">
      <alignment horizontal="center"/>
    </xf>
    <xf numFmtId="3" fontId="88" fillId="0" borderId="53" xfId="43" applyNumberFormat="1" applyFont="1" applyFill="1" applyBorder="1" applyAlignment="1">
      <alignment vertical="center" wrapText="1"/>
    </xf>
    <xf numFmtId="0" fontId="97" fillId="0" borderId="20" xfId="43" applyFont="1" applyFill="1" applyBorder="1"/>
    <xf numFmtId="1" fontId="98" fillId="0" borderId="64" xfId="43" applyNumberFormat="1" applyFont="1" applyFill="1" applyBorder="1" applyAlignment="1">
      <alignment horizontal="center"/>
    </xf>
    <xf numFmtId="3" fontId="113" fillId="0" borderId="20" xfId="43" applyNumberFormat="1" applyFont="1" applyFill="1" applyBorder="1" applyAlignment="1">
      <alignment horizontal="right" indent="1"/>
    </xf>
    <xf numFmtId="3" fontId="72" fillId="0" borderId="20" xfId="43" applyNumberFormat="1" applyFont="1" applyFill="1" applyBorder="1" applyAlignment="1">
      <alignment horizontal="right" indent="1"/>
    </xf>
    <xf numFmtId="0" fontId="99" fillId="0" borderId="20" xfId="43" applyFont="1" applyFill="1" applyBorder="1"/>
    <xf numFmtId="1" fontId="99" fillId="0" borderId="64" xfId="43" applyNumberFormat="1" applyFont="1" applyFill="1" applyBorder="1" applyAlignment="1">
      <alignment horizontal="center"/>
    </xf>
    <xf numFmtId="3" fontId="55" fillId="0" borderId="20" xfId="43" applyNumberFormat="1" applyFont="1" applyFill="1" applyBorder="1" applyAlignment="1">
      <alignment horizontal="right" indent="1"/>
    </xf>
    <xf numFmtId="3" fontId="72" fillId="0" borderId="20" xfId="43" quotePrefix="1" applyNumberFormat="1" applyFont="1" applyFill="1" applyBorder="1" applyAlignment="1">
      <alignment horizontal="right" indent="1"/>
    </xf>
    <xf numFmtId="15" fontId="99" fillId="0" borderId="20" xfId="43" applyNumberFormat="1" applyFont="1" applyFill="1" applyBorder="1" applyAlignment="1">
      <alignment horizontal="center"/>
    </xf>
    <xf numFmtId="10" fontId="99" fillId="0" borderId="20" xfId="372" applyNumberFormat="1" applyFont="1" applyFill="1" applyBorder="1" applyAlignment="1">
      <alignment horizontal="center"/>
    </xf>
    <xf numFmtId="3" fontId="55" fillId="0" borderId="20" xfId="43" quotePrefix="1" applyNumberFormat="1" applyFont="1" applyFill="1" applyBorder="1" applyAlignment="1">
      <alignment horizontal="right" indent="1"/>
    </xf>
    <xf numFmtId="0" fontId="72" fillId="0" borderId="20" xfId="43" applyFont="1" applyFill="1" applyBorder="1"/>
    <xf numFmtId="0" fontId="134" fillId="0" borderId="20" xfId="43" applyFont="1" applyFill="1" applyBorder="1"/>
    <xf numFmtId="175" fontId="99" fillId="0" borderId="20" xfId="372" applyNumberFormat="1" applyFont="1" applyFill="1" applyBorder="1" applyAlignment="1">
      <alignment horizontal="center"/>
    </xf>
    <xf numFmtId="0" fontId="99" fillId="0" borderId="20" xfId="43" applyFont="1" applyFill="1" applyBorder="1" applyAlignment="1">
      <alignment horizontal="center"/>
    </xf>
    <xf numFmtId="3" fontId="72" fillId="0" borderId="41" xfId="43" quotePrefix="1" applyNumberFormat="1" applyFont="1" applyFill="1" applyBorder="1" applyAlignment="1">
      <alignment horizontal="right" indent="1"/>
    </xf>
    <xf numFmtId="3" fontId="72" fillId="0" borderId="41" xfId="43" applyNumberFormat="1" applyFont="1" applyFill="1" applyBorder="1" applyAlignment="1">
      <alignment horizontal="right" indent="1"/>
    </xf>
    <xf numFmtId="15" fontId="72" fillId="0" borderId="0" xfId="43" applyNumberFormat="1" applyFont="1" applyFill="1" applyAlignment="1">
      <alignment horizontal="center"/>
    </xf>
    <xf numFmtId="3" fontId="72" fillId="0" borderId="0" xfId="43" applyNumberFormat="1" applyFont="1" applyFill="1"/>
    <xf numFmtId="168" fontId="55" fillId="0" borderId="0" xfId="369" applyNumberFormat="1" applyFont="1" applyFill="1"/>
    <xf numFmtId="15" fontId="53" fillId="0" borderId="0" xfId="43" applyNumberFormat="1" applyFont="1" applyFill="1" applyAlignment="1"/>
    <xf numFmtId="170" fontId="53" fillId="0" borderId="0" xfId="370" applyFont="1" applyFill="1"/>
    <xf numFmtId="168" fontId="61" fillId="0" borderId="0" xfId="369" applyNumberFormat="1" applyFont="1" applyFill="1"/>
    <xf numFmtId="165" fontId="72" fillId="0" borderId="0" xfId="43" applyNumberFormat="1" applyFont="1" applyFill="1"/>
    <xf numFmtId="169" fontId="72" fillId="0" borderId="0" xfId="369" applyFont="1" applyFill="1"/>
    <xf numFmtId="3" fontId="67" fillId="30" borderId="106" xfId="43" applyNumberFormat="1" applyFont="1" applyFill="1" applyBorder="1" applyAlignment="1">
      <alignment horizontal="right" vertical="center" indent="1"/>
    </xf>
    <xf numFmtId="0" fontId="72" fillId="0" borderId="20" xfId="43" applyFont="1" applyFill="1" applyBorder="1" applyAlignment="1">
      <alignment horizontal="center"/>
    </xf>
    <xf numFmtId="0" fontId="72" fillId="0" borderId="38" xfId="43" applyFont="1" applyFill="1" applyBorder="1" applyAlignment="1">
      <alignment horizontal="center"/>
    </xf>
    <xf numFmtId="49" fontId="72" fillId="0" borderId="20" xfId="43" applyNumberFormat="1" applyFont="1" applyFill="1" applyBorder="1" applyAlignment="1">
      <alignment horizontal="center"/>
    </xf>
    <xf numFmtId="1" fontId="72" fillId="0" borderId="20" xfId="43" applyNumberFormat="1" applyFont="1" applyFill="1" applyBorder="1" applyAlignment="1">
      <alignment horizontal="center"/>
    </xf>
    <xf numFmtId="188" fontId="135" fillId="0" borderId="20" xfId="369" applyNumberFormat="1" applyFont="1" applyFill="1" applyBorder="1" applyAlignment="1" applyProtection="1">
      <alignment horizontal="center" vertical="center" wrapText="1"/>
    </xf>
    <xf numFmtId="15" fontId="55" fillId="0" borderId="20" xfId="43" applyNumberFormat="1" applyFont="1" applyFill="1" applyBorder="1" applyAlignment="1">
      <alignment horizontal="center" vertical="center" wrapText="1"/>
    </xf>
    <xf numFmtId="0" fontId="55" fillId="0" borderId="38" xfId="43" applyFont="1" applyFill="1" applyBorder="1" applyAlignment="1">
      <alignment vertical="center" wrapText="1"/>
    </xf>
    <xf numFmtId="49" fontId="55" fillId="0" borderId="20" xfId="43" applyNumberFormat="1" applyFont="1" applyFill="1" applyBorder="1" applyAlignment="1">
      <alignment horizontal="center" vertical="center" wrapText="1"/>
    </xf>
    <xf numFmtId="1" fontId="55" fillId="0" borderId="20" xfId="43" applyNumberFormat="1" applyFont="1" applyFill="1" applyBorder="1" applyAlignment="1" applyProtection="1">
      <alignment horizontal="center" vertical="center" wrapText="1"/>
    </xf>
    <xf numFmtId="3" fontId="55" fillId="0" borderId="20" xfId="369" applyNumberFormat="1" applyFont="1" applyFill="1" applyBorder="1" applyAlignment="1" applyProtection="1">
      <alignment horizontal="right" vertical="center" wrapText="1" indent="1"/>
    </xf>
    <xf numFmtId="15" fontId="72" fillId="0" borderId="20" xfId="43" applyNumberFormat="1" applyFont="1" applyFill="1" applyBorder="1" applyAlignment="1">
      <alignment horizontal="center" vertical="center" wrapText="1"/>
    </xf>
    <xf numFmtId="212" fontId="72" fillId="0" borderId="20" xfId="372" applyNumberFormat="1" applyFont="1" applyFill="1" applyBorder="1" applyAlignment="1">
      <alignment horizontal="center"/>
    </xf>
    <xf numFmtId="3" fontId="72" fillId="0" borderId="20" xfId="369" applyNumberFormat="1" applyFont="1" applyFill="1" applyBorder="1" applyAlignment="1">
      <alignment horizontal="right" wrapText="1" indent="1"/>
    </xf>
    <xf numFmtId="0" fontId="72" fillId="0" borderId="0" xfId="43" applyFont="1" applyFill="1" applyBorder="1" applyAlignment="1">
      <alignment horizontal="left"/>
    </xf>
    <xf numFmtId="10" fontId="72" fillId="0" borderId="20" xfId="372" applyNumberFormat="1" applyFont="1" applyFill="1" applyBorder="1" applyAlignment="1">
      <alignment horizontal="center"/>
    </xf>
    <xf numFmtId="0" fontId="55" fillId="0" borderId="20" xfId="43" applyFont="1" applyFill="1" applyBorder="1" applyAlignment="1">
      <alignment vertical="center" wrapText="1"/>
    </xf>
    <xf numFmtId="202" fontId="72" fillId="0" borderId="20" xfId="43" applyNumberFormat="1" applyFont="1" applyFill="1" applyBorder="1" applyAlignment="1">
      <alignment horizontal="center"/>
    </xf>
    <xf numFmtId="202" fontId="72" fillId="0" borderId="20" xfId="372" applyNumberFormat="1" applyFont="1" applyFill="1" applyBorder="1" applyAlignment="1">
      <alignment horizontal="center"/>
    </xf>
    <xf numFmtId="0" fontId="100" fillId="0" borderId="20" xfId="43" applyFont="1" applyFill="1" applyBorder="1"/>
    <xf numFmtId="3" fontId="72" fillId="0" borderId="20" xfId="369" applyNumberFormat="1" applyFont="1" applyFill="1" applyBorder="1" applyAlignment="1">
      <alignment horizontal="right" indent="1"/>
    </xf>
    <xf numFmtId="0" fontId="94" fillId="0" borderId="38" xfId="43" applyFont="1" applyFill="1" applyBorder="1" applyAlignment="1">
      <alignment vertical="center" wrapText="1"/>
    </xf>
    <xf numFmtId="49" fontId="100" fillId="0" borderId="20" xfId="43" applyNumberFormat="1" applyFont="1" applyFill="1" applyBorder="1" applyAlignment="1">
      <alignment horizontal="center" vertical="center" wrapText="1"/>
    </xf>
    <xf numFmtId="1" fontId="72" fillId="0" borderId="20" xfId="43" applyNumberFormat="1" applyFont="1" applyFill="1" applyBorder="1" applyAlignment="1" applyProtection="1">
      <alignment horizontal="center" vertical="center" wrapText="1"/>
    </xf>
    <xf numFmtId="3" fontId="100" fillId="0" borderId="20" xfId="369" applyNumberFormat="1" applyFont="1" applyFill="1" applyBorder="1" applyAlignment="1" applyProtection="1">
      <alignment horizontal="right" vertical="center" wrapText="1" indent="1"/>
    </xf>
    <xf numFmtId="0" fontId="94" fillId="0" borderId="20" xfId="43" applyFont="1" applyFill="1" applyBorder="1" applyAlignment="1">
      <alignment vertical="center" wrapText="1"/>
    </xf>
    <xf numFmtId="3" fontId="72" fillId="0" borderId="20" xfId="369" applyNumberFormat="1" applyFont="1" applyFill="1" applyBorder="1" applyAlignment="1" applyProtection="1">
      <alignment horizontal="right" vertical="center" wrapText="1" indent="1"/>
    </xf>
    <xf numFmtId="0" fontId="72" fillId="0" borderId="20" xfId="43" applyFont="1" applyFill="1" applyBorder="1" applyAlignment="1">
      <alignment vertical="center" wrapText="1"/>
    </xf>
    <xf numFmtId="49" fontId="72" fillId="0" borderId="20" xfId="43" applyNumberFormat="1" applyFont="1" applyFill="1" applyBorder="1" applyAlignment="1">
      <alignment horizontal="center" vertical="center" wrapText="1"/>
    </xf>
    <xf numFmtId="49" fontId="72" fillId="0" borderId="0" xfId="43" applyNumberFormat="1" applyFont="1" applyFill="1" applyAlignment="1">
      <alignment horizontal="center"/>
    </xf>
    <xf numFmtId="1" fontId="72" fillId="0" borderId="0" xfId="43" applyNumberFormat="1" applyFont="1" applyFill="1" applyAlignment="1">
      <alignment horizontal="center"/>
    </xf>
    <xf numFmtId="188" fontId="72" fillId="0" borderId="0" xfId="369" applyNumberFormat="1" applyFont="1" applyFill="1"/>
    <xf numFmtId="49" fontId="53" fillId="0" borderId="0" xfId="43" applyNumberFormat="1" applyFont="1" applyFill="1" applyAlignment="1">
      <alignment horizontal="center"/>
    </xf>
    <xf numFmtId="1" fontId="53" fillId="0" borderId="0" xfId="43" applyNumberFormat="1" applyFont="1" applyFill="1" applyAlignment="1">
      <alignment horizontal="center"/>
    </xf>
    <xf numFmtId="1" fontId="53" fillId="0" borderId="0" xfId="369" applyNumberFormat="1" applyFont="1" applyFill="1" applyAlignment="1">
      <alignment horizontal="center"/>
    </xf>
    <xf numFmtId="1" fontId="72" fillId="0" borderId="0" xfId="369" applyNumberFormat="1" applyFont="1" applyFill="1" applyAlignment="1">
      <alignment horizontal="center"/>
    </xf>
    <xf numFmtId="188" fontId="136" fillId="0" borderId="0" xfId="369" applyNumberFormat="1" applyFont="1" applyFill="1"/>
    <xf numFmtId="15" fontId="72" fillId="0" borderId="0" xfId="43" applyNumberFormat="1" applyFont="1" applyFill="1" applyAlignment="1"/>
    <xf numFmtId="3" fontId="67" fillId="30" borderId="106" xfId="43" applyNumberFormat="1" applyFont="1" applyFill="1" applyBorder="1" applyAlignment="1">
      <alignment horizontal="right" vertical="center" wrapText="1" indent="1"/>
    </xf>
    <xf numFmtId="15" fontId="1" fillId="0" borderId="20" xfId="43" applyNumberFormat="1" applyFont="1" applyFill="1" applyBorder="1" applyAlignment="1">
      <alignment horizontal="center"/>
    </xf>
    <xf numFmtId="0" fontId="53" fillId="0" borderId="20" xfId="43" applyFont="1" applyFill="1" applyBorder="1"/>
    <xf numFmtId="10" fontId="1" fillId="0" borderId="20" xfId="372" applyNumberFormat="1" applyFont="1" applyFill="1" applyBorder="1" applyAlignment="1">
      <alignment horizontal="center"/>
    </xf>
    <xf numFmtId="1" fontId="1" fillId="0" borderId="64" xfId="43" applyNumberFormat="1" applyFont="1" applyFill="1" applyBorder="1" applyAlignment="1">
      <alignment horizontal="center"/>
    </xf>
    <xf numFmtId="198" fontId="1" fillId="0" borderId="20" xfId="85" applyNumberFormat="1" applyFont="1" applyFill="1" applyBorder="1" applyAlignment="1">
      <alignment horizontal="center"/>
    </xf>
    <xf numFmtId="212" fontId="53" fillId="0" borderId="0" xfId="43" applyNumberFormat="1" applyFont="1" applyFill="1" applyBorder="1" applyAlignment="1">
      <alignment horizontal="center"/>
    </xf>
    <xf numFmtId="10" fontId="53" fillId="0" borderId="20" xfId="43" applyNumberFormat="1" applyFont="1" applyFill="1" applyBorder="1" applyAlignment="1">
      <alignment horizontal="center"/>
    </xf>
    <xf numFmtId="213" fontId="53" fillId="0" borderId="20" xfId="43" applyNumberFormat="1" applyFont="1" applyFill="1" applyBorder="1" applyAlignment="1">
      <alignment horizontal="center"/>
    </xf>
    <xf numFmtId="0" fontId="1" fillId="0" borderId="20" xfId="43" applyFont="1" applyFill="1" applyBorder="1"/>
    <xf numFmtId="15" fontId="1" fillId="0" borderId="0" xfId="43" applyNumberFormat="1" applyFont="1" applyFill="1" applyBorder="1" applyAlignment="1">
      <alignment horizontal="center"/>
    </xf>
    <xf numFmtId="10" fontId="1" fillId="0" borderId="20" xfId="97" applyNumberFormat="1" applyFont="1" applyFill="1" applyBorder="1" applyAlignment="1">
      <alignment horizontal="center"/>
    </xf>
    <xf numFmtId="15" fontId="53" fillId="0" borderId="20" xfId="43" applyNumberFormat="1" applyFont="1" applyFill="1" applyBorder="1" applyAlignment="1">
      <alignment horizontal="center"/>
    </xf>
    <xf numFmtId="175" fontId="1" fillId="0" borderId="20" xfId="372" applyNumberFormat="1" applyFont="1" applyFill="1" applyBorder="1" applyAlignment="1">
      <alignment horizontal="center"/>
    </xf>
    <xf numFmtId="0" fontId="1" fillId="0" borderId="20" xfId="43" applyFont="1" applyFill="1" applyBorder="1" applyAlignment="1">
      <alignment horizontal="center"/>
    </xf>
    <xf numFmtId="0" fontId="137" fillId="0" borderId="64" xfId="43" applyFont="1" applyFill="1" applyBorder="1" applyAlignment="1">
      <alignment horizontal="center"/>
    </xf>
    <xf numFmtId="171" fontId="138" fillId="0" borderId="20" xfId="43" applyNumberFormat="1" applyFont="1" applyFill="1" applyBorder="1"/>
    <xf numFmtId="0" fontId="138" fillId="0" borderId="20" xfId="43" applyFont="1" applyFill="1" applyBorder="1" applyAlignment="1">
      <alignment horizontal="center"/>
    </xf>
    <xf numFmtId="1" fontId="137" fillId="0" borderId="0" xfId="43" applyNumberFormat="1" applyFont="1" applyFill="1" applyBorder="1" applyAlignment="1">
      <alignment horizontal="center"/>
    </xf>
    <xf numFmtId="187" fontId="82" fillId="0" borderId="20" xfId="369" applyNumberFormat="1" applyFont="1" applyFill="1" applyBorder="1"/>
    <xf numFmtId="187" fontId="72" fillId="0" borderId="20" xfId="369" applyNumberFormat="1" applyFont="1" applyFill="1" applyBorder="1"/>
    <xf numFmtId="187" fontId="72" fillId="0" borderId="38" xfId="369" applyNumberFormat="1" applyFont="1" applyFill="1" applyBorder="1"/>
    <xf numFmtId="181" fontId="55" fillId="0" borderId="64" xfId="43" applyNumberFormat="1" applyFont="1" applyFill="1" applyBorder="1" applyAlignment="1">
      <alignment horizontal="center"/>
    </xf>
    <xf numFmtId="10" fontId="55" fillId="0" borderId="20" xfId="43" applyNumberFormat="1" applyFont="1" applyFill="1" applyBorder="1" applyAlignment="1">
      <alignment horizontal="center"/>
    </xf>
    <xf numFmtId="1" fontId="55" fillId="0" borderId="0" xfId="43" applyNumberFormat="1" applyFont="1" applyFill="1" applyBorder="1" applyAlignment="1">
      <alignment horizontal="center"/>
    </xf>
    <xf numFmtId="3" fontId="55" fillId="0" borderId="20" xfId="369" applyNumberFormat="1" applyFont="1" applyFill="1" applyBorder="1" applyAlignment="1">
      <alignment horizontal="right" indent="1"/>
    </xf>
    <xf numFmtId="181" fontId="72" fillId="0" borderId="64" xfId="43" applyNumberFormat="1" applyFont="1" applyFill="1" applyBorder="1" applyAlignment="1">
      <alignment horizontal="center"/>
    </xf>
    <xf numFmtId="0" fontId="72" fillId="0" borderId="20" xfId="89" applyFont="1" applyFill="1" applyBorder="1" applyAlignment="1">
      <alignment horizontal="left" wrapText="1"/>
    </xf>
    <xf numFmtId="10" fontId="72" fillId="0" borderId="20" xfId="43" applyNumberFormat="1" applyFont="1" applyFill="1" applyBorder="1" applyAlignment="1">
      <alignment horizontal="center"/>
    </xf>
    <xf numFmtId="1" fontId="72" fillId="0" borderId="0" xfId="43" applyNumberFormat="1" applyFont="1" applyFill="1" applyBorder="1" applyAlignment="1">
      <alignment horizontal="center"/>
    </xf>
    <xf numFmtId="3" fontId="72" fillId="0" borderId="38" xfId="43" quotePrefix="1" applyNumberFormat="1" applyFont="1" applyFill="1" applyBorder="1" applyAlignment="1">
      <alignment horizontal="right" indent="1"/>
    </xf>
    <xf numFmtId="3" fontId="82" fillId="0" borderId="20" xfId="369" applyNumberFormat="1" applyFont="1" applyFill="1" applyBorder="1" applyAlignment="1">
      <alignment horizontal="right" indent="1"/>
    </xf>
    <xf numFmtId="3" fontId="72" fillId="0" borderId="38" xfId="369" applyNumberFormat="1" applyFont="1" applyFill="1" applyBorder="1" applyAlignment="1">
      <alignment horizontal="right" indent="1"/>
    </xf>
    <xf numFmtId="3" fontId="55" fillId="0" borderId="38" xfId="369" applyNumberFormat="1" applyFont="1" applyFill="1" applyBorder="1" applyAlignment="1">
      <alignment horizontal="right" indent="1"/>
    </xf>
    <xf numFmtId="0" fontId="72" fillId="0" borderId="64" xfId="43" applyFont="1" applyFill="1" applyBorder="1" applyAlignment="1">
      <alignment horizontal="center"/>
    </xf>
    <xf numFmtId="0" fontId="55" fillId="0" borderId="64" xfId="43" applyFont="1" applyFill="1" applyBorder="1" applyAlignment="1">
      <alignment horizontal="center"/>
    </xf>
    <xf numFmtId="3" fontId="55" fillId="0" borderId="20" xfId="369" applyNumberFormat="1" applyFont="1" applyFill="1" applyBorder="1" applyAlignment="1">
      <alignment horizontal="right" wrapText="1" indent="1"/>
    </xf>
    <xf numFmtId="0" fontId="55" fillId="0" borderId="20" xfId="43" applyFont="1" applyFill="1" applyBorder="1" applyAlignment="1">
      <alignment horizontal="center"/>
    </xf>
    <xf numFmtId="0" fontId="55" fillId="0" borderId="20" xfId="89" applyFont="1" applyFill="1" applyBorder="1" applyAlignment="1">
      <alignment horizontal="left" wrapText="1"/>
    </xf>
    <xf numFmtId="10" fontId="55" fillId="0" borderId="20" xfId="372" applyNumberFormat="1" applyFont="1" applyFill="1" applyBorder="1" applyAlignment="1">
      <alignment horizontal="center"/>
    </xf>
    <xf numFmtId="0" fontId="75" fillId="0" borderId="20" xfId="43" applyFont="1" applyFill="1" applyBorder="1" applyAlignment="1">
      <alignment horizontal="left" wrapText="1"/>
    </xf>
    <xf numFmtId="0" fontId="81" fillId="0" borderId="20" xfId="89" applyFont="1" applyFill="1" applyBorder="1" applyAlignment="1">
      <alignment horizontal="left" wrapText="1"/>
    </xf>
    <xf numFmtId="187" fontId="81" fillId="0" borderId="20" xfId="369" applyNumberFormat="1" applyFont="1" applyFill="1" applyBorder="1" applyAlignment="1">
      <alignment horizontal="right" wrapText="1"/>
    </xf>
    <xf numFmtId="187" fontId="67" fillId="30" borderId="106" xfId="369" applyNumberFormat="1" applyFont="1" applyFill="1" applyBorder="1" applyAlignment="1">
      <alignment horizontal="right"/>
    </xf>
    <xf numFmtId="0" fontId="1" fillId="0" borderId="0" xfId="43" applyFont="1" applyFill="1"/>
    <xf numFmtId="187" fontId="72" fillId="0" borderId="0" xfId="369" applyNumberFormat="1" applyFont="1" applyFill="1"/>
    <xf numFmtId="187" fontId="55" fillId="0" borderId="0" xfId="369" applyNumberFormat="1" applyFont="1" applyFill="1"/>
    <xf numFmtId="0" fontId="139" fillId="0" borderId="0" xfId="43" applyFont="1" applyFill="1"/>
    <xf numFmtId="171" fontId="139" fillId="0" borderId="0" xfId="370" applyNumberFormat="1" applyFont="1" applyFill="1"/>
    <xf numFmtId="0" fontId="53" fillId="0" borderId="0" xfId="368" applyFont="1" applyFill="1"/>
    <xf numFmtId="0" fontId="1" fillId="0" borderId="0" xfId="43" applyFont="1" applyFill="1" applyAlignment="1"/>
    <xf numFmtId="43" fontId="53" fillId="0" borderId="0" xfId="85" applyNumberFormat="1" applyFont="1" applyFill="1"/>
    <xf numFmtId="170" fontId="68" fillId="0" borderId="0" xfId="85" applyFont="1" applyAlignment="1">
      <alignment vertical="center"/>
    </xf>
    <xf numFmtId="43" fontId="53" fillId="0" borderId="0" xfId="368" applyNumberFormat="1" applyFont="1"/>
    <xf numFmtId="0" fontId="53" fillId="0" borderId="0" xfId="43" applyFont="1" applyFill="1" applyBorder="1" applyAlignment="1">
      <alignment vertical="center" wrapText="1"/>
    </xf>
    <xf numFmtId="170" fontId="77" fillId="0" borderId="0" xfId="85" applyFont="1"/>
    <xf numFmtId="206" fontId="104" fillId="0" borderId="0" xfId="85" applyNumberFormat="1" applyFont="1"/>
    <xf numFmtId="206" fontId="53" fillId="0" borderId="0" xfId="85" applyNumberFormat="1" applyFont="1"/>
    <xf numFmtId="206" fontId="68" fillId="0" borderId="0" xfId="85" applyNumberFormat="1" applyFont="1"/>
    <xf numFmtId="206" fontId="77" fillId="0" borderId="0" xfId="85" applyNumberFormat="1" applyFont="1"/>
    <xf numFmtId="206" fontId="72" fillId="0" borderId="0" xfId="85" applyNumberFormat="1" applyFont="1"/>
    <xf numFmtId="207" fontId="53" fillId="0" borderId="0" xfId="85" applyNumberFormat="1" applyFont="1"/>
    <xf numFmtId="207" fontId="61" fillId="27" borderId="16" xfId="85" applyNumberFormat="1" applyFont="1" applyFill="1" applyBorder="1" applyAlignment="1">
      <alignment horizontal="center"/>
    </xf>
    <xf numFmtId="207" fontId="61" fillId="27" borderId="29" xfId="85" applyNumberFormat="1" applyFont="1" applyFill="1" applyBorder="1" applyAlignment="1">
      <alignment horizontal="center"/>
    </xf>
    <xf numFmtId="207" fontId="53" fillId="27" borderId="21" xfId="85" applyNumberFormat="1" applyFont="1" applyFill="1" applyBorder="1"/>
    <xf numFmtId="207" fontId="53" fillId="27" borderId="42" xfId="85" applyNumberFormat="1" applyFont="1" applyFill="1" applyBorder="1" applyAlignment="1">
      <alignment horizontal="center"/>
    </xf>
    <xf numFmtId="207" fontId="61" fillId="0" borderId="98" xfId="85" applyNumberFormat="1" applyFont="1" applyFill="1" applyBorder="1"/>
    <xf numFmtId="170" fontId="77" fillId="0" borderId="0" xfId="85" applyFont="1" applyFill="1"/>
    <xf numFmtId="0" fontId="53" fillId="31" borderId="46" xfId="43" applyFont="1" applyFill="1" applyBorder="1" applyAlignment="1">
      <alignment vertical="center"/>
    </xf>
    <xf numFmtId="3" fontId="53" fillId="31" borderId="47" xfId="43" applyNumberFormat="1" applyFont="1" applyFill="1" applyBorder="1" applyAlignment="1">
      <alignment horizontal="right" vertical="center"/>
    </xf>
    <xf numFmtId="0" fontId="53" fillId="31" borderId="26" xfId="43" applyFont="1" applyFill="1" applyBorder="1" applyAlignment="1">
      <alignment vertical="center"/>
    </xf>
    <xf numFmtId="3" fontId="53" fillId="31" borderId="26" xfId="43" applyNumberFormat="1" applyFont="1" applyFill="1" applyBorder="1" applyAlignment="1">
      <alignment vertical="center"/>
    </xf>
    <xf numFmtId="3" fontId="53" fillId="31" borderId="26" xfId="43" applyNumberFormat="1" applyFont="1" applyFill="1" applyBorder="1" applyAlignment="1">
      <alignment horizontal="right" vertical="center"/>
    </xf>
    <xf numFmtId="0" fontId="53" fillId="31" borderId="87" xfId="43" applyFont="1" applyFill="1" applyBorder="1" applyAlignment="1">
      <alignment vertical="center"/>
    </xf>
    <xf numFmtId="3" fontId="53" fillId="31" borderId="87" xfId="43" applyNumberFormat="1" applyFont="1" applyFill="1" applyBorder="1" applyAlignment="1">
      <alignment vertical="center"/>
    </xf>
    <xf numFmtId="3" fontId="53" fillId="31" borderId="87" xfId="43" applyNumberFormat="1" applyFont="1" applyFill="1" applyBorder="1" applyAlignment="1">
      <alignment horizontal="right" vertical="center"/>
    </xf>
    <xf numFmtId="3" fontId="53" fillId="31" borderId="26" xfId="91" applyNumberFormat="1" applyFont="1" applyFill="1" applyBorder="1" applyAlignment="1">
      <alignment vertical="center"/>
    </xf>
    <xf numFmtId="3" fontId="58" fillId="27" borderId="0" xfId="43" applyNumberFormat="1" applyFont="1" applyFill="1" applyAlignment="1">
      <alignment horizontal="center" vertical="center"/>
    </xf>
    <xf numFmtId="201" fontId="84" fillId="27" borderId="0" xfId="85" applyNumberFormat="1" applyFont="1" applyFill="1" applyAlignment="1">
      <alignment horizontal="center" vertical="center"/>
    </xf>
    <xf numFmtId="170" fontId="84" fillId="27" borderId="0" xfId="85" applyFont="1" applyFill="1" applyAlignment="1">
      <alignment horizontal="center" vertical="center"/>
    </xf>
    <xf numFmtId="203" fontId="68" fillId="0" borderId="0" xfId="85" applyNumberFormat="1" applyFont="1" applyAlignment="1">
      <alignment vertical="center"/>
    </xf>
    <xf numFmtId="183" fontId="61" fillId="28" borderId="38" xfId="43" applyNumberFormat="1" applyFont="1" applyFill="1" applyBorder="1" applyAlignment="1">
      <alignment horizontal="right" vertical="center"/>
    </xf>
    <xf numFmtId="183" fontId="53" fillId="28" borderId="38" xfId="43" applyNumberFormat="1" applyFont="1" applyFill="1" applyBorder="1" applyAlignment="1">
      <alignment horizontal="right" vertical="center"/>
    </xf>
    <xf numFmtId="170" fontId="61" fillId="27" borderId="0" xfId="85" applyFont="1" applyFill="1"/>
    <xf numFmtId="3" fontId="56" fillId="0" borderId="0" xfId="43" applyNumberFormat="1" applyFont="1" applyFill="1"/>
    <xf numFmtId="214" fontId="53" fillId="0" borderId="0" xfId="91" applyNumberFormat="1" applyFont="1" applyFill="1" applyAlignment="1">
      <alignment horizontal="center"/>
    </xf>
    <xf numFmtId="183" fontId="53" fillId="27" borderId="0" xfId="91" applyNumberFormat="1" applyFont="1" applyFill="1" applyAlignment="1">
      <alignment horizontal="center"/>
    </xf>
    <xf numFmtId="0" fontId="72" fillId="0" borderId="0" xfId="43" applyFont="1" applyFill="1" applyBorder="1" applyAlignment="1">
      <alignment horizontal="center"/>
    </xf>
    <xf numFmtId="0" fontId="72" fillId="0" borderId="0" xfId="43" applyFont="1" applyFill="1" applyAlignment="1">
      <alignment horizontal="center"/>
    </xf>
    <xf numFmtId="3" fontId="53" fillId="32" borderId="26" xfId="91" applyNumberFormat="1" applyFont="1" applyFill="1" applyBorder="1" applyAlignment="1">
      <alignment vertical="center"/>
    </xf>
    <xf numFmtId="0" fontId="67" fillId="30" borderId="54" xfId="43" applyFont="1" applyFill="1" applyBorder="1" applyAlignment="1">
      <alignment horizontal="left" vertical="center"/>
    </xf>
    <xf numFmtId="0" fontId="67" fillId="30" borderId="55" xfId="43" applyFont="1" applyFill="1" applyBorder="1" applyAlignment="1">
      <alignment horizontal="left" vertical="center"/>
    </xf>
    <xf numFmtId="0" fontId="67" fillId="30" borderId="80" xfId="43" applyFont="1" applyFill="1" applyBorder="1" applyAlignment="1">
      <alignment horizontal="left" vertical="center"/>
    </xf>
    <xf numFmtId="0" fontId="67" fillId="30" borderId="81" xfId="43" applyFont="1" applyFill="1" applyBorder="1" applyAlignment="1">
      <alignment horizontal="left" vertical="center"/>
    </xf>
    <xf numFmtId="0" fontId="107" fillId="30" borderId="44" xfId="43" applyFont="1" applyFill="1" applyBorder="1" applyAlignment="1">
      <alignment horizontal="center" vertical="center" wrapText="1"/>
    </xf>
    <xf numFmtId="0" fontId="107" fillId="30" borderId="67" xfId="43" applyFont="1" applyFill="1" applyBorder="1" applyAlignment="1">
      <alignment horizontal="center" vertical="center" wrapText="1"/>
    </xf>
    <xf numFmtId="0" fontId="60" fillId="27" borderId="44" xfId="43" applyFont="1" applyFill="1" applyBorder="1" applyAlignment="1">
      <alignment horizontal="center" vertical="center" wrapText="1"/>
    </xf>
    <xf numFmtId="0" fontId="60" fillId="27" borderId="67" xfId="43" applyFont="1" applyFill="1" applyBorder="1" applyAlignment="1">
      <alignment horizontal="center" vertical="center" wrapText="1"/>
    </xf>
    <xf numFmtId="0" fontId="53" fillId="28" borderId="0" xfId="43" applyFont="1" applyFill="1" applyAlignment="1">
      <alignment horizontal="left" vertical="center" wrapText="1"/>
    </xf>
    <xf numFmtId="0" fontId="57" fillId="27" borderId="0" xfId="43" applyFont="1" applyFill="1" applyAlignment="1">
      <alignment horizontal="center" vertical="center"/>
    </xf>
    <xf numFmtId="0" fontId="60" fillId="27" borderId="0" xfId="43" applyFont="1" applyFill="1" applyAlignment="1">
      <alignment horizontal="center" vertical="center"/>
    </xf>
    <xf numFmtId="0" fontId="53" fillId="0" borderId="0" xfId="368" applyFont="1" applyFill="1" applyAlignment="1">
      <alignment horizontal="left" vertical="center" wrapText="1"/>
    </xf>
    <xf numFmtId="0" fontId="53" fillId="27" borderId="0" xfId="43" applyFont="1" applyFill="1" applyAlignment="1">
      <alignment horizontal="left" wrapText="1"/>
    </xf>
    <xf numFmtId="0" fontId="53" fillId="28" borderId="0" xfId="43" applyFont="1" applyFill="1" applyAlignment="1">
      <alignment horizontal="left" wrapText="1"/>
    </xf>
    <xf numFmtId="0" fontId="53" fillId="0" borderId="0" xfId="43" applyFont="1" applyFill="1" applyBorder="1" applyAlignment="1">
      <alignment horizontal="left" vertical="center" wrapText="1"/>
    </xf>
    <xf numFmtId="10" fontId="72" fillId="27" borderId="33" xfId="97" applyNumberFormat="1" applyFont="1" applyFill="1" applyBorder="1" applyAlignment="1">
      <alignment horizontal="center" vertical="center" wrapText="1"/>
    </xf>
    <xf numFmtId="10" fontId="72" fillId="27" borderId="25" xfId="97" applyNumberFormat="1" applyFont="1" applyFill="1" applyBorder="1" applyAlignment="1">
      <alignment horizontal="center" vertical="center" wrapText="1"/>
    </xf>
    <xf numFmtId="170" fontId="53" fillId="27" borderId="0" xfId="375" applyNumberFormat="1" applyFont="1" applyFill="1" applyAlignment="1">
      <alignment horizontal="left" wrapText="1"/>
    </xf>
    <xf numFmtId="0" fontId="87" fillId="30" borderId="23" xfId="43" applyFont="1" applyFill="1" applyBorder="1" applyAlignment="1">
      <alignment horizontal="center" vertical="center"/>
    </xf>
    <xf numFmtId="0" fontId="87" fillId="30" borderId="49" xfId="43" applyFont="1" applyFill="1" applyBorder="1" applyAlignment="1">
      <alignment horizontal="center" vertical="center"/>
    </xf>
    <xf numFmtId="0" fontId="87" fillId="30" borderId="75" xfId="43" applyFont="1" applyFill="1" applyBorder="1" applyAlignment="1">
      <alignment horizontal="center" vertical="center"/>
    </xf>
    <xf numFmtId="174" fontId="87" fillId="30" borderId="27" xfId="43" applyNumberFormat="1" applyFont="1" applyFill="1" applyBorder="1" applyAlignment="1" applyProtection="1">
      <alignment horizontal="center" vertical="center" wrapText="1"/>
    </xf>
    <xf numFmtId="174" fontId="87" fillId="30" borderId="43" xfId="43" applyNumberFormat="1" applyFont="1" applyFill="1" applyBorder="1" applyAlignment="1" applyProtection="1">
      <alignment horizontal="center" vertical="center" wrapText="1"/>
    </xf>
    <xf numFmtId="174" fontId="87" fillId="30" borderId="57" xfId="43" applyNumberFormat="1" applyFont="1" applyFill="1" applyBorder="1" applyAlignment="1" applyProtection="1">
      <alignment horizontal="center" vertical="center" wrapText="1"/>
    </xf>
    <xf numFmtId="174" fontId="87" fillId="30" borderId="78" xfId="43" applyNumberFormat="1" applyFont="1" applyFill="1" applyBorder="1" applyAlignment="1" applyProtection="1">
      <alignment horizontal="center" vertical="center" wrapText="1"/>
    </xf>
    <xf numFmtId="174" fontId="57" fillId="28" borderId="0" xfId="43" applyNumberFormat="1" applyFont="1" applyFill="1" applyBorder="1" applyAlignment="1" applyProtection="1">
      <alignment horizontal="center" vertical="center"/>
    </xf>
    <xf numFmtId="174" fontId="60" fillId="28" borderId="0" xfId="43" applyNumberFormat="1" applyFont="1" applyFill="1" applyBorder="1" applyAlignment="1" applyProtection="1">
      <alignment horizontal="center" vertical="center"/>
    </xf>
    <xf numFmtId="174" fontId="87" fillId="30" borderId="27" xfId="43" applyNumberFormat="1" applyFont="1" applyFill="1" applyBorder="1" applyAlignment="1" applyProtection="1">
      <alignment horizontal="center" vertical="center"/>
    </xf>
    <xf numFmtId="174" fontId="87" fillId="30" borderId="43" xfId="43" applyNumberFormat="1" applyFont="1" applyFill="1" applyBorder="1" applyAlignment="1" applyProtection="1">
      <alignment horizontal="center" vertical="center"/>
    </xf>
    <xf numFmtId="174" fontId="87" fillId="30" borderId="57" xfId="43" applyNumberFormat="1" applyFont="1" applyFill="1" applyBorder="1" applyAlignment="1" applyProtection="1">
      <alignment horizontal="center" vertical="center"/>
    </xf>
    <xf numFmtId="174" fontId="87" fillId="30" borderId="78" xfId="43" applyNumberFormat="1" applyFont="1" applyFill="1" applyBorder="1" applyAlignment="1" applyProtection="1">
      <alignment horizontal="center" vertical="center"/>
    </xf>
    <xf numFmtId="0" fontId="57" fillId="0" borderId="0" xfId="43" applyFont="1" applyFill="1" applyAlignment="1">
      <alignment horizontal="center" vertical="center"/>
    </xf>
    <xf numFmtId="0" fontId="55" fillId="27" borderId="0" xfId="43" applyFont="1" applyFill="1" applyAlignment="1">
      <alignment horizontal="center" vertical="center"/>
    </xf>
    <xf numFmtId="0" fontId="59" fillId="0" borderId="0" xfId="43" applyFont="1" applyFill="1" applyAlignment="1">
      <alignment horizontal="left" vertical="center" wrapText="1"/>
    </xf>
    <xf numFmtId="0" fontId="53" fillId="0" borderId="0" xfId="43" applyFont="1" applyFill="1" applyAlignment="1">
      <alignment horizontal="left" wrapText="1"/>
    </xf>
    <xf numFmtId="3" fontId="101" fillId="30" borderId="108" xfId="43" applyNumberFormat="1" applyFont="1" applyFill="1" applyBorder="1" applyAlignment="1">
      <alignment horizontal="center" vertical="center"/>
    </xf>
    <xf numFmtId="3" fontId="101" fillId="30" borderId="26" xfId="43" applyNumberFormat="1" applyFont="1" applyFill="1" applyBorder="1" applyAlignment="1">
      <alignment horizontal="center" vertical="center"/>
    </xf>
    <xf numFmtId="3" fontId="101" fillId="30" borderId="74" xfId="43" applyNumberFormat="1" applyFont="1" applyFill="1" applyBorder="1" applyAlignment="1">
      <alignment horizontal="center" vertical="center"/>
    </xf>
    <xf numFmtId="14" fontId="55" fillId="27" borderId="0" xfId="43" applyNumberFormat="1" applyFont="1" applyFill="1" applyAlignment="1">
      <alignment horizontal="center" vertical="center"/>
    </xf>
    <xf numFmtId="0" fontId="88" fillId="30" borderId="28" xfId="43" applyFont="1" applyFill="1" applyBorder="1" applyAlignment="1">
      <alignment horizontal="center" vertical="center" wrapText="1"/>
    </xf>
    <xf numFmtId="0" fontId="88" fillId="30" borderId="19" xfId="43" applyFont="1" applyFill="1" applyBorder="1" applyAlignment="1">
      <alignment horizontal="center" vertical="center" wrapText="1"/>
    </xf>
    <xf numFmtId="0" fontId="88" fillId="30" borderId="39" xfId="43" applyFont="1" applyFill="1" applyBorder="1" applyAlignment="1">
      <alignment horizontal="center" vertical="center" wrapText="1"/>
    </xf>
    <xf numFmtId="0" fontId="88" fillId="30" borderId="34" xfId="43" applyFont="1" applyFill="1" applyBorder="1" applyAlignment="1">
      <alignment horizontal="center" vertical="center"/>
    </xf>
    <xf numFmtId="0" fontId="88" fillId="30" borderId="20" xfId="43" applyFont="1" applyFill="1" applyBorder="1" applyAlignment="1">
      <alignment horizontal="center" vertical="center"/>
    </xf>
    <xf numFmtId="0" fontId="88" fillId="30" borderId="41" xfId="43" applyFont="1" applyFill="1" applyBorder="1" applyAlignment="1">
      <alignment horizontal="center" vertical="center"/>
    </xf>
    <xf numFmtId="0" fontId="88" fillId="30" borderId="63" xfId="43" applyFont="1" applyFill="1" applyBorder="1" applyAlignment="1">
      <alignment horizontal="center" vertical="center"/>
    </xf>
    <xf numFmtId="0" fontId="88" fillId="30" borderId="64" xfId="43" applyFont="1" applyFill="1" applyBorder="1" applyAlignment="1">
      <alignment horizontal="center" vertical="center"/>
    </xf>
    <xf numFmtId="0" fontId="88" fillId="30" borderId="65" xfId="43" applyFont="1" applyFill="1" applyBorder="1" applyAlignment="1">
      <alignment horizontal="center" vertical="center"/>
    </xf>
    <xf numFmtId="3" fontId="88" fillId="30" borderId="33" xfId="43" applyNumberFormat="1" applyFont="1" applyFill="1" applyBorder="1" applyAlignment="1">
      <alignment horizontal="center" vertical="center" wrapText="1"/>
    </xf>
    <xf numFmtId="3" fontId="88" fillId="30" borderId="15" xfId="43" applyNumberFormat="1" applyFont="1" applyFill="1" applyBorder="1" applyAlignment="1">
      <alignment horizontal="center" vertical="center" wrapText="1"/>
    </xf>
    <xf numFmtId="3" fontId="88" fillId="30" borderId="51" xfId="43" applyNumberFormat="1" applyFont="1" applyFill="1" applyBorder="1" applyAlignment="1">
      <alignment horizontal="center" vertical="center" wrapText="1"/>
    </xf>
    <xf numFmtId="0" fontId="67" fillId="30" borderId="108" xfId="43" applyFont="1" applyFill="1" applyBorder="1" applyAlignment="1">
      <alignment horizontal="center"/>
    </xf>
    <xf numFmtId="0" fontId="67" fillId="30" borderId="26" xfId="43" applyFont="1" applyFill="1" applyBorder="1" applyAlignment="1">
      <alignment horizontal="center"/>
    </xf>
    <xf numFmtId="187" fontId="57" fillId="27" borderId="0" xfId="86" applyNumberFormat="1" applyFont="1" applyFill="1" applyAlignment="1">
      <alignment horizontal="center" vertical="center"/>
    </xf>
    <xf numFmtId="0" fontId="88" fillId="30" borderId="27" xfId="43" applyFont="1" applyFill="1" applyBorder="1" applyAlignment="1">
      <alignment horizontal="center" vertical="center" wrapText="1"/>
    </xf>
    <xf numFmtId="0" fontId="88" fillId="30" borderId="14" xfId="43" applyFont="1" applyFill="1" applyBorder="1" applyAlignment="1">
      <alignment horizontal="center" vertical="center" wrapText="1"/>
    </xf>
    <xf numFmtId="0" fontId="88" fillId="30" borderId="57" xfId="43" applyFont="1" applyFill="1" applyBorder="1" applyAlignment="1">
      <alignment horizontal="center" vertical="center" wrapText="1"/>
    </xf>
    <xf numFmtId="0" fontId="88" fillId="30" borderId="34" xfId="43" applyFont="1" applyFill="1" applyBorder="1" applyAlignment="1">
      <alignment horizontal="center" vertical="center" wrapText="1"/>
    </xf>
    <xf numFmtId="0" fontId="88" fillId="30" borderId="20" xfId="43" applyFont="1" applyFill="1" applyBorder="1" applyAlignment="1">
      <alignment horizontal="center" vertical="center" wrapText="1"/>
    </xf>
    <xf numFmtId="0" fontId="88" fillId="30" borderId="41" xfId="43" applyFont="1" applyFill="1" applyBorder="1" applyAlignment="1">
      <alignment horizontal="center" vertical="center" wrapText="1"/>
    </xf>
    <xf numFmtId="0" fontId="67" fillId="30" borderId="108" xfId="43" applyFont="1" applyFill="1" applyBorder="1" applyAlignment="1">
      <alignment horizontal="center" vertical="center" wrapText="1"/>
    </xf>
    <xf numFmtId="0" fontId="67" fillId="30" borderId="26" xfId="43" applyFont="1" applyFill="1" applyBorder="1" applyAlignment="1">
      <alignment horizontal="center" vertical="center" wrapText="1"/>
    </xf>
    <xf numFmtId="0" fontId="67" fillId="30" borderId="74" xfId="43" applyFont="1" applyFill="1" applyBorder="1" applyAlignment="1">
      <alignment horizontal="center" vertical="center" wrapText="1"/>
    </xf>
    <xf numFmtId="169" fontId="57" fillId="27" borderId="0" xfId="86" applyFont="1" applyFill="1" applyAlignment="1">
      <alignment horizontal="center" vertical="center"/>
    </xf>
    <xf numFmtId="168" fontId="57" fillId="27" borderId="0" xfId="86" applyNumberFormat="1" applyFont="1" applyFill="1" applyAlignment="1">
      <alignment horizontal="center" vertical="center"/>
    </xf>
    <xf numFmtId="0" fontId="73" fillId="30" borderId="28" xfId="43" applyFont="1" applyFill="1" applyBorder="1" applyAlignment="1">
      <alignment horizontal="center" vertical="center"/>
    </xf>
    <xf numFmtId="0" fontId="73" fillId="30" borderId="19" xfId="43" applyFont="1" applyFill="1" applyBorder="1" applyAlignment="1">
      <alignment horizontal="center" vertical="center"/>
    </xf>
    <xf numFmtId="0" fontId="73" fillId="30" borderId="31" xfId="43" applyFont="1" applyFill="1" applyBorder="1" applyAlignment="1">
      <alignment horizontal="center" vertical="center"/>
    </xf>
    <xf numFmtId="0" fontId="73" fillId="30" borderId="29" xfId="43" applyFont="1" applyFill="1" applyBorder="1" applyAlignment="1">
      <alignment horizontal="center" vertical="center" wrapText="1"/>
    </xf>
    <xf numFmtId="0" fontId="73" fillId="30" borderId="21" xfId="43" applyFont="1" applyFill="1" applyBorder="1" applyAlignment="1">
      <alignment horizontal="center" vertical="center" wrapText="1"/>
    </xf>
    <xf numFmtId="0" fontId="73" fillId="30" borderId="32" xfId="43" applyFont="1" applyFill="1" applyBorder="1" applyAlignment="1">
      <alignment horizontal="center" vertical="center" wrapText="1"/>
    </xf>
    <xf numFmtId="3" fontId="73" fillId="30" borderId="34" xfId="43" applyNumberFormat="1" applyFont="1" applyFill="1" applyBorder="1" applyAlignment="1">
      <alignment horizontal="center" vertical="center" wrapText="1"/>
    </xf>
    <xf numFmtId="3" fontId="73" fillId="30" borderId="20" xfId="43" applyNumberFormat="1" applyFont="1" applyFill="1" applyBorder="1" applyAlignment="1">
      <alignment horizontal="center" vertical="center" wrapText="1"/>
    </xf>
    <xf numFmtId="3" fontId="73" fillId="30" borderId="35" xfId="43" applyNumberFormat="1" applyFont="1" applyFill="1" applyBorder="1" applyAlignment="1">
      <alignment horizontal="center" vertical="center" wrapText="1"/>
    </xf>
    <xf numFmtId="3" fontId="73" fillId="30" borderId="63" xfId="43" applyNumberFormat="1" applyFont="1" applyFill="1" applyBorder="1" applyAlignment="1">
      <alignment horizontal="center" vertical="center" wrapText="1"/>
    </xf>
    <xf numFmtId="3" fontId="73" fillId="30" borderId="64" xfId="43" applyNumberFormat="1" applyFont="1" applyFill="1" applyBorder="1" applyAlignment="1">
      <alignment horizontal="center" vertical="center" wrapText="1"/>
    </xf>
    <xf numFmtId="3" fontId="73" fillId="30" borderId="62" xfId="43" applyNumberFormat="1" applyFont="1" applyFill="1" applyBorder="1" applyAlignment="1">
      <alignment horizontal="center" vertical="center" wrapText="1"/>
    </xf>
    <xf numFmtId="3" fontId="73" fillId="30" borderId="29" xfId="43" applyNumberFormat="1" applyFont="1" applyFill="1" applyBorder="1" applyAlignment="1">
      <alignment horizontal="center" vertical="center" wrapText="1"/>
    </xf>
    <xf numFmtId="3" fontId="73" fillId="30" borderId="21" xfId="43" applyNumberFormat="1" applyFont="1" applyFill="1" applyBorder="1" applyAlignment="1">
      <alignment horizontal="center" vertical="center" wrapText="1"/>
    </xf>
    <xf numFmtId="3" fontId="73" fillId="30" borderId="32" xfId="43" applyNumberFormat="1" applyFont="1" applyFill="1" applyBorder="1" applyAlignment="1">
      <alignment horizontal="center" vertical="center" wrapText="1"/>
    </xf>
    <xf numFmtId="3" fontId="73" fillId="30" borderId="33" xfId="43" applyNumberFormat="1" applyFont="1" applyFill="1" applyBorder="1" applyAlignment="1">
      <alignment horizontal="center" vertical="center" wrapText="1"/>
    </xf>
    <xf numFmtId="3" fontId="73" fillId="30" borderId="15" xfId="43" applyNumberFormat="1" applyFont="1" applyFill="1" applyBorder="1" applyAlignment="1">
      <alignment horizontal="center" vertical="center" wrapText="1"/>
    </xf>
    <xf numFmtId="3" fontId="73" fillId="30" borderId="25" xfId="43" applyNumberFormat="1" applyFont="1" applyFill="1" applyBorder="1" applyAlignment="1">
      <alignment horizontal="center" vertical="center" wrapText="1"/>
    </xf>
    <xf numFmtId="0" fontId="53" fillId="27" borderId="0" xfId="43" applyFont="1" applyFill="1" applyAlignment="1">
      <alignment horizontal="left" vertical="center"/>
    </xf>
    <xf numFmtId="0" fontId="67" fillId="30" borderId="23" xfId="43" applyFont="1" applyFill="1" applyBorder="1" applyAlignment="1">
      <alignment horizontal="center" vertical="center"/>
    </xf>
    <xf numFmtId="0" fontId="67" fillId="30" borderId="49" xfId="43" applyFont="1" applyFill="1" applyBorder="1" applyAlignment="1">
      <alignment horizontal="center" vertical="center"/>
    </xf>
    <xf numFmtId="168" fontId="57" fillId="27" borderId="0" xfId="86" applyNumberFormat="1" applyFont="1" applyFill="1" applyBorder="1" applyAlignment="1">
      <alignment horizontal="center" vertical="center"/>
    </xf>
    <xf numFmtId="15" fontId="55" fillId="27" borderId="0" xfId="86" applyNumberFormat="1" applyFont="1" applyFill="1" applyAlignment="1">
      <alignment horizontal="center" vertical="center"/>
    </xf>
    <xf numFmtId="0" fontId="88" fillId="30" borderId="28" xfId="43" applyFont="1" applyFill="1" applyBorder="1" applyAlignment="1">
      <alignment horizontal="center" vertical="center"/>
    </xf>
    <xf numFmtId="0" fontId="88" fillId="30" borderId="19" xfId="43" applyFont="1" applyFill="1" applyBorder="1" applyAlignment="1">
      <alignment horizontal="center" vertical="center"/>
    </xf>
    <xf numFmtId="0" fontId="88" fillId="30" borderId="31" xfId="43" applyFont="1" applyFill="1" applyBorder="1" applyAlignment="1">
      <alignment horizontal="center" vertical="center"/>
    </xf>
    <xf numFmtId="0" fontId="88" fillId="30" borderId="29" xfId="43" applyFont="1" applyFill="1" applyBorder="1" applyAlignment="1">
      <alignment horizontal="center" vertical="center" wrapText="1"/>
    </xf>
    <xf numFmtId="0" fontId="88" fillId="30" borderId="21" xfId="43" applyFont="1" applyFill="1" applyBorder="1" applyAlignment="1">
      <alignment horizontal="center" vertical="center" wrapText="1"/>
    </xf>
    <xf numFmtId="0" fontId="88" fillId="30" borderId="32" xfId="43" applyFont="1" applyFill="1" applyBorder="1" applyAlignment="1">
      <alignment horizontal="center" vertical="center" wrapText="1"/>
    </xf>
    <xf numFmtId="3" fontId="88" fillId="30" borderId="34" xfId="43" applyNumberFormat="1" applyFont="1" applyFill="1" applyBorder="1" applyAlignment="1">
      <alignment horizontal="center" vertical="center" wrapText="1"/>
    </xf>
    <xf numFmtId="3" fontId="88" fillId="30" borderId="20" xfId="43" applyNumberFormat="1" applyFont="1" applyFill="1" applyBorder="1" applyAlignment="1">
      <alignment horizontal="center" vertical="center" wrapText="1"/>
    </xf>
    <xf numFmtId="3" fontId="88" fillId="30" borderId="35" xfId="43" applyNumberFormat="1" applyFont="1" applyFill="1" applyBorder="1" applyAlignment="1">
      <alignment horizontal="center" vertical="center" wrapText="1"/>
    </xf>
    <xf numFmtId="3" fontId="73" fillId="30" borderId="43" xfId="43" applyNumberFormat="1" applyFont="1" applyFill="1" applyBorder="1" applyAlignment="1">
      <alignment horizontal="center" vertical="center" wrapText="1"/>
    </xf>
    <xf numFmtId="3" fontId="73" fillId="30" borderId="16" xfId="43" applyNumberFormat="1" applyFont="1" applyFill="1" applyBorder="1" applyAlignment="1">
      <alignment horizontal="center" vertical="center" wrapText="1"/>
    </xf>
    <xf numFmtId="3" fontId="73" fillId="30" borderId="36" xfId="43" applyNumberFormat="1" applyFont="1" applyFill="1" applyBorder="1" applyAlignment="1">
      <alignment horizontal="center" vertical="center" wrapText="1"/>
    </xf>
    <xf numFmtId="3" fontId="88" fillId="30" borderId="25" xfId="43" applyNumberFormat="1" applyFont="1" applyFill="1" applyBorder="1" applyAlignment="1">
      <alignment horizontal="center" vertical="center" wrapText="1"/>
    </xf>
    <xf numFmtId="0" fontId="53" fillId="0" borderId="0" xfId="43" applyFont="1" applyFill="1" applyAlignment="1">
      <alignment horizontal="left" vertical="center" wrapText="1"/>
    </xf>
    <xf numFmtId="0" fontId="65" fillId="30" borderId="33" xfId="43" applyFont="1" applyFill="1" applyBorder="1" applyAlignment="1">
      <alignment horizontal="center" vertical="center" wrapText="1"/>
    </xf>
    <xf numFmtId="0" fontId="65" fillId="30" borderId="25" xfId="43" applyFont="1" applyFill="1" applyBorder="1" applyAlignment="1">
      <alignment horizontal="center" vertical="center" wrapText="1"/>
    </xf>
    <xf numFmtId="0" fontId="53" fillId="0" borderId="0" xfId="43" applyFont="1" applyFill="1" applyAlignment="1">
      <alignment horizontal="left"/>
    </xf>
    <xf numFmtId="0" fontId="65" fillId="30" borderId="23" xfId="43" applyFont="1" applyFill="1" applyBorder="1" applyAlignment="1">
      <alignment horizontal="center" vertical="center" wrapText="1"/>
    </xf>
    <xf numFmtId="0" fontId="65" fillId="30" borderId="49" xfId="43" applyFont="1" applyFill="1" applyBorder="1" applyAlignment="1">
      <alignment horizontal="center" vertical="center" wrapText="1"/>
    </xf>
    <xf numFmtId="1" fontId="73" fillId="30" borderId="49" xfId="43" applyNumberFormat="1" applyFont="1" applyFill="1" applyBorder="1" applyAlignment="1">
      <alignment horizontal="center" vertical="center" wrapText="1"/>
    </xf>
    <xf numFmtId="1" fontId="73" fillId="30" borderId="75" xfId="43" applyNumberFormat="1" applyFont="1" applyFill="1" applyBorder="1" applyAlignment="1">
      <alignment horizontal="center" vertical="center" wrapText="1"/>
    </xf>
    <xf numFmtId="41" fontId="57" fillId="27" borderId="0" xfId="85" applyNumberFormat="1" applyFont="1" applyFill="1" applyBorder="1" applyAlignment="1">
      <alignment horizontal="center" vertical="center"/>
    </xf>
    <xf numFmtId="49" fontId="117" fillId="27" borderId="0" xfId="85" applyNumberFormat="1" applyFont="1" applyFill="1" applyAlignment="1">
      <alignment horizontal="center" vertical="center"/>
    </xf>
    <xf numFmtId="0" fontId="57" fillId="0" borderId="0" xfId="43" applyFont="1" applyFill="1" applyAlignment="1">
      <alignment horizontal="center"/>
    </xf>
    <xf numFmtId="0" fontId="61" fillId="27" borderId="33" xfId="43" applyFont="1" applyFill="1" applyBorder="1" applyAlignment="1">
      <alignment horizontal="center" vertical="center"/>
    </xf>
    <xf numFmtId="0" fontId="61" fillId="27" borderId="25" xfId="43" applyFont="1" applyFill="1" applyBorder="1" applyAlignment="1">
      <alignment horizontal="center" vertical="center"/>
    </xf>
    <xf numFmtId="0" fontId="61" fillId="27" borderId="82" xfId="43" applyFont="1" applyFill="1" applyBorder="1" applyAlignment="1">
      <alignment horizontal="center"/>
    </xf>
    <xf numFmtId="0" fontId="61" fillId="27" borderId="83" xfId="43" applyFont="1" applyFill="1" applyBorder="1" applyAlignment="1">
      <alignment horizontal="center"/>
    </xf>
    <xf numFmtId="0" fontId="61" fillId="27" borderId="99" xfId="43" applyFont="1" applyFill="1" applyBorder="1" applyAlignment="1">
      <alignment horizontal="center"/>
    </xf>
    <xf numFmtId="0" fontId="53" fillId="27" borderId="0" xfId="43" applyFont="1" applyFill="1" applyBorder="1" applyAlignment="1">
      <alignment horizontal="left" vertical="center" wrapText="1"/>
    </xf>
    <xf numFmtId="0" fontId="128" fillId="27" borderId="0" xfId="43" applyFont="1" applyFill="1" applyAlignment="1">
      <alignment horizontal="center"/>
    </xf>
    <xf numFmtId="0" fontId="60" fillId="27" borderId="0" xfId="43" applyFont="1" applyFill="1" applyAlignment="1">
      <alignment horizontal="center"/>
    </xf>
    <xf numFmtId="0" fontId="53" fillId="27" borderId="0" xfId="43" applyFont="1" applyFill="1" applyAlignment="1">
      <alignment horizontal="center"/>
    </xf>
    <xf numFmtId="0" fontId="61" fillId="0" borderId="33" xfId="43" applyFont="1" applyBorder="1" applyAlignment="1">
      <alignment horizontal="center" vertical="center" wrapText="1"/>
    </xf>
    <xf numFmtId="0" fontId="61" fillId="0" borderId="25" xfId="43" applyFont="1" applyBorder="1" applyAlignment="1">
      <alignment horizontal="center" vertical="center" wrapText="1"/>
    </xf>
    <xf numFmtId="3" fontId="53" fillId="0" borderId="23" xfId="43" applyNumberFormat="1" applyFont="1" applyBorder="1" applyAlignment="1">
      <alignment horizontal="center"/>
    </xf>
    <xf numFmtId="3" fontId="53" fillId="0" borderId="49" xfId="43" applyNumberFormat="1" applyFont="1" applyBorder="1" applyAlignment="1">
      <alignment horizontal="center"/>
    </xf>
    <xf numFmtId="3" fontId="53" fillId="0" borderId="75" xfId="43" applyNumberFormat="1" applyFont="1" applyBorder="1" applyAlignment="1">
      <alignment horizontal="center"/>
    </xf>
    <xf numFmtId="0" fontId="57" fillId="27" borderId="0" xfId="43" applyNumberFormat="1" applyFont="1" applyFill="1" applyAlignment="1" applyProtection="1">
      <alignment horizontal="center" vertical="center"/>
    </xf>
    <xf numFmtId="0" fontId="123" fillId="30" borderId="33" xfId="43" quotePrefix="1" applyNumberFormat="1" applyFont="1" applyFill="1" applyBorder="1" applyAlignment="1" applyProtection="1">
      <alignment horizontal="center" vertical="center"/>
    </xf>
    <xf numFmtId="0" fontId="123" fillId="30" borderId="25" xfId="43" quotePrefix="1" applyNumberFormat="1" applyFont="1" applyFill="1" applyBorder="1" applyAlignment="1" applyProtection="1">
      <alignment horizontal="center" vertical="center"/>
    </xf>
    <xf numFmtId="0" fontId="60" fillId="27" borderId="0" xfId="43" applyNumberFormat="1" applyFont="1" applyFill="1" applyAlignment="1" applyProtection="1">
      <alignment horizontal="center" vertical="center"/>
    </xf>
    <xf numFmtId="0" fontId="57" fillId="0" borderId="0" xfId="43" applyNumberFormat="1" applyFont="1" applyFill="1" applyAlignment="1" applyProtection="1">
      <alignment horizontal="center" vertical="center"/>
    </xf>
    <xf numFmtId="0" fontId="108" fillId="30" borderId="17" xfId="43" applyNumberFormat="1" applyFont="1" applyFill="1" applyBorder="1" applyAlignment="1">
      <alignment horizontal="center"/>
    </xf>
    <xf numFmtId="0" fontId="108" fillId="30" borderId="18" xfId="43" applyNumberFormat="1" applyFont="1" applyFill="1" applyBorder="1" applyAlignment="1">
      <alignment horizontal="center"/>
    </xf>
    <xf numFmtId="3" fontId="61" fillId="27" borderId="44" xfId="43" applyNumberFormat="1" applyFont="1" applyFill="1" applyBorder="1" applyAlignment="1">
      <alignment horizontal="center" vertical="center"/>
    </xf>
    <xf numFmtId="3" fontId="61" fillId="27" borderId="45" xfId="43" applyNumberFormat="1" applyFont="1" applyFill="1" applyBorder="1" applyAlignment="1">
      <alignment horizontal="center" vertical="center"/>
    </xf>
    <xf numFmtId="3" fontId="61" fillId="27" borderId="67" xfId="43" applyNumberFormat="1" applyFont="1" applyFill="1" applyBorder="1" applyAlignment="1">
      <alignment horizontal="center" vertical="center"/>
    </xf>
    <xf numFmtId="0" fontId="57" fillId="27" borderId="44" xfId="43" applyFont="1" applyFill="1" applyBorder="1" applyAlignment="1">
      <alignment horizontal="center" vertical="center"/>
    </xf>
    <xf numFmtId="0" fontId="57" fillId="27" borderId="45" xfId="43" applyFont="1" applyFill="1" applyBorder="1" applyAlignment="1">
      <alignment horizontal="center" vertical="center"/>
    </xf>
    <xf numFmtId="0" fontId="57" fillId="27" borderId="67" xfId="43" applyFont="1" applyFill="1" applyBorder="1" applyAlignment="1">
      <alignment horizontal="center" vertical="center"/>
    </xf>
    <xf numFmtId="3" fontId="53" fillId="0" borderId="0" xfId="91" applyNumberFormat="1" applyFont="1" applyFill="1" applyAlignment="1">
      <alignment horizontal="left" vertical="center" wrapText="1"/>
    </xf>
    <xf numFmtId="0" fontId="79" fillId="28" borderId="0" xfId="43" applyNumberFormat="1" applyFont="1" applyFill="1" applyAlignment="1" applyProtection="1">
      <alignment horizontal="center" vertical="center"/>
    </xf>
    <xf numFmtId="0" fontId="73" fillId="30" borderId="84" xfId="43" quotePrefix="1" applyNumberFormat="1" applyFont="1" applyFill="1" applyBorder="1" applyAlignment="1" applyProtection="1">
      <alignment horizontal="center" vertical="center"/>
    </xf>
    <xf numFmtId="0" fontId="73" fillId="30" borderId="85" xfId="43" quotePrefix="1" applyNumberFormat="1" applyFont="1" applyFill="1" applyBorder="1" applyAlignment="1" applyProtection="1">
      <alignment horizontal="center" vertical="center"/>
    </xf>
    <xf numFmtId="0" fontId="73" fillId="30" borderId="33" xfId="43" quotePrefix="1" applyNumberFormat="1" applyFont="1" applyFill="1" applyBorder="1" applyAlignment="1" applyProtection="1">
      <alignment horizontal="center" vertical="center"/>
    </xf>
    <xf numFmtId="0" fontId="73" fillId="30" borderId="25" xfId="43" quotePrefix="1" applyNumberFormat="1" applyFont="1" applyFill="1" applyBorder="1" applyAlignment="1" applyProtection="1">
      <alignment horizontal="center" vertical="center"/>
    </xf>
    <xf numFmtId="0" fontId="57" fillId="27" borderId="0" xfId="43" applyFont="1" applyFill="1" applyAlignment="1">
      <alignment horizontal="center"/>
    </xf>
    <xf numFmtId="0" fontId="65" fillId="30" borderId="75" xfId="43" applyFont="1" applyFill="1" applyBorder="1" applyAlignment="1">
      <alignment horizontal="center" vertical="center" wrapText="1"/>
    </xf>
    <xf numFmtId="0" fontId="65" fillId="30" borderId="43" xfId="43" applyFont="1" applyFill="1" applyBorder="1" applyAlignment="1">
      <alignment horizontal="center" vertical="center" wrapText="1"/>
    </xf>
    <xf numFmtId="0" fontId="65" fillId="30" borderId="36" xfId="43" applyFont="1" applyFill="1" applyBorder="1" applyAlignment="1">
      <alignment horizontal="center" vertical="center" wrapText="1"/>
    </xf>
    <xf numFmtId="0" fontId="53" fillId="27" borderId="0" xfId="43" applyFont="1" applyFill="1" applyBorder="1" applyAlignment="1">
      <alignment horizontal="justify" vertical="center"/>
    </xf>
    <xf numFmtId="0" fontId="53" fillId="27" borderId="0" xfId="43" applyFont="1" applyFill="1" applyBorder="1" applyAlignment="1">
      <alignment horizontal="justify" vertical="center" wrapText="1"/>
    </xf>
    <xf numFmtId="0" fontId="55" fillId="27" borderId="0" xfId="43" applyFont="1" applyFill="1" applyAlignment="1" applyProtection="1">
      <alignment horizontal="center" vertical="center"/>
      <protection locked="0"/>
    </xf>
    <xf numFmtId="0" fontId="53" fillId="27" borderId="0" xfId="43" applyFont="1" applyFill="1" applyAlignment="1">
      <alignment horizontal="justify" vertical="center" wrapText="1"/>
    </xf>
    <xf numFmtId="15" fontId="55" fillId="0" borderId="0" xfId="86" applyNumberFormat="1" applyFont="1" applyFill="1" applyAlignment="1">
      <alignment horizontal="center" vertical="center"/>
    </xf>
    <xf numFmtId="0" fontId="65" fillId="30" borderId="28" xfId="43" applyFont="1" applyFill="1" applyBorder="1" applyAlignment="1">
      <alignment horizontal="center" vertical="center" wrapText="1"/>
    </xf>
    <xf numFmtId="0" fontId="65" fillId="30" borderId="19" xfId="43" applyFont="1" applyFill="1" applyBorder="1" applyAlignment="1">
      <alignment horizontal="center" vertical="center" wrapText="1"/>
    </xf>
    <xf numFmtId="0" fontId="65" fillId="30" borderId="39" xfId="43" applyFont="1" applyFill="1" applyBorder="1" applyAlignment="1">
      <alignment horizontal="center" vertical="center" wrapText="1"/>
    </xf>
    <xf numFmtId="3" fontId="65" fillId="30" borderId="29" xfId="43" applyNumberFormat="1" applyFont="1" applyFill="1" applyBorder="1" applyAlignment="1">
      <alignment horizontal="center" vertical="center" wrapText="1"/>
    </xf>
    <xf numFmtId="3" fontId="65" fillId="30" borderId="21" xfId="43" applyNumberFormat="1" applyFont="1" applyFill="1" applyBorder="1" applyAlignment="1">
      <alignment horizontal="center" vertical="center" wrapText="1"/>
    </xf>
    <xf numFmtId="3" fontId="65" fillId="30" borderId="42" xfId="43" applyNumberFormat="1" applyFont="1" applyFill="1" applyBorder="1" applyAlignment="1">
      <alignment horizontal="center" vertical="center" wrapText="1"/>
    </xf>
    <xf numFmtId="0" fontId="53" fillId="27" borderId="0" xfId="43" applyFont="1" applyFill="1" applyAlignment="1">
      <alignment horizontal="left" vertical="center" wrapText="1"/>
    </xf>
    <xf numFmtId="0" fontId="55" fillId="27" borderId="17" xfId="43" applyFont="1" applyFill="1" applyBorder="1" applyAlignment="1">
      <alignment horizontal="center" vertical="center"/>
    </xf>
    <xf numFmtId="0" fontId="55" fillId="27" borderId="86" xfId="43" applyFont="1" applyFill="1" applyBorder="1" applyAlignment="1">
      <alignment horizontal="center" vertical="center"/>
    </xf>
    <xf numFmtId="0" fontId="57" fillId="28" borderId="0" xfId="43" applyFont="1" applyFill="1" applyAlignment="1">
      <alignment horizontal="center" vertical="center"/>
    </xf>
    <xf numFmtId="0" fontId="113" fillId="28" borderId="0" xfId="43" applyFont="1" applyFill="1" applyAlignment="1">
      <alignment horizontal="center" vertical="center"/>
    </xf>
    <xf numFmtId="0" fontId="65" fillId="30" borderId="23" xfId="43" applyFont="1" applyFill="1" applyBorder="1" applyAlignment="1">
      <alignment horizontal="center" vertical="center"/>
    </xf>
    <xf numFmtId="0" fontId="65" fillId="30" borderId="96" xfId="43" applyFont="1" applyFill="1" applyBorder="1" applyAlignment="1">
      <alignment horizontal="center" vertical="center"/>
    </xf>
    <xf numFmtId="0" fontId="55" fillId="27" borderId="19" xfId="43" applyFont="1" applyFill="1" applyBorder="1" applyAlignment="1">
      <alignment horizontal="center" vertical="center"/>
    </xf>
    <xf numFmtId="0" fontId="55" fillId="27" borderId="39" xfId="43" applyFont="1" applyFill="1" applyBorder="1" applyAlignment="1">
      <alignment horizontal="center" vertical="center"/>
    </xf>
    <xf numFmtId="0" fontId="55" fillId="0" borderId="52" xfId="43" applyFont="1" applyFill="1" applyBorder="1" applyAlignment="1">
      <alignment horizontal="center" vertical="center"/>
    </xf>
    <xf numFmtId="0" fontId="55" fillId="0" borderId="19" xfId="43" applyFont="1" applyFill="1" applyBorder="1" applyAlignment="1">
      <alignment horizontal="center" vertical="center"/>
    </xf>
    <xf numFmtId="0" fontId="55" fillId="0" borderId="39" xfId="43" applyFont="1" applyFill="1" applyBorder="1" applyAlignment="1">
      <alignment horizontal="center" vertical="center"/>
    </xf>
    <xf numFmtId="0" fontId="55" fillId="27" borderId="57" xfId="43" applyFont="1" applyFill="1" applyBorder="1" applyAlignment="1">
      <alignment horizontal="center" vertical="center"/>
    </xf>
    <xf numFmtId="0" fontId="55" fillId="27" borderId="92" xfId="43" applyFont="1" applyFill="1" applyBorder="1" applyAlignment="1">
      <alignment horizontal="center" vertical="center"/>
    </xf>
    <xf numFmtId="0" fontId="55" fillId="27" borderId="72" xfId="43" applyFont="1" applyFill="1" applyBorder="1" applyAlignment="1">
      <alignment horizontal="center" vertical="center"/>
    </xf>
    <xf numFmtId="0" fontId="55" fillId="27" borderId="74" xfId="43" applyFont="1" applyFill="1" applyBorder="1" applyAlignment="1">
      <alignment horizontal="center" vertical="center"/>
    </xf>
    <xf numFmtId="0" fontId="57" fillId="27" borderId="0" xfId="378" applyFont="1" applyFill="1" applyBorder="1" applyAlignment="1">
      <alignment horizontal="center" vertical="center" wrapText="1"/>
    </xf>
    <xf numFmtId="0" fontId="55" fillId="27" borderId="0" xfId="378" applyFont="1" applyFill="1" applyBorder="1" applyAlignment="1">
      <alignment horizontal="center" vertical="center"/>
    </xf>
    <xf numFmtId="0" fontId="53" fillId="27" borderId="50" xfId="378" applyFont="1" applyFill="1" applyBorder="1" applyAlignment="1">
      <alignment horizontal="justify" vertical="center" wrapText="1"/>
    </xf>
    <xf numFmtId="0" fontId="53" fillId="27" borderId="0" xfId="378" applyFont="1" applyFill="1" applyBorder="1" applyAlignment="1">
      <alignment horizontal="justify" vertical="center" wrapText="1"/>
    </xf>
    <xf numFmtId="0" fontId="57" fillId="0" borderId="0" xfId="378" applyFont="1" applyFill="1" applyBorder="1" applyAlignment="1">
      <alignment horizontal="center" vertical="center" wrapText="1"/>
    </xf>
    <xf numFmtId="0" fontId="53" fillId="0" borderId="0" xfId="378" applyFont="1" applyFill="1" applyAlignment="1">
      <alignment horizontal="left" vertical="center" wrapText="1"/>
    </xf>
    <xf numFmtId="0" fontId="61" fillId="27" borderId="101" xfId="43" applyFont="1" applyFill="1" applyBorder="1" applyAlignment="1">
      <alignment horizontal="center" vertical="center" wrapText="1" shrinkToFit="1"/>
    </xf>
    <xf numFmtId="0" fontId="61" fillId="27" borderId="103" xfId="43" applyFont="1" applyFill="1" applyBorder="1" applyAlignment="1">
      <alignment horizontal="center" vertical="center" wrapText="1" shrinkToFit="1"/>
    </xf>
    <xf numFmtId="0" fontId="61" fillId="27" borderId="54" xfId="43" applyFont="1" applyFill="1" applyBorder="1" applyAlignment="1">
      <alignment horizontal="center" vertical="center" wrapText="1"/>
    </xf>
    <xf numFmtId="0" fontId="61" fillId="27" borderId="93" xfId="43" applyFont="1" applyFill="1" applyBorder="1" applyAlignment="1">
      <alignment horizontal="center" vertical="center" wrapText="1"/>
    </xf>
    <xf numFmtId="0" fontId="124" fillId="27" borderId="101" xfId="374" applyFont="1" applyFill="1" applyBorder="1" applyAlignment="1">
      <alignment horizontal="center" vertical="center" wrapText="1"/>
    </xf>
    <xf numFmtId="0" fontId="124" fillId="27" borderId="102" xfId="374" applyFont="1" applyFill="1" applyBorder="1" applyAlignment="1">
      <alignment horizontal="center" vertical="center" wrapText="1"/>
    </xf>
    <xf numFmtId="0" fontId="124" fillId="27" borderId="103" xfId="374" applyFont="1" applyFill="1" applyBorder="1" applyAlignment="1">
      <alignment horizontal="center" vertical="center" wrapText="1"/>
    </xf>
    <xf numFmtId="0" fontId="61" fillId="27" borderId="101" xfId="43" applyFont="1" applyFill="1" applyBorder="1" applyAlignment="1">
      <alignment horizontal="center" vertical="center" wrapText="1"/>
    </xf>
    <xf numFmtId="0" fontId="61" fillId="27" borderId="102" xfId="43" applyFont="1" applyFill="1" applyBorder="1" applyAlignment="1">
      <alignment horizontal="center" vertical="center" wrapText="1"/>
    </xf>
    <xf numFmtId="0" fontId="61" fillId="27" borderId="103" xfId="43" applyFont="1" applyFill="1" applyBorder="1" applyAlignment="1">
      <alignment horizontal="center" vertical="center" wrapText="1"/>
    </xf>
  </cellXfs>
  <cellStyles count="459">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2" xfId="8" builtinId="34" customBuiltin="1"/>
    <cellStyle name="20% - Énfasis2 2" xfId="112"/>
    <cellStyle name="20% - Énfasis2 2 2" xfId="187"/>
    <cellStyle name="20% - Énfasis2 3" xfId="186"/>
    <cellStyle name="20% - Énfasis2 3 2" xfId="188"/>
    <cellStyle name="20% - Énfasis3" xfId="9" builtinId="38" customBuiltin="1"/>
    <cellStyle name="20% - Énfasis3 2" xfId="113"/>
    <cellStyle name="20% - Énfasis3 2 2" xfId="190"/>
    <cellStyle name="20% - Énfasis3 3" xfId="189"/>
    <cellStyle name="20% - Énfasis3 3 2" xfId="191"/>
    <cellStyle name="20% - Énfasis4" xfId="10" builtinId="42" customBuiltin="1"/>
    <cellStyle name="20% - Énfasis4 2" xfId="114"/>
    <cellStyle name="20% - Énfasis4 2 2" xfId="193"/>
    <cellStyle name="20% - Énfasis4 3" xfId="192"/>
    <cellStyle name="20% - Énfasis4 3 2" xfId="194"/>
    <cellStyle name="20% - Énfasis5" xfId="11" builtinId="46" customBuiltin="1"/>
    <cellStyle name="20% - Énfasis5 2" xfId="115"/>
    <cellStyle name="20% - Énfasis5 2 2" xfId="196"/>
    <cellStyle name="20% - Énfasis5 3" xfId="195"/>
    <cellStyle name="20% - Énfasis5 3 2" xfId="197"/>
    <cellStyle name="20% - Énfasis6" xfId="12" builtinId="50" customBuiltin="1"/>
    <cellStyle name="20% - Énfasis6 2" xfId="116"/>
    <cellStyle name="20% - Énfasis6 2 2" xfId="199"/>
    <cellStyle name="20% - Énfasis6 3" xfId="198"/>
    <cellStyle name="20% - Énfasis6 3 2" xfId="200"/>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2" xfId="20" builtinId="35" customBuiltin="1"/>
    <cellStyle name="40% - Énfasis2 2" xfId="122"/>
    <cellStyle name="40% - Énfasis2 2 2" xfId="205"/>
    <cellStyle name="40% - Énfasis2 3" xfId="204"/>
    <cellStyle name="40% - Énfasis2 3 2" xfId="206"/>
    <cellStyle name="40% - Énfasis3" xfId="21" builtinId="39" customBuiltin="1"/>
    <cellStyle name="40% - Énfasis3 2" xfId="123"/>
    <cellStyle name="40% - Énfasis3 2 2" xfId="208"/>
    <cellStyle name="40% - Énfasis3 3" xfId="207"/>
    <cellStyle name="40% - Énfasis3 3 2" xfId="209"/>
    <cellStyle name="40% - Énfasis4" xfId="22" builtinId="43" customBuiltin="1"/>
    <cellStyle name="40% - Énfasis4 2" xfId="124"/>
    <cellStyle name="40% - Énfasis4 2 2" xfId="211"/>
    <cellStyle name="40% - Énfasis4 3" xfId="210"/>
    <cellStyle name="40% - Énfasis4 3 2" xfId="212"/>
    <cellStyle name="40% - Énfasis5" xfId="23" builtinId="47" customBuiltin="1"/>
    <cellStyle name="40% - Énfasis5 2" xfId="125"/>
    <cellStyle name="40% - Énfasis5 2 2" xfId="214"/>
    <cellStyle name="40% - Énfasis5 3" xfId="213"/>
    <cellStyle name="40% - Énfasis5 3 2" xfId="215"/>
    <cellStyle name="40% - Énfasis6" xfId="24" builtinId="51" customBuiltin="1"/>
    <cellStyle name="40% - Énfasis6 2" xfId="126"/>
    <cellStyle name="40% - Énfasis6 2 2" xfId="217"/>
    <cellStyle name="40% - Énfasis6 3" xfId="216"/>
    <cellStyle name="40% - Énfasis6 3 2" xfId="218"/>
    <cellStyle name="60% - Accent1" xfId="25"/>
    <cellStyle name="60% - Accent1 2" xfId="127"/>
    <cellStyle name="60% - Accent1 3" xfId="148"/>
    <cellStyle name="60% - Accent1 4" xfId="338"/>
    <cellStyle name="60% - Accent1 5" xfId="347"/>
    <cellStyle name="60% - Accent2" xfId="26"/>
    <cellStyle name="60% - Accent2 2" xfId="128"/>
    <cellStyle name="60% - Accent2 3" xfId="145"/>
    <cellStyle name="60% - Accent2 4" xfId="363"/>
    <cellStyle name="60% - Accent2 5" xfId="367"/>
    <cellStyle name="60% - Accent3" xfId="27"/>
    <cellStyle name="60% - Accent3 2" xfId="129"/>
    <cellStyle name="60% - Accent3 3" xfId="120"/>
    <cellStyle name="60% - Accent3 4" xfId="361"/>
    <cellStyle name="60% - Accent3 5" xfId="365"/>
    <cellStyle name="60% - Accent4" xfId="28"/>
    <cellStyle name="60% - Accent4 2" xfId="130"/>
    <cellStyle name="60% - Accent4 3" xfId="119"/>
    <cellStyle name="60% - Accent4 4" xfId="362"/>
    <cellStyle name="60% - Accent4 5" xfId="366"/>
    <cellStyle name="60% - Accent5" xfId="29"/>
    <cellStyle name="60% - Accent5 2" xfId="131"/>
    <cellStyle name="60% - Accent5 3" xfId="118"/>
    <cellStyle name="60% - Accent5 4" xfId="337"/>
    <cellStyle name="60% - Accent5 5" xfId="348"/>
    <cellStyle name="60% - Accent6" xfId="30"/>
    <cellStyle name="60% - Accent6 2" xfId="132"/>
    <cellStyle name="60% - Accent6 3" xfId="117"/>
    <cellStyle name="60% - Accent6 4" xfId="360"/>
    <cellStyle name="60% - Accent6 5" xfId="364"/>
    <cellStyle name="60% - Énfasis1" xfId="31" builtinId="32" customBuiltin="1"/>
    <cellStyle name="60% - Énfasis1 2" xfId="133"/>
    <cellStyle name="60% - Énfasis1 2 2" xfId="220"/>
    <cellStyle name="60% - Énfasis1 3" xfId="219"/>
    <cellStyle name="60% - Énfasis1 3 2" xfId="221"/>
    <cellStyle name="60% - Énfasis2" xfId="32" builtinId="36" customBuiltin="1"/>
    <cellStyle name="60% - Énfasis2 2" xfId="134"/>
    <cellStyle name="60% - Énfasis2 2 2" xfId="223"/>
    <cellStyle name="60% - Énfasis2 3" xfId="222"/>
    <cellStyle name="60% - Énfasis2 3 2" xfId="224"/>
    <cellStyle name="60% - Énfasis3" xfId="33" builtinId="40" customBuiltin="1"/>
    <cellStyle name="60% - Énfasis3 2" xfId="135"/>
    <cellStyle name="60% - Énfasis3 2 2" xfId="226"/>
    <cellStyle name="60% - Énfasis3 3" xfId="225"/>
    <cellStyle name="60% - Énfasis3 3 2" xfId="227"/>
    <cellStyle name="60% - Énfasis4" xfId="34" builtinId="44" customBuiltin="1"/>
    <cellStyle name="60% - Énfasis4 2" xfId="136"/>
    <cellStyle name="60% - Énfasis4 2 2" xfId="229"/>
    <cellStyle name="60% - Énfasis4 3" xfId="228"/>
    <cellStyle name="60% - Énfasis4 3 2" xfId="230"/>
    <cellStyle name="60% - Énfasis5" xfId="35" builtinId="48" customBuiltin="1"/>
    <cellStyle name="60% - Énfasis5 2" xfId="137"/>
    <cellStyle name="60% - Énfasis5 2 2" xfId="232"/>
    <cellStyle name="60% - Énfasis5 3" xfId="231"/>
    <cellStyle name="60% - Énfasis5 3 2" xfId="233"/>
    <cellStyle name="60% - Énfasis6" xfId="36" builtinId="52" customBuiltin="1"/>
    <cellStyle name="60% - Énfasis6 2" xfId="138"/>
    <cellStyle name="60% - Énfasis6 2 2" xfId="235"/>
    <cellStyle name="60% - Énfasis6 3" xfId="234"/>
    <cellStyle name="60% - Énfasis6 3 2" xfId="236"/>
    <cellStyle name="Accent1" xfId="37"/>
    <cellStyle name="Accent1 2" xfId="139"/>
    <cellStyle name="Accent1 3" xfId="110"/>
    <cellStyle name="Accent1 4" xfId="359"/>
    <cellStyle name="Accent1 5" xfId="171"/>
    <cellStyle name="Accent2" xfId="38"/>
    <cellStyle name="Accent2 2" xfId="140"/>
    <cellStyle name="Accent2 3" xfId="109"/>
    <cellStyle name="Accent2 4" xfId="358"/>
    <cellStyle name="Accent2 5" xfId="167"/>
    <cellStyle name="Accent3" xfId="39"/>
    <cellStyle name="Accent3 2" xfId="141"/>
    <cellStyle name="Accent3 3" xfId="317"/>
    <cellStyle name="Accent3 4" xfId="335"/>
    <cellStyle name="Accent3 5" xfId="350"/>
    <cellStyle name="Accent4" xfId="40"/>
    <cellStyle name="Accent4 2" xfId="142"/>
    <cellStyle name="Accent4 3" xfId="318"/>
    <cellStyle name="Accent4 4" xfId="334"/>
    <cellStyle name="Accent4 5" xfId="323"/>
    <cellStyle name="Accent5" xfId="41"/>
    <cellStyle name="Accent5 2" xfId="143"/>
    <cellStyle name="Accent5 3" xfId="319"/>
    <cellStyle name="Accent5 4" xfId="357"/>
    <cellStyle name="Accent5 5" xfId="164"/>
    <cellStyle name="Accent6" xfId="42"/>
    <cellStyle name="Accent6 2" xfId="144"/>
    <cellStyle name="Accent6 3" xfId="320"/>
    <cellStyle name="Accent6 4" xfId="356"/>
    <cellStyle name="Accent6 5" xfId="340"/>
    <cellStyle name="ANCLAS,REZONES Y SUS PARTES,DE FUNDICION,DE HIERRO O DE ACERO" xfId="43"/>
    <cellStyle name="ANCLAS,REZONES Y SUS PARTES,DE FUNDICION,DE HIERRO O DE ACERO 2" xfId="374"/>
    <cellStyle name="Bad" xfId="44"/>
    <cellStyle name="Bad 2" xfId="146"/>
    <cellStyle name="Bad 3" xfId="321"/>
    <cellStyle name="Bad 4" xfId="333"/>
    <cellStyle name="Bad 5" xfId="351"/>
    <cellStyle name="Buena" xfId="45" builtinId="26" customBuiltin="1"/>
    <cellStyle name="Buena 2" xfId="147"/>
    <cellStyle name="Buena 2 2" xfId="238"/>
    <cellStyle name="Buena 3" xfId="237"/>
    <cellStyle name="Buena 3 2" xfId="239"/>
    <cellStyle name="Calculation" xfId="46"/>
    <cellStyle name="Cálculo" xfId="47" builtinId="22" customBuiltin="1"/>
    <cellStyle name="Cálculo 2" xfId="149"/>
    <cellStyle name="Cálculo 2 2" xfId="241"/>
    <cellStyle name="Cálculo 3" xfId="240"/>
    <cellStyle name="Cálculo 3 2" xfId="242"/>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vinculada" xfId="49" builtinId="24" customBuiltin="1"/>
    <cellStyle name="Celda vinculada 2" xfId="151"/>
    <cellStyle name="Celda vinculada 2 2" xfId="247"/>
    <cellStyle name="Celda vinculada 3" xfId="246"/>
    <cellStyle name="Celda vinculada 3 2" xfId="248"/>
    <cellStyle name="Check Cell" xfId="50"/>
    <cellStyle name="Check Cell 2" xfId="152"/>
    <cellStyle name="Check Cell 3" xfId="322"/>
    <cellStyle name="Check Cell 4" xfId="355"/>
    <cellStyle name="Check Cell 5" xfId="341"/>
    <cellStyle name="Comma [0]_hojas adicionales" xfId="249"/>
    <cellStyle name="Comma [0]_insumos_DEUDA PUBLICA 30-09-2005" xfId="51"/>
    <cellStyle name="Comma_aaa Stock Deuda Provincias I 2006" xfId="250"/>
    <cellStyle name="Comma0" xfId="52"/>
    <cellStyle name="Currency [0]_aaa Stock Deuda Provincias I 2006" xfId="251"/>
    <cellStyle name="Currency_aaa Stock Deuda Provincias I 2006" xfId="252"/>
    <cellStyle name="Currency0" xfId="53"/>
    <cellStyle name="En miles" xfId="54"/>
    <cellStyle name="En millones" xfId="55"/>
    <cellStyle name="Encabezado 4" xfId="56" builtinId="19" customBuiltin="1"/>
    <cellStyle name="Encabezado 4 2" xfId="153"/>
    <cellStyle name="Encabezado 4 2 2" xfId="254"/>
    <cellStyle name="Encabezado 4 3" xfId="253"/>
    <cellStyle name="Encabezado 4 3 2" xfId="255"/>
    <cellStyle name="Énfasis1" xfId="57" builtinId="29" customBuiltin="1"/>
    <cellStyle name="Énfasis1 2" xfId="154"/>
    <cellStyle name="Énfasis1 2 2" xfId="257"/>
    <cellStyle name="Énfasis1 3" xfId="256"/>
    <cellStyle name="Énfasis1 3 2" xfId="258"/>
    <cellStyle name="Énfasis2" xfId="58" builtinId="33" customBuiltin="1"/>
    <cellStyle name="Énfasis2 2" xfId="155"/>
    <cellStyle name="Énfasis2 2 2" xfId="260"/>
    <cellStyle name="Énfasis2 3" xfId="259"/>
    <cellStyle name="Énfasis2 3 2" xfId="261"/>
    <cellStyle name="Énfasis3" xfId="59" builtinId="37" customBuiltin="1"/>
    <cellStyle name="Énfasis3 2" xfId="156"/>
    <cellStyle name="Énfasis3 2 2" xfId="263"/>
    <cellStyle name="Énfasis3 3" xfId="262"/>
    <cellStyle name="Énfasis3 3 2" xfId="264"/>
    <cellStyle name="Énfasis4" xfId="60" builtinId="41" customBuiltin="1"/>
    <cellStyle name="Énfasis4 2" xfId="157"/>
    <cellStyle name="Énfasis4 2 2" xfId="266"/>
    <cellStyle name="Énfasis4 3" xfId="265"/>
    <cellStyle name="Énfasis4 3 2" xfId="267"/>
    <cellStyle name="Énfasis5" xfId="61" builtinId="45" customBuiltin="1"/>
    <cellStyle name="Énfasis5 2" xfId="158"/>
    <cellStyle name="Énfasis5 2 2" xfId="269"/>
    <cellStyle name="Énfasis5 3" xfId="268"/>
    <cellStyle name="Énfasis5 3 2" xfId="270"/>
    <cellStyle name="Énfasis6" xfId="62" builtinId="49" customBuiltin="1"/>
    <cellStyle name="Énfasis6 2" xfId="159"/>
    <cellStyle name="Énfasis6 2 2" xfId="272"/>
    <cellStyle name="Énfasis6 3" xfId="271"/>
    <cellStyle name="Énfasis6 3 2" xfId="273"/>
    <cellStyle name="Entrada" xfId="63" builtinId="20" customBuiltin="1"/>
    <cellStyle name="Entrada 2" xfId="160"/>
    <cellStyle name="Entrada 2 2" xfId="275"/>
    <cellStyle name="Entrada 3" xfId="274"/>
    <cellStyle name="Entrada 3 2" xfId="276"/>
    <cellStyle name="Euro" xfId="64"/>
    <cellStyle name="Euro 2" xfId="380"/>
    <cellStyle name="Euro 2 2" xfId="381"/>
    <cellStyle name="Euro 2 2 2" xfId="382"/>
    <cellStyle name="Euro 3" xfId="383"/>
    <cellStyle name="Explanatory Text" xfId="65"/>
    <cellStyle name="Explanatory Text 2" xfId="161"/>
    <cellStyle name="Explanatory Text 3" xfId="326"/>
    <cellStyle name="Explanatory Text 4" xfId="327"/>
    <cellStyle name="Explanatory Text 5" xfId="325"/>
    <cellStyle name="F2" xfId="66"/>
    <cellStyle name="F3" xfId="67"/>
    <cellStyle name="F4" xfId="68"/>
    <cellStyle name="F5" xfId="69"/>
    <cellStyle name="F6" xfId="70"/>
    <cellStyle name="F7" xfId="71"/>
    <cellStyle name="F8" xfId="72"/>
    <cellStyle name="facha" xfId="73"/>
    <cellStyle name="Followed Hyperlink_aaa Stock Deuda Provincias I 2006" xfId="277"/>
    <cellStyle name="Good" xfId="74"/>
    <cellStyle name="Good 2" xfId="163"/>
    <cellStyle name="Good 3" xfId="328"/>
    <cellStyle name="Good 4" xfId="354"/>
    <cellStyle name="Good 5" xfId="342"/>
    <cellStyle name="Heading 1" xfId="75"/>
    <cellStyle name="Heading 2" xfId="76"/>
    <cellStyle name="Heading 3" xfId="77"/>
    <cellStyle name="Heading 4" xfId="78"/>
    <cellStyle name="Hipervínculo" xfId="79" builtinId="8"/>
    <cellStyle name="Hyperlink_aaa Stock Deuda Provincias I 2006" xfId="80"/>
    <cellStyle name="Incorrecto" xfId="81" builtinId="27" customBuiltin="1"/>
    <cellStyle name="Incorrecto 2" xfId="165"/>
    <cellStyle name="Incorrecto 2 2" xfId="279"/>
    <cellStyle name="Incorrecto 3" xfId="278"/>
    <cellStyle name="Incorrecto 3 2" xfId="280"/>
    <cellStyle name="Input" xfId="82"/>
    <cellStyle name="Input 2" xfId="166"/>
    <cellStyle name="Input 3" xfId="330"/>
    <cellStyle name="Input 4" xfId="353"/>
    <cellStyle name="Input 5" xfId="343"/>
    <cellStyle name="jo[" xfId="83"/>
    <cellStyle name="Linked Cell" xfId="84"/>
    <cellStyle name="Linked Cell 2" xfId="168"/>
    <cellStyle name="Linked Cell 3" xfId="331"/>
    <cellStyle name="Linked Cell 4" xfId="352"/>
    <cellStyle name="Linked Cell 5" xfId="344"/>
    <cellStyle name="Millares" xfId="85" builtinId="3"/>
    <cellStyle name="Millares [0]" xfId="86" builtinId="6"/>
    <cellStyle name="Millares [0] 2" xfId="369"/>
    <cellStyle name="Millares [0] 2 2" xfId="384"/>
    <cellStyle name="Millares [0] 2 2 2" xfId="385"/>
    <cellStyle name="Millares [0] 2 2 2 2" xfId="386"/>
    <cellStyle name="Millares [0] 2 2 3" xfId="387"/>
    <cellStyle name="Millares [0] 2 2 4" xfId="454"/>
    <cellStyle name="Millares [0] 2 3" xfId="388"/>
    <cellStyle name="Millares [0] 3" xfId="389"/>
    <cellStyle name="Millares [0] 3 2" xfId="442"/>
    <cellStyle name="Millares [0] 4" xfId="436"/>
    <cellStyle name="Millares [0] 5" xfId="445"/>
    <cellStyle name="Millares [0] 8" xfId="432"/>
    <cellStyle name="Millares [2]" xfId="87"/>
    <cellStyle name="Millares [2] 2" xfId="169"/>
    <cellStyle name="Millares [2] 3" xfId="332"/>
    <cellStyle name="Millares [2] 4" xfId="324"/>
    <cellStyle name="Millares [2] 5" xfId="329"/>
    <cellStyle name="Millares 10" xfId="435"/>
    <cellStyle name="Millares 11" xfId="444"/>
    <cellStyle name="Millares 12" xfId="451"/>
    <cellStyle name="Millares 13" xfId="458"/>
    <cellStyle name="Millares 14" xfId="456"/>
    <cellStyle name="Millares 15" xfId="377"/>
    <cellStyle name="Millares 16" xfId="450"/>
    <cellStyle name="Millares 17" xfId="433"/>
    <cellStyle name="Millares 18" xfId="446"/>
    <cellStyle name="Millares 2" xfId="370"/>
    <cellStyle name="Millares 2 2" xfId="390"/>
    <cellStyle name="Millares 2 2 2" xfId="391"/>
    <cellStyle name="Millares 2 2 2 2" xfId="392"/>
    <cellStyle name="Millares 2 2 2 2 2" xfId="393"/>
    <cellStyle name="Millares 2 2 3" xfId="394"/>
    <cellStyle name="Millares 2 2 4" xfId="457"/>
    <cellStyle name="Millares 2 3" xfId="395"/>
    <cellStyle name="Millares 2 4" xfId="396"/>
    <cellStyle name="Millares 2 5" xfId="397"/>
    <cellStyle name="Millares 2 6" xfId="398"/>
    <cellStyle name="Millares 3" xfId="373"/>
    <cellStyle name="Millares 3 2" xfId="437"/>
    <cellStyle name="Millares 3 3" xfId="447"/>
    <cellStyle name="Millares 4" xfId="375"/>
    <cellStyle name="Millares 4 2" xfId="399"/>
    <cellStyle name="Millares 4 2 2" xfId="400"/>
    <cellStyle name="Millares 4 2 2 2" xfId="401"/>
    <cellStyle name="Millares 4 3" xfId="402"/>
    <cellStyle name="Millares 5" xfId="403"/>
    <cellStyle name="Millares 5 2" xfId="404"/>
    <cellStyle name="Millares 5 2 2" xfId="405"/>
    <cellStyle name="Millares 5 2 2 2" xfId="406"/>
    <cellStyle name="Millares 5 3" xfId="407"/>
    <cellStyle name="Millares 5 4" xfId="441"/>
    <cellStyle name="Millares 6" xfId="408"/>
    <cellStyle name="Millares 6 2" xfId="409"/>
    <cellStyle name="Millares 7" xfId="410"/>
    <cellStyle name="Millares 7 2" xfId="411"/>
    <cellStyle name="Millares 7 3" xfId="412"/>
    <cellStyle name="Millares 8" xfId="413"/>
    <cellStyle name="Millares 9" xfId="414"/>
    <cellStyle name="Neutral" xfId="88" builtinId="28" customBuiltin="1"/>
    <cellStyle name="Neutral 2" xfId="170"/>
    <cellStyle name="Neutral 2 2" xfId="282"/>
    <cellStyle name="Neutral 3" xfId="281"/>
    <cellStyle name="Neutral 3 2" xfId="283"/>
    <cellStyle name="Normal" xfId="0" builtinId="0"/>
    <cellStyle name="Normal 10" xfId="434"/>
    <cellStyle name="Normal 11" xfId="415"/>
    <cellStyle name="Normal 12" xfId="443"/>
    <cellStyle name="Normal 2" xfId="368"/>
    <cellStyle name="Normal 2 2" xfId="416"/>
    <cellStyle name="Normal 2 2 2" xfId="453"/>
    <cellStyle name="Normal 2 3" xfId="417"/>
    <cellStyle name="Normal 3" xfId="371"/>
    <cellStyle name="Normal 3 2" xfId="455"/>
    <cellStyle name="Normal 4" xfId="418"/>
    <cellStyle name="Normal 5" xfId="284"/>
    <cellStyle name="Normal 5 2" xfId="419"/>
    <cellStyle name="Normal 5 2 2" xfId="420"/>
    <cellStyle name="Normal 5 2 2 2" xfId="421"/>
    <cellStyle name="Normal 5 3" xfId="422"/>
    <cellStyle name="Normal 5 4" xfId="438"/>
    <cellStyle name="Normal 5 5" xfId="448"/>
    <cellStyle name="Normal 5_CUADRO 8 - Bonos y Prestamos Garantizados en Pesos 2do. Trim-15 (A 1.8) Mari en construcción" xfId="423"/>
    <cellStyle name="Normal 6" xfId="424"/>
    <cellStyle name="Normal 7" xfId="285"/>
    <cellStyle name="Normal 7 2" xfId="439"/>
    <cellStyle name="Normal 7 3" xfId="449"/>
    <cellStyle name="Normal 8" xfId="425"/>
    <cellStyle name="Normal 8 2" xfId="426"/>
    <cellStyle name="Normal 9" xfId="427"/>
    <cellStyle name="Normal_deuda_publica_31-03-2010 re-tuneado" xfId="378"/>
    <cellStyle name="Normal_Hoja1" xfId="89"/>
    <cellStyle name="Normal_Proyecciones" xfId="90"/>
    <cellStyle name="Normal_Proyecciones capital e intereses II Trim 10 base definitiva" xfId="91"/>
    <cellStyle name="Normal_S H con link a base gm" xfId="379"/>
    <cellStyle name="Normal_Total" xfId="376"/>
    <cellStyle name="Notas" xfId="92" builtinId="10" customBuiltin="1"/>
    <cellStyle name="Notas 2" xfId="172"/>
    <cellStyle name="Notas 2 2" xfId="287"/>
    <cellStyle name="Notas 3" xfId="286"/>
    <cellStyle name="Notas 3 2" xfId="288"/>
    <cellStyle name="Note" xfId="93"/>
    <cellStyle name="Nulos" xfId="94"/>
    <cellStyle name="Nulos 2" xfId="289"/>
    <cellStyle name="Nulos 2 2" xfId="290"/>
    <cellStyle name="Nulos 3" xfId="291"/>
    <cellStyle name="Nulos 4" xfId="292"/>
    <cellStyle name="Oficio" xfId="95"/>
    <cellStyle name="Output" xfId="96"/>
    <cellStyle name="Output 2" xfId="173"/>
    <cellStyle name="Output 3" xfId="336"/>
    <cellStyle name="Output 4" xfId="349"/>
    <cellStyle name="Output 5" xfId="162"/>
    <cellStyle name="Porcentaje" xfId="97" builtinId="5"/>
    <cellStyle name="Porcentaje 2" xfId="372"/>
    <cellStyle name="Porcentaje 2 2" xfId="428"/>
    <cellStyle name="Porcentaje 2 2 2" xfId="429"/>
    <cellStyle name="Porcentaje 2 2 2 2" xfId="430"/>
    <cellStyle name="Porcentaje 2 3" xfId="431"/>
    <cellStyle name="Porcentaje 3" xfId="440"/>
    <cellStyle name="Porcentaje 4" xfId="452"/>
    <cellStyle name="Salida" xfId="98" builtinId="21" customBuiltin="1"/>
    <cellStyle name="Salida 2" xfId="174"/>
    <cellStyle name="Salida 2 2" xfId="294"/>
    <cellStyle name="Salida 3" xfId="293"/>
    <cellStyle name="Salida 3 2" xfId="295"/>
    <cellStyle name="Texto de advertencia" xfId="99" builtinId="11" customBuiltin="1"/>
    <cellStyle name="Texto de advertencia 2" xfId="175"/>
    <cellStyle name="Texto de advertencia 2 2" xfId="297"/>
    <cellStyle name="Texto de advertencia 3" xfId="296"/>
    <cellStyle name="Texto de advertencia 3 2" xfId="298"/>
    <cellStyle name="Texto explicativo" xfId="100" builtinId="53" customBuiltin="1"/>
    <cellStyle name="Texto explicativo 2" xfId="176"/>
    <cellStyle name="Texto explicativo 2 2" xfId="300"/>
    <cellStyle name="Texto explicativo 3" xfId="299"/>
    <cellStyle name="Texto explicativo 3 2" xfId="301"/>
    <cellStyle name="Title" xfId="101"/>
    <cellStyle name="Título" xfId="102" builtinId="15" customBuiltin="1"/>
    <cellStyle name="Título 1" xfId="103" builtinId="16" customBuiltin="1"/>
    <cellStyle name="Título 1 2" xfId="178"/>
    <cellStyle name="Título 1 2 2" xfId="304"/>
    <cellStyle name="Título 1 3" xfId="303"/>
    <cellStyle name="Título 1 3 2" xfId="305"/>
    <cellStyle name="Título 2" xfId="104" builtinId="17" customBuiltin="1"/>
    <cellStyle name="Título 2 2" xfId="179"/>
    <cellStyle name="Título 2 2 2" xfId="307"/>
    <cellStyle name="Título 2 3" xfId="306"/>
    <cellStyle name="Título 2 3 2" xfId="308"/>
    <cellStyle name="Título 3" xfId="105" builtinId="18" customBuiltin="1"/>
    <cellStyle name="Título 3 2" xfId="180"/>
    <cellStyle name="Título 3 2 2" xfId="310"/>
    <cellStyle name="Título 3 3" xfId="309"/>
    <cellStyle name="Título 3 3 2" xfId="311"/>
    <cellStyle name="Título 4" xfId="177"/>
    <cellStyle name="Título 4 2" xfId="312"/>
    <cellStyle name="Título 5" xfId="302"/>
    <cellStyle name="Título 5 2" xfId="313"/>
    <cellStyle name="Total" xfId="106" builtinId="25" customBuiltin="1"/>
    <cellStyle name="Total 2" xfId="181"/>
    <cellStyle name="Total 2 2" xfId="315"/>
    <cellStyle name="Total 3" xfId="314"/>
    <cellStyle name="Total 3 2" xfId="316"/>
    <cellStyle name="vaca" xfId="107"/>
    <cellStyle name="Warning Text" xfId="108"/>
    <cellStyle name="Warning Text 2" xfId="182"/>
    <cellStyle name="Warning Text 3" xfId="339"/>
    <cellStyle name="Warning Text 4" xfId="346"/>
    <cellStyle name="Warning Text 5" xfId="3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23AAA"/>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20" Type="http://schemas.openxmlformats.org/officeDocument/2006/relationships/worksheet" Target="worksheets/sheet20.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II\Perfil%20III%202005\INTERMEDIO%20PERFIL%20II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V\Perfiles\INTERMEDIO%20PERFIL%20IV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6\I%202006\PERFILES\INTERMEDIO%201%20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DOCUME~1\evagon\CONFIG~1\Temp\03-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33.8\secretar&#237;a%20finanzas\Secretar&#237;a%20Finanzas\AFJP\Vencimientos%20deuda%20dic%2008%20y%202009\CUPONES%202009%20al%2011%20deud%20pu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ncp\0scar\SPublico\0scarCierre\TitulosGN-Stoc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 val="BajaSiGADEProy.xls"/>
    </sheetNames>
    <definedNames>
      <definedName name="SIGADERED"/>
    </defined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8"/>
      <sheetName val="1 TRIM. 08"/>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INSTRUMENTO"/>
      <sheetName val="CARTERA FOND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english"/>
      <sheetName val="Macro"/>
      <sheetName val="Parque Automo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E"/>
      <sheetName val="B"/>
      <sheetName val="transfer"/>
      <sheetName val="C"/>
      <sheetName val="SimInp1"/>
      <sheetName val="ModDef"/>
      <sheetName val="Model"/>
      <sheetName val="Parque Automotor"/>
      <sheetName val="country name lookup"/>
      <sheetName val="table1"/>
      <sheetName val="Cuadro5"/>
      <sheetName val="C Summary"/>
      <sheetName val="GR罠ICO DE FONDO POR AFILIADO"/>
      <sheetName val="fondo_promedio"/>
      <sheetName val="GRÁFICO_DE_FONDO_POR_AFILIADO"/>
      <sheetName val="Bench - 99"/>
      <sheetName val="CoefStocks"/>
      <sheetName val="SIGADE"/>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 val="BOP"/>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P59"/>
  <sheetViews>
    <sheetView showGridLines="0" zoomScaleNormal="100" zoomScaleSheetLayoutView="85" workbookViewId="0">
      <selection activeCell="B43" sqref="B43"/>
    </sheetView>
  </sheetViews>
  <sheetFormatPr baseColWidth="10" defaultColWidth="9.140625" defaultRowHeight="15.75" x14ac:dyDescent="0.25"/>
  <cols>
    <col min="1" max="1" width="5.7109375" style="130" customWidth="1"/>
    <col min="2" max="2" width="15.7109375" style="130" customWidth="1"/>
    <col min="3" max="3" width="106.85546875" style="130" customWidth="1"/>
    <col min="4" max="4" width="7.28515625" style="130" customWidth="1"/>
    <col min="5" max="5" width="19.28515625" style="130" bestFit="1" customWidth="1"/>
    <col min="6" max="6" width="10" style="325" bestFit="1" customWidth="1"/>
    <col min="7" max="9" width="12.28515625" style="325" bestFit="1" customWidth="1"/>
    <col min="10" max="11" width="14" style="325" bestFit="1" customWidth="1"/>
    <col min="12" max="16" width="9.140625" style="325" customWidth="1"/>
    <col min="17" max="16384" width="9.140625" style="130"/>
  </cols>
  <sheetData>
    <row r="1" spans="2:16" ht="30.75" customHeight="1" thickBot="1" x14ac:dyDescent="0.55000000000000004">
      <c r="C1" s="324"/>
      <c r="F1" s="130"/>
      <c r="G1" s="130"/>
      <c r="H1" s="130"/>
      <c r="I1" s="130"/>
      <c r="J1" s="130"/>
      <c r="K1" s="130"/>
      <c r="L1" s="130"/>
      <c r="M1" s="130"/>
      <c r="N1" s="130"/>
      <c r="O1" s="130"/>
      <c r="P1" s="130"/>
    </row>
    <row r="2" spans="2:16" ht="27" customHeight="1" thickBot="1" x14ac:dyDescent="0.3">
      <c r="B2" s="1194" t="s">
        <v>805</v>
      </c>
      <c r="C2" s="1195"/>
      <c r="F2" s="130"/>
      <c r="G2" s="130"/>
      <c r="H2" s="130"/>
      <c r="I2" s="130"/>
      <c r="J2" s="130"/>
      <c r="K2" s="130"/>
      <c r="L2" s="130"/>
      <c r="M2" s="130"/>
      <c r="N2" s="130"/>
      <c r="O2" s="130"/>
      <c r="P2" s="130"/>
    </row>
    <row r="3" spans="2:16" ht="24.75" customHeight="1" thickBot="1" x14ac:dyDescent="0.3">
      <c r="F3" s="130"/>
      <c r="G3" s="130"/>
      <c r="H3" s="130"/>
      <c r="I3" s="130"/>
      <c r="J3" s="130"/>
      <c r="K3" s="130"/>
      <c r="L3" s="130"/>
      <c r="M3" s="130"/>
      <c r="N3" s="130"/>
      <c r="O3" s="130"/>
      <c r="P3" s="130"/>
    </row>
    <row r="4" spans="2:16" ht="25.5" customHeight="1" thickBot="1" x14ac:dyDescent="0.3">
      <c r="B4" s="1196" t="s">
        <v>180</v>
      </c>
      <c r="C4" s="1197"/>
      <c r="F4" s="130"/>
      <c r="G4" s="130"/>
      <c r="H4" s="130"/>
      <c r="I4" s="130"/>
      <c r="J4" s="130"/>
      <c r="K4" s="130"/>
      <c r="L4" s="130"/>
      <c r="M4" s="130"/>
      <c r="N4" s="130"/>
      <c r="O4" s="130"/>
      <c r="P4" s="130"/>
    </row>
    <row r="5" spans="2:16" ht="16.5" thickBot="1" x14ac:dyDescent="0.3">
      <c r="F5" s="130"/>
      <c r="G5" s="130"/>
      <c r="H5" s="130"/>
      <c r="I5" s="130"/>
      <c r="J5" s="130"/>
      <c r="K5" s="130"/>
      <c r="L5" s="130"/>
      <c r="M5" s="130"/>
      <c r="N5" s="130"/>
      <c r="O5" s="130"/>
      <c r="P5" s="130"/>
    </row>
    <row r="6" spans="2:16" ht="24" customHeight="1" thickBot="1" x14ac:dyDescent="0.3">
      <c r="B6" s="326" t="s">
        <v>181</v>
      </c>
      <c r="C6" s="327" t="s">
        <v>182</v>
      </c>
      <c r="F6" s="130"/>
      <c r="G6" s="130"/>
      <c r="H6" s="130"/>
      <c r="I6" s="130"/>
      <c r="J6" s="130"/>
      <c r="K6" s="130"/>
      <c r="L6" s="130"/>
      <c r="M6" s="130"/>
      <c r="N6" s="130"/>
      <c r="O6" s="130"/>
      <c r="P6" s="130"/>
    </row>
    <row r="7" spans="2:16" ht="27" customHeight="1" x14ac:dyDescent="0.25">
      <c r="B7" s="1192" t="s">
        <v>885</v>
      </c>
      <c r="C7" s="1193"/>
      <c r="F7" s="130"/>
      <c r="G7" s="130"/>
      <c r="H7" s="130"/>
      <c r="I7" s="130"/>
      <c r="J7" s="130"/>
      <c r="K7" s="130"/>
      <c r="L7" s="130"/>
      <c r="M7" s="130"/>
      <c r="N7" s="130"/>
      <c r="O7" s="130"/>
      <c r="P7" s="130"/>
    </row>
    <row r="8" spans="2:16" x14ac:dyDescent="0.25">
      <c r="B8" s="328" t="s">
        <v>183</v>
      </c>
      <c r="C8" s="329" t="s">
        <v>587</v>
      </c>
      <c r="F8" s="130"/>
      <c r="G8" s="130"/>
      <c r="H8" s="130"/>
      <c r="I8" s="130"/>
      <c r="J8" s="130"/>
      <c r="K8" s="130"/>
      <c r="L8" s="130"/>
      <c r="M8" s="130"/>
      <c r="N8" s="130"/>
      <c r="O8" s="130"/>
      <c r="P8" s="130"/>
    </row>
    <row r="9" spans="2:16" x14ac:dyDescent="0.25">
      <c r="B9" s="328" t="s">
        <v>243</v>
      </c>
      <c r="C9" s="329" t="s">
        <v>588</v>
      </c>
      <c r="F9" s="130"/>
      <c r="G9" s="130"/>
      <c r="H9" s="130"/>
      <c r="I9" s="130"/>
      <c r="J9" s="130"/>
      <c r="K9" s="130"/>
      <c r="L9" s="130"/>
      <c r="M9" s="130"/>
      <c r="N9" s="130"/>
      <c r="O9" s="130"/>
      <c r="P9" s="130"/>
    </row>
    <row r="10" spans="2:16" x14ac:dyDescent="0.25">
      <c r="B10" s="328" t="s">
        <v>282</v>
      </c>
      <c r="C10" s="329" t="s">
        <v>589</v>
      </c>
      <c r="F10" s="130"/>
      <c r="G10" s="130"/>
      <c r="H10" s="130"/>
      <c r="I10" s="130"/>
      <c r="J10" s="130"/>
      <c r="K10" s="130"/>
      <c r="L10" s="130"/>
      <c r="M10" s="130"/>
      <c r="N10" s="130"/>
      <c r="O10" s="130"/>
      <c r="P10" s="130"/>
    </row>
    <row r="11" spans="2:16" x14ac:dyDescent="0.25">
      <c r="B11" s="328" t="s">
        <v>125</v>
      </c>
      <c r="C11" s="329" t="s">
        <v>590</v>
      </c>
      <c r="E11" s="330"/>
      <c r="F11" s="130"/>
      <c r="G11" s="130"/>
      <c r="H11" s="130"/>
      <c r="I11" s="130"/>
      <c r="J11" s="130"/>
      <c r="K11" s="130"/>
      <c r="L11" s="130"/>
      <c r="M11" s="130"/>
      <c r="N11" s="130"/>
      <c r="O11" s="130"/>
      <c r="P11" s="130"/>
    </row>
    <row r="12" spans="2:16" x14ac:dyDescent="0.25">
      <c r="B12" s="328" t="s">
        <v>126</v>
      </c>
      <c r="C12" s="329" t="s">
        <v>591</v>
      </c>
      <c r="E12" s="330"/>
      <c r="F12" s="130"/>
      <c r="G12" s="130"/>
      <c r="H12" s="130"/>
      <c r="I12" s="130"/>
      <c r="J12" s="130"/>
      <c r="K12" s="130"/>
      <c r="L12" s="130"/>
      <c r="M12" s="130"/>
      <c r="N12" s="130"/>
      <c r="O12" s="130"/>
      <c r="P12" s="130"/>
    </row>
    <row r="13" spans="2:16" x14ac:dyDescent="0.25">
      <c r="B13" s="328" t="s">
        <v>127</v>
      </c>
      <c r="C13" s="329" t="s">
        <v>592</v>
      </c>
      <c r="E13" s="330"/>
      <c r="F13" s="130"/>
      <c r="G13" s="130"/>
      <c r="H13" s="130"/>
      <c r="I13" s="130"/>
      <c r="J13" s="130"/>
      <c r="K13" s="130"/>
      <c r="L13" s="130"/>
      <c r="M13" s="130"/>
      <c r="N13" s="130"/>
      <c r="O13" s="130"/>
      <c r="P13" s="130"/>
    </row>
    <row r="14" spans="2:16" x14ac:dyDescent="0.25">
      <c r="B14" s="328" t="s">
        <v>128</v>
      </c>
      <c r="C14" s="329" t="s">
        <v>277</v>
      </c>
      <c r="E14" s="330"/>
      <c r="F14" s="130"/>
      <c r="G14" s="130"/>
      <c r="H14" s="130"/>
      <c r="I14" s="130"/>
      <c r="J14" s="130"/>
      <c r="K14" s="130"/>
      <c r="L14" s="130"/>
      <c r="M14" s="130"/>
      <c r="N14" s="130"/>
      <c r="O14" s="130"/>
      <c r="P14" s="130"/>
    </row>
    <row r="15" spans="2:16" x14ac:dyDescent="0.25">
      <c r="B15" s="328" t="s">
        <v>129</v>
      </c>
      <c r="C15" s="329" t="s">
        <v>185</v>
      </c>
      <c r="E15" s="330"/>
      <c r="F15" s="130"/>
      <c r="G15" s="130"/>
      <c r="H15" s="130"/>
      <c r="I15" s="130"/>
      <c r="J15" s="130"/>
      <c r="K15" s="130"/>
      <c r="L15" s="130"/>
      <c r="M15" s="130"/>
      <c r="N15" s="130"/>
      <c r="O15" s="130"/>
      <c r="P15" s="130"/>
    </row>
    <row r="16" spans="2:16" x14ac:dyDescent="0.25">
      <c r="B16" s="328" t="s">
        <v>130</v>
      </c>
      <c r="C16" s="329" t="s">
        <v>186</v>
      </c>
      <c r="E16" s="330"/>
      <c r="F16" s="130"/>
      <c r="G16" s="130"/>
      <c r="H16" s="130"/>
      <c r="I16" s="130"/>
      <c r="J16" s="130"/>
      <c r="K16" s="130"/>
      <c r="L16" s="130"/>
      <c r="M16" s="130"/>
      <c r="N16" s="130"/>
      <c r="O16" s="130"/>
      <c r="P16" s="130"/>
    </row>
    <row r="17" spans="1:16" ht="16.5" thickBot="1" x14ac:dyDescent="0.3">
      <c r="B17" s="335" t="s">
        <v>131</v>
      </c>
      <c r="C17" s="331" t="s">
        <v>723</v>
      </c>
      <c r="E17" s="330"/>
      <c r="F17" s="130"/>
      <c r="G17" s="130"/>
      <c r="H17" s="130"/>
      <c r="I17" s="130"/>
      <c r="J17" s="130"/>
      <c r="K17" s="130"/>
      <c r="L17" s="130"/>
      <c r="M17" s="130"/>
      <c r="N17" s="130"/>
      <c r="O17" s="130"/>
      <c r="P17" s="130"/>
    </row>
    <row r="18" spans="1:16" ht="16.5" thickBot="1" x14ac:dyDescent="0.3">
      <c r="A18" s="325"/>
      <c r="B18" s="325"/>
      <c r="C18" s="325"/>
      <c r="D18" s="325"/>
      <c r="E18" s="325"/>
      <c r="F18" s="130"/>
      <c r="G18" s="130"/>
      <c r="H18" s="130"/>
      <c r="I18" s="130"/>
      <c r="J18" s="130"/>
      <c r="K18" s="130"/>
      <c r="L18" s="130"/>
      <c r="M18" s="130"/>
      <c r="N18" s="130"/>
      <c r="O18" s="130"/>
      <c r="P18" s="130"/>
    </row>
    <row r="19" spans="1:16" ht="27" customHeight="1" x14ac:dyDescent="0.25">
      <c r="B19" s="1192" t="s">
        <v>95</v>
      </c>
      <c r="C19" s="1193"/>
      <c r="F19" s="130"/>
      <c r="G19" s="130"/>
      <c r="H19" s="130"/>
      <c r="I19" s="130"/>
      <c r="J19" s="130"/>
      <c r="K19" s="130"/>
      <c r="L19" s="130"/>
      <c r="M19" s="130"/>
      <c r="N19" s="130"/>
      <c r="O19" s="130"/>
      <c r="P19" s="130"/>
    </row>
    <row r="20" spans="1:16" ht="15.75" customHeight="1" x14ac:dyDescent="0.25">
      <c r="B20" s="328" t="s">
        <v>171</v>
      </c>
      <c r="C20" s="329" t="s">
        <v>978</v>
      </c>
      <c r="F20" s="130"/>
      <c r="G20" s="130"/>
      <c r="H20" s="130"/>
      <c r="I20" s="130"/>
      <c r="J20" s="130"/>
      <c r="K20" s="130"/>
      <c r="L20" s="130"/>
      <c r="M20" s="130"/>
      <c r="N20" s="130"/>
      <c r="O20" s="130"/>
      <c r="P20" s="130"/>
    </row>
    <row r="21" spans="1:16" x14ac:dyDescent="0.25">
      <c r="B21" s="332" t="s">
        <v>172</v>
      </c>
      <c r="C21" s="329" t="s">
        <v>886</v>
      </c>
      <c r="F21" s="130"/>
      <c r="G21" s="130"/>
      <c r="H21" s="130"/>
      <c r="I21" s="130"/>
      <c r="J21" s="130"/>
      <c r="K21" s="130"/>
      <c r="L21" s="130"/>
      <c r="M21" s="130"/>
      <c r="N21" s="130"/>
      <c r="O21" s="130"/>
      <c r="P21" s="130"/>
    </row>
    <row r="22" spans="1:16" x14ac:dyDescent="0.25">
      <c r="B22" s="332" t="s">
        <v>84</v>
      </c>
      <c r="C22" s="329" t="s">
        <v>747</v>
      </c>
      <c r="F22" s="130"/>
      <c r="G22" s="130"/>
      <c r="H22" s="130"/>
      <c r="I22" s="130"/>
      <c r="J22" s="130"/>
      <c r="K22" s="130"/>
      <c r="L22" s="130"/>
      <c r="M22" s="130"/>
      <c r="N22" s="130"/>
      <c r="O22" s="130"/>
      <c r="P22" s="130"/>
    </row>
    <row r="23" spans="1:16" ht="16.5" thickBot="1" x14ac:dyDescent="0.3">
      <c r="B23" s="848" t="s">
        <v>463</v>
      </c>
      <c r="C23" s="336" t="s">
        <v>104</v>
      </c>
      <c r="F23" s="130"/>
      <c r="G23" s="130"/>
      <c r="H23" s="130"/>
      <c r="I23" s="130"/>
      <c r="J23" s="130"/>
      <c r="K23" s="130"/>
      <c r="L23" s="130"/>
      <c r="M23" s="130"/>
      <c r="N23" s="130"/>
      <c r="O23" s="130"/>
      <c r="P23" s="130"/>
    </row>
    <row r="24" spans="1:16" ht="15.75" customHeight="1" thickBot="1" x14ac:dyDescent="0.3">
      <c r="B24" s="848" t="s">
        <v>910</v>
      </c>
      <c r="C24" s="336" t="s">
        <v>911</v>
      </c>
      <c r="F24" s="130"/>
      <c r="G24" s="130"/>
      <c r="H24" s="130"/>
      <c r="I24" s="130"/>
      <c r="J24" s="130"/>
      <c r="K24" s="130"/>
      <c r="L24" s="130"/>
      <c r="M24" s="130"/>
      <c r="N24" s="130"/>
      <c r="O24" s="130"/>
      <c r="P24" s="130"/>
    </row>
    <row r="25" spans="1:16" ht="16.5" thickBot="1" x14ac:dyDescent="0.3">
      <c r="A25" s="325"/>
      <c r="B25" s="325"/>
      <c r="C25" s="325"/>
      <c r="D25" s="325"/>
      <c r="E25" s="325"/>
      <c r="F25" s="130"/>
      <c r="G25" s="130"/>
      <c r="H25" s="130"/>
      <c r="I25" s="130"/>
      <c r="J25" s="130"/>
      <c r="K25" s="130"/>
      <c r="L25" s="130"/>
      <c r="M25" s="130"/>
      <c r="N25" s="130"/>
      <c r="O25" s="130"/>
      <c r="P25" s="130"/>
    </row>
    <row r="26" spans="1:16" ht="27.75" customHeight="1" x14ac:dyDescent="0.25">
      <c r="B26" s="1190" t="s">
        <v>887</v>
      </c>
      <c r="C26" s="1191"/>
      <c r="D26" s="333"/>
      <c r="F26" s="130"/>
      <c r="G26" s="130"/>
      <c r="H26" s="130"/>
      <c r="I26" s="130"/>
      <c r="J26" s="130"/>
      <c r="K26" s="130"/>
      <c r="L26" s="130"/>
      <c r="M26" s="130"/>
      <c r="N26" s="130"/>
      <c r="O26" s="130"/>
      <c r="P26" s="130"/>
    </row>
    <row r="27" spans="1:16" ht="31.5" x14ac:dyDescent="0.25">
      <c r="B27" s="328" t="s">
        <v>132</v>
      </c>
      <c r="C27" s="329" t="s">
        <v>888</v>
      </c>
      <c r="D27" s="334"/>
      <c r="F27" s="130"/>
      <c r="G27" s="130"/>
      <c r="H27" s="130"/>
      <c r="I27" s="130"/>
      <c r="J27" s="130"/>
      <c r="K27" s="130"/>
      <c r="L27" s="130"/>
      <c r="M27" s="130"/>
      <c r="N27" s="130"/>
      <c r="O27" s="130"/>
      <c r="P27" s="130"/>
    </row>
    <row r="28" spans="1:16" ht="31.5" x14ac:dyDescent="0.25">
      <c r="B28" s="328" t="s">
        <v>133</v>
      </c>
      <c r="C28" s="329" t="s">
        <v>687</v>
      </c>
      <c r="F28" s="130"/>
      <c r="G28" s="130"/>
      <c r="H28" s="130"/>
      <c r="I28" s="130"/>
      <c r="J28" s="130"/>
      <c r="K28" s="130"/>
      <c r="L28" s="130"/>
      <c r="M28" s="130"/>
      <c r="N28" s="130"/>
      <c r="O28" s="130"/>
      <c r="P28" s="130"/>
    </row>
    <row r="29" spans="1:16" ht="31.5" x14ac:dyDescent="0.25">
      <c r="B29" s="328" t="s">
        <v>134</v>
      </c>
      <c r="C29" s="329" t="s">
        <v>688</v>
      </c>
      <c r="F29" s="130"/>
      <c r="G29" s="130"/>
      <c r="H29" s="130"/>
      <c r="I29" s="130"/>
      <c r="J29" s="130"/>
      <c r="K29" s="130"/>
      <c r="L29" s="130"/>
      <c r="M29" s="130"/>
      <c r="N29" s="130"/>
      <c r="O29" s="130"/>
      <c r="P29" s="130"/>
    </row>
    <row r="30" spans="1:16" ht="31.5" x14ac:dyDescent="0.25">
      <c r="B30" s="328" t="s">
        <v>135</v>
      </c>
      <c r="C30" s="329" t="s">
        <v>889</v>
      </c>
      <c r="F30" s="130"/>
      <c r="G30" s="130"/>
      <c r="H30" s="130"/>
      <c r="I30" s="130"/>
      <c r="J30" s="130"/>
      <c r="K30" s="130"/>
      <c r="L30" s="130"/>
      <c r="M30" s="130"/>
      <c r="N30" s="130"/>
      <c r="O30" s="130"/>
      <c r="P30" s="130"/>
    </row>
    <row r="31" spans="1:16" ht="31.5" x14ac:dyDescent="0.25">
      <c r="B31" s="328" t="s">
        <v>136</v>
      </c>
      <c r="C31" s="329" t="s">
        <v>890</v>
      </c>
      <c r="F31" s="130"/>
      <c r="G31" s="130"/>
      <c r="H31" s="130"/>
      <c r="I31" s="130"/>
      <c r="J31" s="130"/>
      <c r="K31" s="130"/>
      <c r="L31" s="130"/>
      <c r="M31" s="130"/>
      <c r="N31" s="130"/>
      <c r="O31" s="130"/>
      <c r="P31" s="130"/>
    </row>
    <row r="32" spans="1:16" ht="17.25" customHeight="1" x14ac:dyDescent="0.25">
      <c r="B32" s="328" t="s">
        <v>137</v>
      </c>
      <c r="C32" s="329" t="s">
        <v>626</v>
      </c>
      <c r="F32" s="130"/>
      <c r="G32" s="130"/>
      <c r="H32" s="130"/>
      <c r="I32" s="130"/>
      <c r="J32" s="130"/>
      <c r="K32" s="130"/>
      <c r="L32" s="130"/>
      <c r="M32" s="130"/>
      <c r="N32" s="130"/>
      <c r="O32" s="130"/>
      <c r="P32" s="130"/>
    </row>
    <row r="33" spans="1:16" x14ac:dyDescent="0.25">
      <c r="B33" s="328" t="s">
        <v>138</v>
      </c>
      <c r="C33" s="329" t="s">
        <v>593</v>
      </c>
      <c r="F33" s="130"/>
      <c r="G33" s="130"/>
      <c r="H33" s="130"/>
      <c r="I33" s="130"/>
      <c r="J33" s="130"/>
      <c r="K33" s="130"/>
      <c r="L33" s="130"/>
      <c r="M33" s="130"/>
      <c r="N33" s="130"/>
      <c r="O33" s="130"/>
      <c r="P33" s="130"/>
    </row>
    <row r="34" spans="1:16" ht="16.5" thickBot="1" x14ac:dyDescent="0.3">
      <c r="B34" s="335" t="s">
        <v>139</v>
      </c>
      <c r="C34" s="336" t="s">
        <v>627</v>
      </c>
      <c r="F34" s="130"/>
      <c r="G34" s="130"/>
      <c r="H34" s="130"/>
      <c r="I34" s="130"/>
      <c r="J34" s="130"/>
      <c r="K34" s="130"/>
      <c r="L34" s="130"/>
      <c r="M34" s="130"/>
      <c r="N34" s="130"/>
      <c r="O34" s="130"/>
      <c r="P34" s="130"/>
    </row>
    <row r="35" spans="1:16" ht="16.5" thickBot="1" x14ac:dyDescent="0.3">
      <c r="A35" s="325"/>
      <c r="B35" s="325"/>
      <c r="C35" s="325"/>
      <c r="D35" s="325"/>
      <c r="E35" s="325"/>
      <c r="F35" s="130"/>
      <c r="G35" s="130"/>
      <c r="H35" s="130"/>
      <c r="I35" s="130"/>
      <c r="J35" s="130"/>
      <c r="K35" s="130"/>
      <c r="L35" s="130"/>
      <c r="M35" s="130"/>
      <c r="N35" s="130"/>
      <c r="O35" s="130"/>
      <c r="P35" s="130"/>
    </row>
    <row r="36" spans="1:16" ht="27.75" customHeight="1" x14ac:dyDescent="0.25">
      <c r="B36" s="1192" t="s">
        <v>123</v>
      </c>
      <c r="C36" s="1193"/>
      <c r="F36" s="130"/>
      <c r="G36" s="130"/>
      <c r="H36" s="130"/>
      <c r="I36" s="130"/>
      <c r="J36" s="130"/>
      <c r="K36" s="130"/>
      <c r="L36" s="130"/>
      <c r="M36" s="130"/>
      <c r="N36" s="130"/>
      <c r="O36" s="130"/>
      <c r="P36" s="130"/>
    </row>
    <row r="37" spans="1:16" x14ac:dyDescent="0.25">
      <c r="B37" s="328" t="s">
        <v>140</v>
      </c>
      <c r="C37" s="329" t="s">
        <v>124</v>
      </c>
      <c r="F37" s="130"/>
      <c r="G37" s="130"/>
      <c r="H37" s="130"/>
      <c r="I37" s="130"/>
      <c r="J37" s="130"/>
      <c r="K37" s="130"/>
      <c r="L37" s="130"/>
      <c r="M37" s="130"/>
      <c r="N37" s="130"/>
      <c r="O37" s="130"/>
      <c r="P37" s="130"/>
    </row>
    <row r="38" spans="1:16" x14ac:dyDescent="0.25">
      <c r="B38" s="328" t="s">
        <v>141</v>
      </c>
      <c r="C38" s="329" t="s">
        <v>184</v>
      </c>
      <c r="F38" s="130"/>
      <c r="G38" s="130"/>
      <c r="H38" s="130"/>
      <c r="I38" s="130"/>
      <c r="J38" s="130"/>
      <c r="K38" s="130"/>
      <c r="L38" s="130"/>
      <c r="M38" s="130"/>
      <c r="N38" s="130"/>
      <c r="O38" s="130"/>
      <c r="P38" s="130"/>
    </row>
    <row r="39" spans="1:16" x14ac:dyDescent="0.25">
      <c r="B39" s="328" t="s">
        <v>142</v>
      </c>
      <c r="C39" s="329" t="s">
        <v>275</v>
      </c>
      <c r="F39" s="130"/>
      <c r="G39" s="130"/>
      <c r="H39" s="130"/>
      <c r="I39" s="130"/>
      <c r="J39" s="130"/>
      <c r="K39" s="130"/>
      <c r="L39" s="130"/>
      <c r="M39" s="130"/>
      <c r="N39" s="130"/>
      <c r="O39" s="130"/>
      <c r="P39" s="130"/>
    </row>
    <row r="40" spans="1:16" x14ac:dyDescent="0.25">
      <c r="B40" s="328" t="s">
        <v>143</v>
      </c>
      <c r="C40" s="329" t="s">
        <v>278</v>
      </c>
      <c r="F40" s="130"/>
      <c r="G40" s="130"/>
      <c r="H40" s="130"/>
      <c r="I40" s="130"/>
      <c r="J40" s="130"/>
      <c r="K40" s="130"/>
      <c r="L40" s="130"/>
      <c r="M40" s="130"/>
      <c r="N40" s="130"/>
      <c r="O40" s="130"/>
      <c r="P40" s="130"/>
    </row>
    <row r="41" spans="1:16" x14ac:dyDescent="0.25">
      <c r="B41" s="328" t="s">
        <v>144</v>
      </c>
      <c r="C41" s="329" t="s">
        <v>594</v>
      </c>
      <c r="F41" s="130"/>
      <c r="G41" s="130"/>
      <c r="H41" s="130"/>
      <c r="I41" s="130"/>
      <c r="J41" s="130"/>
      <c r="K41" s="130"/>
      <c r="L41" s="130"/>
      <c r="M41" s="130"/>
      <c r="N41" s="130"/>
      <c r="O41" s="130"/>
      <c r="P41" s="130"/>
    </row>
    <row r="42" spans="1:16" x14ac:dyDescent="0.25">
      <c r="B42" s="328" t="s">
        <v>85</v>
      </c>
      <c r="C42" s="329" t="s">
        <v>595</v>
      </c>
      <c r="F42" s="130"/>
      <c r="G42" s="130"/>
      <c r="H42" s="130"/>
      <c r="I42" s="130"/>
      <c r="J42" s="130"/>
      <c r="K42" s="130"/>
      <c r="L42" s="130"/>
      <c r="M42" s="130"/>
      <c r="N42" s="130"/>
      <c r="O42" s="130"/>
      <c r="P42" s="130"/>
    </row>
    <row r="43" spans="1:16" ht="16.5" thickBot="1" x14ac:dyDescent="0.3">
      <c r="B43" s="335" t="s">
        <v>86</v>
      </c>
      <c r="C43" s="336" t="s">
        <v>276</v>
      </c>
      <c r="F43" s="130"/>
      <c r="G43" s="130"/>
      <c r="H43" s="130"/>
      <c r="I43" s="130"/>
      <c r="J43" s="130"/>
      <c r="K43" s="130"/>
      <c r="L43" s="130"/>
      <c r="M43" s="130"/>
      <c r="N43" s="130"/>
      <c r="O43" s="130"/>
      <c r="P43" s="130"/>
    </row>
    <row r="46" spans="1:16" ht="18" customHeight="1" x14ac:dyDescent="0.25">
      <c r="F46" s="130"/>
      <c r="G46" s="130"/>
      <c r="H46" s="130"/>
      <c r="I46" s="130"/>
      <c r="J46" s="130"/>
      <c r="K46" s="130"/>
      <c r="L46" s="130"/>
      <c r="M46" s="130"/>
      <c r="N46" s="130"/>
      <c r="O46" s="130"/>
      <c r="P46" s="130"/>
    </row>
    <row r="59" spans="6:16" ht="30" customHeight="1" x14ac:dyDescent="0.25">
      <c r="F59" s="130"/>
      <c r="G59" s="130"/>
      <c r="H59" s="130"/>
      <c r="I59" s="130"/>
      <c r="J59" s="130"/>
      <c r="K59" s="130"/>
      <c r="L59" s="130"/>
      <c r="M59" s="130"/>
      <c r="N59" s="130"/>
      <c r="O59" s="130"/>
      <c r="P59" s="130"/>
    </row>
  </sheetData>
  <mergeCells count="6">
    <mergeCell ref="B26:C26"/>
    <mergeCell ref="B36:C36"/>
    <mergeCell ref="B2:C2"/>
    <mergeCell ref="B4:C4"/>
    <mergeCell ref="B7:C7"/>
    <mergeCell ref="B19:C19"/>
  </mergeCells>
  <phoneticPr fontId="15" type="noConversion"/>
  <hyperlinks>
    <hyperlink ref="B37" location="A.4.1!A1" display="A.4.1"/>
    <hyperlink ref="B27" location="A.3.1!A1" display="A.3.1"/>
    <hyperlink ref="B28:B34" location="A.16.1!A1" display="A.16.1!A1"/>
    <hyperlink ref="B38" location="A.4.2!A1" display="A.4.2"/>
    <hyperlink ref="B39" location="A.4.3!A1" display="A.4.3"/>
    <hyperlink ref="B20" location="A.2.1!A1" display="A.2.1"/>
    <hyperlink ref="B28" location="A.3.2!A1" display="A.3.2"/>
    <hyperlink ref="B29" location="A.3.3!A1" display="A.3.3"/>
    <hyperlink ref="B30" location="A.3.4!A1" display="A.3.4"/>
    <hyperlink ref="B31" location="A.3.5!A1" display="A.3.5"/>
    <hyperlink ref="B32" location="A.3.6!A1" display="A.3.6"/>
    <hyperlink ref="B33" location="A.3.7!A1" display="A.3.7"/>
    <hyperlink ref="B34" location="A.3.8!A1" display="A.3.8"/>
    <hyperlink ref="B40" location="A.4.4!A1" display="A.4.4"/>
    <hyperlink ref="B41" location="A.4.5!A1" display="A.4.5"/>
    <hyperlink ref="B42" location="A.4.6!A1" display="A.4.6"/>
    <hyperlink ref="B43" location="A.4.7!A1" display="A.4.7"/>
    <hyperlink ref="B8" location="A.1.1!A1" display="A.1.1"/>
    <hyperlink ref="B9" location="A.1.2!A1" display="A.1.2"/>
    <hyperlink ref="B10" location="A.1.3!A1" display="A.1.3"/>
    <hyperlink ref="B11" location="A.1.4!A1" display="A.1.4"/>
    <hyperlink ref="B12" location="A.1.5!A1" display="A.1.5"/>
    <hyperlink ref="B13" location="A.1.6!A1" display="A.1.6"/>
    <hyperlink ref="B14" location="A.1.7!A1" display="A.1.7"/>
    <hyperlink ref="B15" location="A.1.8!A1" display="A.1.8"/>
    <hyperlink ref="B16" location="A.1.9!A1" display="A.1.9"/>
    <hyperlink ref="B17" location="A.1.10!A1" display="A.1.10"/>
    <hyperlink ref="B21" location="A.2.2!A1" display="A.2.2"/>
    <hyperlink ref="B22" location="A.2.3!A1" display="A.2.3"/>
    <hyperlink ref="B24" location="A.2.4!A1" display="A.2.4"/>
    <hyperlink ref="B23" location="A.2.4!A1" display="A.2.4"/>
  </hyperlinks>
  <printOptions horizontalCentered="1"/>
  <pageMargins left="0.39370078740157483" right="0.39370078740157483" top="0.19685039370078741" bottom="0.19685039370078741" header="0.15748031496062992" footer="0"/>
  <pageSetup paperSize="9" scale="79"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8"/>
  <sheetViews>
    <sheetView showGridLines="0" showRuler="0" zoomScaleNormal="100" zoomScaleSheetLayoutView="85" workbookViewId="0"/>
  </sheetViews>
  <sheetFormatPr baseColWidth="10" defaultColWidth="11.42578125" defaultRowHeight="12.75" x14ac:dyDescent="0.2"/>
  <cols>
    <col min="1" max="1" width="6.85546875" style="1" customWidth="1"/>
    <col min="2" max="2" width="12.7109375" style="1" customWidth="1"/>
    <col min="3" max="3" width="61.28515625" style="1" customWidth="1"/>
    <col min="4" max="4" width="17.5703125" style="1" customWidth="1"/>
    <col min="5" max="5" width="12.7109375" style="1" bestFit="1" customWidth="1"/>
    <col min="6" max="6" width="16.28515625" style="1" customWidth="1"/>
    <col min="7" max="7" width="17.85546875" style="1" customWidth="1"/>
    <col min="8" max="8" width="18.85546875" style="1" customWidth="1"/>
    <col min="9" max="9" width="11.85546875" style="1" bestFit="1" customWidth="1"/>
    <col min="10" max="15" width="13.140625" style="1" bestFit="1" customWidth="1"/>
    <col min="16" max="16384" width="11.42578125" style="1"/>
  </cols>
  <sheetData>
    <row r="1" spans="1:15" ht="15" x14ac:dyDescent="0.25">
      <c r="A1" s="806" t="s">
        <v>237</v>
      </c>
      <c r="B1" s="199"/>
    </row>
    <row r="2" spans="1:15" s="199" customFormat="1" ht="15" customHeight="1" x14ac:dyDescent="0.25">
      <c r="B2" s="410" t="s">
        <v>805</v>
      </c>
      <c r="C2" s="5"/>
      <c r="D2" s="5"/>
      <c r="E2" s="5"/>
      <c r="F2" s="5"/>
      <c r="G2" s="5"/>
      <c r="H2" s="198"/>
      <c r="I2" s="1"/>
      <c r="J2" s="1"/>
      <c r="K2" s="1"/>
      <c r="L2" s="1"/>
      <c r="M2" s="1"/>
      <c r="N2" s="1"/>
      <c r="O2" s="1"/>
    </row>
    <row r="3" spans="1:15" s="199" customFormat="1" ht="15" customHeight="1" x14ac:dyDescent="0.25">
      <c r="B3" s="287" t="s">
        <v>330</v>
      </c>
      <c r="C3" s="5"/>
      <c r="D3" s="5"/>
      <c r="E3" s="5"/>
      <c r="F3" s="5"/>
      <c r="G3" s="5"/>
      <c r="H3" s="200"/>
      <c r="I3" s="1"/>
      <c r="J3" s="1"/>
      <c r="K3" s="1"/>
      <c r="L3" s="1"/>
      <c r="M3" s="1"/>
      <c r="N3" s="1"/>
      <c r="O3" s="1"/>
    </row>
    <row r="4" spans="1:15" s="208" customFormat="1" x14ac:dyDescent="0.2">
      <c r="B4" s="35"/>
      <c r="C4" s="35"/>
      <c r="D4" s="35"/>
      <c r="E4" s="35"/>
      <c r="F4" s="35"/>
      <c r="G4" s="35"/>
      <c r="H4" s="466"/>
      <c r="I4" s="1"/>
      <c r="J4" s="1"/>
      <c r="K4" s="1"/>
      <c r="L4" s="1"/>
      <c r="M4" s="1"/>
      <c r="N4" s="1"/>
      <c r="O4" s="1"/>
    </row>
    <row r="5" spans="1:15" s="208" customFormat="1" x14ac:dyDescent="0.2">
      <c r="B5" s="35"/>
      <c r="C5" s="35"/>
      <c r="D5" s="35"/>
      <c r="E5" s="35"/>
      <c r="F5" s="35"/>
      <c r="G5" s="35"/>
      <c r="H5" s="466"/>
      <c r="I5" s="1"/>
      <c r="J5" s="1"/>
      <c r="K5" s="1"/>
      <c r="L5" s="1"/>
      <c r="M5" s="1"/>
      <c r="N5" s="1"/>
      <c r="O5" s="1"/>
    </row>
    <row r="6" spans="1:15" ht="17.25" x14ac:dyDescent="0.2">
      <c r="B6" s="1253" t="s">
        <v>656</v>
      </c>
      <c r="C6" s="1253"/>
      <c r="D6" s="1253"/>
      <c r="E6" s="1253"/>
      <c r="F6" s="1253"/>
      <c r="G6" s="1253"/>
      <c r="H6" s="1253"/>
    </row>
    <row r="7" spans="1:15" ht="17.25" x14ac:dyDescent="0.2">
      <c r="B7" s="1253" t="s">
        <v>657</v>
      </c>
      <c r="C7" s="1253"/>
      <c r="D7" s="1253"/>
      <c r="E7" s="1253"/>
      <c r="F7" s="1253"/>
      <c r="G7" s="1253"/>
      <c r="H7" s="1253"/>
    </row>
    <row r="8" spans="1:15" ht="15" x14ac:dyDescent="0.2">
      <c r="B8" s="1228" t="s">
        <v>920</v>
      </c>
      <c r="C8" s="1228"/>
      <c r="D8" s="1228"/>
      <c r="E8" s="1228"/>
      <c r="F8" s="1228"/>
      <c r="G8" s="1228"/>
      <c r="H8" s="1228"/>
    </row>
    <row r="9" spans="1:15" s="208" customFormat="1" x14ac:dyDescent="0.2">
      <c r="B9" s="467"/>
      <c r="C9" s="467"/>
      <c r="D9" s="467"/>
      <c r="E9" s="467"/>
      <c r="F9" s="467"/>
      <c r="G9" s="467"/>
      <c r="H9" s="467"/>
      <c r="I9" s="1"/>
      <c r="J9" s="1"/>
      <c r="K9" s="1"/>
      <c r="L9" s="1"/>
      <c r="M9" s="1"/>
      <c r="N9" s="1"/>
      <c r="O9" s="1"/>
    </row>
    <row r="10" spans="1:15" s="208" customFormat="1" x14ac:dyDescent="0.2">
      <c r="B10" s="201"/>
      <c r="C10" s="35"/>
      <c r="D10" s="35"/>
      <c r="E10" s="35"/>
      <c r="F10" s="35"/>
      <c r="G10" s="35"/>
      <c r="H10" s="466"/>
      <c r="I10" s="1"/>
      <c r="J10" s="1"/>
      <c r="K10" s="1"/>
      <c r="L10" s="1"/>
      <c r="M10" s="1"/>
      <c r="N10" s="1"/>
      <c r="O10" s="1"/>
    </row>
    <row r="11" spans="1:15" ht="13.5" thickBot="1" x14ac:dyDescent="0.25">
      <c r="B11" s="5"/>
      <c r="C11" s="5"/>
      <c r="D11" s="202"/>
      <c r="E11" s="5"/>
      <c r="F11" s="5"/>
      <c r="G11" s="5"/>
      <c r="H11" s="686" t="s">
        <v>319</v>
      </c>
    </row>
    <row r="12" spans="1:15" s="124" customFormat="1" ht="13.5" thickTop="1" x14ac:dyDescent="0.2">
      <c r="B12" s="1229" t="s">
        <v>320</v>
      </c>
      <c r="C12" s="1232" t="s">
        <v>315</v>
      </c>
      <c r="D12" s="1247" t="s">
        <v>251</v>
      </c>
      <c r="E12" s="1235" t="s">
        <v>316</v>
      </c>
      <c r="F12" s="1238" t="s">
        <v>321</v>
      </c>
      <c r="G12" s="1238" t="s">
        <v>358</v>
      </c>
      <c r="H12" s="1238" t="s">
        <v>359</v>
      </c>
      <c r="I12" s="1"/>
      <c r="J12" s="1"/>
      <c r="K12" s="1"/>
      <c r="L12" s="1"/>
      <c r="M12" s="1"/>
      <c r="N12" s="1"/>
      <c r="O12" s="1"/>
    </row>
    <row r="13" spans="1:15" s="124" customFormat="1" x14ac:dyDescent="0.2">
      <c r="B13" s="1230"/>
      <c r="C13" s="1233"/>
      <c r="D13" s="1248"/>
      <c r="E13" s="1236"/>
      <c r="F13" s="1239"/>
      <c r="G13" s="1239"/>
      <c r="H13" s="1239"/>
      <c r="I13" s="1"/>
      <c r="J13" s="1"/>
      <c r="K13" s="1"/>
      <c r="L13" s="1"/>
      <c r="M13" s="1"/>
      <c r="N13" s="1"/>
      <c r="O13" s="1"/>
    </row>
    <row r="14" spans="1:15" s="124" customFormat="1" x14ac:dyDescent="0.2">
      <c r="B14" s="1230"/>
      <c r="C14" s="1233"/>
      <c r="D14" s="1248"/>
      <c r="E14" s="1236"/>
      <c r="F14" s="1239"/>
      <c r="G14" s="1239"/>
      <c r="H14" s="1239"/>
      <c r="I14" s="1"/>
      <c r="J14" s="1"/>
      <c r="K14" s="1"/>
      <c r="L14" s="1"/>
      <c r="M14" s="1"/>
      <c r="N14" s="1"/>
      <c r="O14" s="1"/>
    </row>
    <row r="15" spans="1:15" s="124" customFormat="1" ht="13.5" customHeight="1" x14ac:dyDescent="0.2">
      <c r="B15" s="1230"/>
      <c r="C15" s="1233"/>
      <c r="D15" s="1248"/>
      <c r="E15" s="1236"/>
      <c r="F15" s="1239"/>
      <c r="G15" s="1239"/>
      <c r="H15" s="1239"/>
      <c r="I15" s="1"/>
      <c r="J15" s="1"/>
      <c r="K15" s="1"/>
      <c r="L15" s="1"/>
      <c r="M15" s="1"/>
      <c r="N15" s="1"/>
      <c r="O15" s="1"/>
    </row>
    <row r="16" spans="1:15" s="124" customFormat="1" x14ac:dyDescent="0.2">
      <c r="B16" s="1231"/>
      <c r="C16" s="1234"/>
      <c r="D16" s="1249"/>
      <c r="E16" s="1237"/>
      <c r="F16" s="1240"/>
      <c r="G16" s="1240"/>
      <c r="H16" s="1240"/>
      <c r="I16" s="1"/>
      <c r="J16" s="1"/>
      <c r="K16" s="1"/>
      <c r="L16" s="1"/>
      <c r="M16" s="1"/>
      <c r="N16" s="1"/>
      <c r="O16" s="1"/>
    </row>
    <row r="17" spans="2:15" s="124" customFormat="1" ht="15" x14ac:dyDescent="0.25">
      <c r="B17" s="1063"/>
      <c r="C17" s="1064"/>
      <c r="D17" s="1065"/>
      <c r="E17" s="1066"/>
      <c r="F17" s="1067"/>
      <c r="G17" s="1067"/>
      <c r="H17" s="1067"/>
      <c r="I17" s="1"/>
      <c r="J17" s="1"/>
      <c r="K17" s="1"/>
      <c r="L17" s="1"/>
      <c r="M17" s="1"/>
      <c r="N17" s="1"/>
      <c r="O17" s="1"/>
    </row>
    <row r="18" spans="2:15" s="557" customFormat="1" ht="15.75" x14ac:dyDescent="0.25">
      <c r="B18" s="1063"/>
      <c r="C18" s="1037" t="s">
        <v>331</v>
      </c>
      <c r="D18" s="1065"/>
      <c r="E18" s="1066"/>
      <c r="F18" s="1039">
        <v>117689715.56193289</v>
      </c>
      <c r="G18" s="1039">
        <v>117689715.56193289</v>
      </c>
      <c r="H18" s="1039">
        <v>123164851.84998786</v>
      </c>
      <c r="I18" s="853"/>
      <c r="J18" s="853"/>
      <c r="K18" s="853"/>
      <c r="L18" s="1"/>
      <c r="M18" s="1"/>
      <c r="N18" s="1"/>
      <c r="O18" s="1"/>
    </row>
    <row r="19" spans="2:15" s="124" customFormat="1" ht="15" x14ac:dyDescent="0.25">
      <c r="B19" s="1063"/>
      <c r="C19" s="1064"/>
      <c r="D19" s="1065"/>
      <c r="E19" s="1066"/>
      <c r="F19" s="1067"/>
      <c r="G19" s="1067"/>
      <c r="H19" s="1067"/>
      <c r="I19" s="1"/>
      <c r="J19" s="1"/>
      <c r="K19" s="1"/>
      <c r="L19" s="1"/>
      <c r="M19" s="1"/>
      <c r="N19" s="1"/>
      <c r="O19" s="1"/>
    </row>
    <row r="20" spans="2:15" s="465" customFormat="1" ht="15" x14ac:dyDescent="0.25">
      <c r="B20" s="1068"/>
      <c r="C20" s="1069" t="s">
        <v>578</v>
      </c>
      <c r="D20" s="1070"/>
      <c r="E20" s="1071"/>
      <c r="F20" s="1072">
        <v>89495539.816684455</v>
      </c>
      <c r="G20" s="1072">
        <v>89495539.816684455</v>
      </c>
      <c r="H20" s="1072">
        <v>89495539.816684455</v>
      </c>
      <c r="I20" s="853"/>
      <c r="J20" s="853"/>
      <c r="K20" s="853"/>
      <c r="L20" s="1"/>
      <c r="M20" s="1"/>
      <c r="N20" s="1"/>
      <c r="O20" s="1"/>
    </row>
    <row r="21" spans="2:15" s="124" customFormat="1" ht="15" x14ac:dyDescent="0.25">
      <c r="B21" s="1073">
        <v>40983</v>
      </c>
      <c r="C21" s="807" t="s">
        <v>769</v>
      </c>
      <c r="D21" s="1074">
        <v>0.09</v>
      </c>
      <c r="E21" s="1066">
        <v>2019</v>
      </c>
      <c r="F21" s="1044">
        <v>1899992.6029999999</v>
      </c>
      <c r="G21" s="1044">
        <v>1899992.6029999999</v>
      </c>
      <c r="H21" s="1075">
        <v>1899992.6029999999</v>
      </c>
      <c r="I21" s="853"/>
      <c r="J21" s="853"/>
      <c r="K21" s="853"/>
      <c r="L21" s="1"/>
      <c r="M21" s="1"/>
      <c r="N21" s="1"/>
      <c r="O21" s="1"/>
    </row>
    <row r="22" spans="2:15" s="124" customFormat="1" ht="15" x14ac:dyDescent="0.25">
      <c r="B22" s="1073">
        <v>41766</v>
      </c>
      <c r="C22" s="807" t="s">
        <v>770</v>
      </c>
      <c r="D22" s="1074">
        <v>8.7499999999999994E-2</v>
      </c>
      <c r="E22" s="1066">
        <v>2024</v>
      </c>
      <c r="F22" s="1044">
        <v>15426161.04596</v>
      </c>
      <c r="G22" s="1044">
        <v>15426161.04596</v>
      </c>
      <c r="H22" s="1075">
        <v>15426161.04596</v>
      </c>
      <c r="I22" s="853"/>
      <c r="J22" s="853"/>
      <c r="K22" s="853"/>
      <c r="L22" s="1"/>
      <c r="M22" s="1"/>
      <c r="N22" s="1"/>
      <c r="O22" s="1"/>
    </row>
    <row r="23" spans="2:15" s="124" customFormat="1" ht="15" x14ac:dyDescent="0.25">
      <c r="B23" s="1073">
        <v>42285</v>
      </c>
      <c r="C23" s="807" t="s">
        <v>408</v>
      </c>
      <c r="D23" s="1074">
        <v>0.08</v>
      </c>
      <c r="E23" s="1066">
        <v>2020</v>
      </c>
      <c r="F23" s="1044">
        <v>2947560.6669999999</v>
      </c>
      <c r="G23" s="1044">
        <v>2947560.6669999999</v>
      </c>
      <c r="H23" s="1075">
        <v>2947560.6669999999</v>
      </c>
      <c r="I23" s="853"/>
      <c r="J23" s="853"/>
      <c r="K23" s="853"/>
      <c r="L23" s="1"/>
      <c r="M23" s="1"/>
      <c r="N23" s="1"/>
      <c r="O23" s="1"/>
    </row>
    <row r="24" spans="2:15" s="124" customFormat="1" ht="15" x14ac:dyDescent="0.25">
      <c r="B24" s="1073">
        <v>42368</v>
      </c>
      <c r="C24" s="807" t="s">
        <v>554</v>
      </c>
      <c r="D24" s="1074">
        <v>7.7499999999999999E-2</v>
      </c>
      <c r="E24" s="1066">
        <v>2022</v>
      </c>
      <c r="F24" s="1044">
        <v>4497753.4110000003</v>
      </c>
      <c r="G24" s="1044">
        <v>4497753.4110000003</v>
      </c>
      <c r="H24" s="1075">
        <v>4497753.4110000003</v>
      </c>
      <c r="I24" s="853"/>
      <c r="J24" s="853"/>
      <c r="K24" s="853"/>
      <c r="L24" s="1"/>
      <c r="M24" s="1"/>
      <c r="N24" s="1"/>
      <c r="O24" s="1"/>
    </row>
    <row r="25" spans="2:15" s="124" customFormat="1" ht="15" x14ac:dyDescent="0.25">
      <c r="B25" s="1073">
        <v>42368</v>
      </c>
      <c r="C25" s="807" t="s">
        <v>555</v>
      </c>
      <c r="D25" s="1074">
        <v>7.8750000000000001E-2</v>
      </c>
      <c r="E25" s="1066">
        <v>2025</v>
      </c>
      <c r="F25" s="1044">
        <v>4510462.5750000002</v>
      </c>
      <c r="G25" s="1044">
        <v>4510462.5750000002</v>
      </c>
      <c r="H25" s="1075">
        <v>4510462.5750000002</v>
      </c>
      <c r="I25" s="853"/>
      <c r="J25" s="853"/>
      <c r="K25" s="853"/>
      <c r="L25" s="1"/>
      <c r="M25" s="1"/>
      <c r="N25" s="1"/>
      <c r="O25" s="1"/>
    </row>
    <row r="26" spans="2:15" s="124" customFormat="1" ht="15" x14ac:dyDescent="0.25">
      <c r="B26" s="1073">
        <v>42368</v>
      </c>
      <c r="C26" s="807" t="s">
        <v>556</v>
      </c>
      <c r="D26" s="1074">
        <v>7.8750000000000001E-2</v>
      </c>
      <c r="E26" s="1066">
        <v>2027</v>
      </c>
      <c r="F26" s="1044">
        <v>4690499.5630000001</v>
      </c>
      <c r="G26" s="1044">
        <v>4690499.5630000001</v>
      </c>
      <c r="H26" s="1075">
        <v>4690499.5630000001</v>
      </c>
      <c r="I26" s="853"/>
      <c r="J26" s="853"/>
      <c r="K26" s="853"/>
      <c r="L26" s="1"/>
      <c r="M26" s="1"/>
      <c r="N26" s="1"/>
      <c r="O26" s="1"/>
    </row>
    <row r="27" spans="2:15" s="124" customFormat="1" ht="15" x14ac:dyDescent="0.25">
      <c r="B27" s="1073">
        <v>42482</v>
      </c>
      <c r="C27" s="1076" t="s">
        <v>471</v>
      </c>
      <c r="D27" s="1074">
        <v>6.25E-2</v>
      </c>
      <c r="E27" s="1066">
        <v>2019</v>
      </c>
      <c r="F27" s="1044">
        <v>2750000</v>
      </c>
      <c r="G27" s="1044">
        <v>2750000</v>
      </c>
      <c r="H27" s="1075">
        <v>2750000</v>
      </c>
      <c r="I27" s="853"/>
      <c r="J27" s="853"/>
      <c r="K27" s="853"/>
      <c r="L27" s="1"/>
      <c r="M27" s="1"/>
      <c r="N27" s="1"/>
      <c r="O27" s="1"/>
    </row>
    <row r="28" spans="2:15" s="124" customFormat="1" ht="15" x14ac:dyDescent="0.25">
      <c r="B28" s="1073">
        <v>42482</v>
      </c>
      <c r="C28" s="807" t="s">
        <v>472</v>
      </c>
      <c r="D28" s="1074">
        <v>6.8750000000000006E-2</v>
      </c>
      <c r="E28" s="1066">
        <v>2021</v>
      </c>
      <c r="F28" s="1044">
        <v>4500000</v>
      </c>
      <c r="G28" s="1044">
        <v>4500000</v>
      </c>
      <c r="H28" s="1075">
        <v>4500000</v>
      </c>
      <c r="I28" s="853"/>
      <c r="J28" s="853"/>
      <c r="K28" s="853"/>
      <c r="L28" s="1"/>
      <c r="M28" s="1"/>
      <c r="N28" s="1"/>
      <c r="O28" s="1"/>
    </row>
    <row r="29" spans="2:15" s="124" customFormat="1" ht="15" x14ac:dyDescent="0.25">
      <c r="B29" s="1073">
        <v>42482</v>
      </c>
      <c r="C29" s="807" t="s">
        <v>473</v>
      </c>
      <c r="D29" s="1074">
        <v>7.4999999999999997E-2</v>
      </c>
      <c r="E29" s="1066">
        <v>2026</v>
      </c>
      <c r="F29" s="1044">
        <v>6500000</v>
      </c>
      <c r="G29" s="1044">
        <v>6500000</v>
      </c>
      <c r="H29" s="1075">
        <v>6500000</v>
      </c>
      <c r="I29" s="853"/>
      <c r="J29" s="853"/>
      <c r="K29" s="853"/>
      <c r="L29" s="1"/>
      <c r="M29" s="1"/>
      <c r="N29" s="1"/>
      <c r="O29" s="1"/>
    </row>
    <row r="30" spans="2:15" s="124" customFormat="1" ht="15" x14ac:dyDescent="0.25">
      <c r="B30" s="1073">
        <v>42482</v>
      </c>
      <c r="C30" s="807" t="s">
        <v>474</v>
      </c>
      <c r="D30" s="1074">
        <v>7.6249999999999998E-2</v>
      </c>
      <c r="E30" s="1066">
        <v>2046</v>
      </c>
      <c r="F30" s="1044">
        <v>2750000</v>
      </c>
      <c r="G30" s="1044">
        <v>2750000</v>
      </c>
      <c r="H30" s="1075">
        <v>2750000</v>
      </c>
      <c r="I30" s="853"/>
      <c r="J30" s="853"/>
      <c r="K30" s="853"/>
      <c r="L30" s="1"/>
      <c r="M30" s="1"/>
      <c r="N30" s="1"/>
      <c r="O30" s="1"/>
    </row>
    <row r="31" spans="2:15" s="124" customFormat="1" ht="15" x14ac:dyDescent="0.25">
      <c r="B31" s="1073">
        <v>42557</v>
      </c>
      <c r="C31" s="807" t="s">
        <v>480</v>
      </c>
      <c r="D31" s="1074">
        <v>6.6250000000000003E-2</v>
      </c>
      <c r="E31" s="1066">
        <v>2028</v>
      </c>
      <c r="F31" s="1044">
        <v>1000000</v>
      </c>
      <c r="G31" s="1044">
        <v>1000000</v>
      </c>
      <c r="H31" s="1075">
        <v>1000000</v>
      </c>
      <c r="I31" s="853"/>
      <c r="J31" s="853"/>
      <c r="K31" s="853"/>
      <c r="L31" s="1"/>
      <c r="M31" s="1"/>
      <c r="N31" s="1"/>
      <c r="O31" s="1"/>
    </row>
    <row r="32" spans="2:15" s="124" customFormat="1" ht="15" x14ac:dyDescent="0.25">
      <c r="B32" s="1073">
        <v>42557</v>
      </c>
      <c r="C32" s="807" t="s">
        <v>482</v>
      </c>
      <c r="D32" s="1074">
        <v>7.1249999999999994E-2</v>
      </c>
      <c r="E32" s="1066">
        <v>2036</v>
      </c>
      <c r="F32" s="1044">
        <v>1750000</v>
      </c>
      <c r="G32" s="1044">
        <v>1750000</v>
      </c>
      <c r="H32" s="1075">
        <v>1750000</v>
      </c>
      <c r="I32" s="853"/>
      <c r="J32" s="853"/>
      <c r="K32" s="853"/>
      <c r="L32" s="1"/>
      <c r="M32" s="1"/>
      <c r="N32" s="1"/>
      <c r="O32" s="1"/>
    </row>
    <row r="33" spans="2:15" s="124" customFormat="1" ht="15" x14ac:dyDescent="0.25">
      <c r="B33" s="1073">
        <v>42587</v>
      </c>
      <c r="C33" s="807" t="s">
        <v>981</v>
      </c>
      <c r="D33" s="1077" t="s">
        <v>51</v>
      </c>
      <c r="E33" s="1066">
        <v>2019</v>
      </c>
      <c r="F33" s="1044">
        <v>22028.931</v>
      </c>
      <c r="G33" s="1044">
        <v>22028.931</v>
      </c>
      <c r="H33" s="1075">
        <v>22028.931</v>
      </c>
      <c r="I33" s="853"/>
      <c r="J33" s="853"/>
      <c r="K33" s="853"/>
      <c r="L33" s="1"/>
      <c r="M33" s="1"/>
      <c r="N33" s="1"/>
      <c r="O33" s="1"/>
    </row>
    <row r="34" spans="2:15" s="124" customFormat="1" ht="15" x14ac:dyDescent="0.25">
      <c r="B34" s="1073">
        <v>42587</v>
      </c>
      <c r="C34" s="807" t="s">
        <v>479</v>
      </c>
      <c r="D34" s="1074">
        <v>0.01</v>
      </c>
      <c r="E34" s="1066">
        <v>2023</v>
      </c>
      <c r="F34" s="1044">
        <v>694687.19400000002</v>
      </c>
      <c r="G34" s="1044">
        <v>694687.19400000002</v>
      </c>
      <c r="H34" s="1075">
        <v>694687.19400000002</v>
      </c>
      <c r="I34" s="853"/>
      <c r="J34" s="853"/>
      <c r="K34" s="853"/>
      <c r="L34" s="1"/>
      <c r="M34" s="1"/>
      <c r="N34" s="1"/>
      <c r="O34" s="1"/>
    </row>
    <row r="35" spans="2:15" s="124" customFormat="1" ht="15" x14ac:dyDescent="0.25">
      <c r="B35" s="1073">
        <v>42655</v>
      </c>
      <c r="C35" s="807" t="s">
        <v>583</v>
      </c>
      <c r="D35" s="1074">
        <v>3.875E-2</v>
      </c>
      <c r="E35" s="1066">
        <v>2022</v>
      </c>
      <c r="F35" s="1044">
        <v>1429551.6925892041</v>
      </c>
      <c r="G35" s="1044">
        <v>1429551.6925892041</v>
      </c>
      <c r="H35" s="1075">
        <v>1429551.6925892041</v>
      </c>
      <c r="I35" s="853"/>
      <c r="J35" s="853"/>
      <c r="K35" s="853"/>
      <c r="L35" s="1"/>
      <c r="M35" s="1"/>
      <c r="N35" s="1"/>
      <c r="O35" s="1"/>
    </row>
    <row r="36" spans="2:15" s="124" customFormat="1" ht="15" x14ac:dyDescent="0.25">
      <c r="B36" s="1073">
        <v>42655</v>
      </c>
      <c r="C36" s="807" t="s">
        <v>584</v>
      </c>
      <c r="D36" s="1074">
        <v>0.05</v>
      </c>
      <c r="E36" s="1066">
        <v>2027</v>
      </c>
      <c r="F36" s="1044">
        <v>1429551.6925892041</v>
      </c>
      <c r="G36" s="1044">
        <v>1429551.6925892041</v>
      </c>
      <c r="H36" s="1075">
        <v>1429551.6925892041</v>
      </c>
      <c r="I36" s="853"/>
      <c r="J36" s="853"/>
      <c r="K36" s="853"/>
      <c r="L36" s="1"/>
      <c r="M36" s="1"/>
      <c r="N36" s="1"/>
      <c r="O36" s="1"/>
    </row>
    <row r="37" spans="2:15" s="124" customFormat="1" ht="15" x14ac:dyDescent="0.25">
      <c r="B37" s="1073">
        <v>42761</v>
      </c>
      <c r="C37" s="1076" t="s">
        <v>598</v>
      </c>
      <c r="D37" s="1074">
        <v>5.6250000000000001E-2</v>
      </c>
      <c r="E37" s="1066">
        <v>2022</v>
      </c>
      <c r="F37" s="1044">
        <v>3250000</v>
      </c>
      <c r="G37" s="1044">
        <v>3250000</v>
      </c>
      <c r="H37" s="1075">
        <v>3250000</v>
      </c>
      <c r="I37" s="853"/>
      <c r="J37" s="853"/>
      <c r="K37" s="853"/>
      <c r="L37" s="1"/>
      <c r="M37" s="1"/>
      <c r="N37" s="1"/>
      <c r="O37" s="1"/>
    </row>
    <row r="38" spans="2:15" s="124" customFormat="1" ht="15" x14ac:dyDescent="0.25">
      <c r="B38" s="1073">
        <v>42761</v>
      </c>
      <c r="C38" s="807" t="s">
        <v>599</v>
      </c>
      <c r="D38" s="1074">
        <v>6.8750000000000006E-2</v>
      </c>
      <c r="E38" s="1066">
        <v>2027</v>
      </c>
      <c r="F38" s="1044">
        <v>3750000</v>
      </c>
      <c r="G38" s="1044">
        <v>3750000</v>
      </c>
      <c r="H38" s="1075">
        <v>3750000</v>
      </c>
      <c r="I38" s="853"/>
      <c r="J38" s="853"/>
      <c r="K38" s="853"/>
      <c r="L38" s="1"/>
      <c r="M38" s="1"/>
      <c r="N38" s="1"/>
      <c r="O38" s="1"/>
    </row>
    <row r="39" spans="2:15" s="124" customFormat="1" ht="15" x14ac:dyDescent="0.25">
      <c r="B39" s="1073">
        <v>42837</v>
      </c>
      <c r="C39" s="807" t="s">
        <v>634</v>
      </c>
      <c r="D39" s="1074">
        <v>3.3750000000000002E-2</v>
      </c>
      <c r="E39" s="1066">
        <v>2020</v>
      </c>
      <c r="F39" s="1044">
        <v>406462.75784981204</v>
      </c>
      <c r="G39" s="1044">
        <v>406462.75784981204</v>
      </c>
      <c r="H39" s="1075">
        <v>406462.75784981204</v>
      </c>
      <c r="I39" s="853"/>
      <c r="J39" s="853"/>
      <c r="K39" s="853"/>
      <c r="L39" s="1"/>
      <c r="M39" s="1"/>
      <c r="N39" s="1"/>
      <c r="O39" s="1"/>
    </row>
    <row r="40" spans="2:15" s="124" customFormat="1" ht="15" x14ac:dyDescent="0.25">
      <c r="B40" s="1073">
        <v>42843</v>
      </c>
      <c r="C40" s="807" t="s">
        <v>635</v>
      </c>
      <c r="D40" s="1074">
        <v>5.7500000000000002E-2</v>
      </c>
      <c r="E40" s="1066">
        <v>2025</v>
      </c>
      <c r="F40" s="1044">
        <v>5554747.5959999999</v>
      </c>
      <c r="G40" s="1044">
        <v>5554747.5959999999</v>
      </c>
      <c r="H40" s="1075">
        <v>5554747.5959999999</v>
      </c>
      <c r="I40" s="853"/>
      <c r="J40" s="853"/>
      <c r="K40" s="853"/>
      <c r="L40" s="1"/>
      <c r="M40" s="1"/>
      <c r="N40" s="1"/>
      <c r="O40" s="1"/>
    </row>
    <row r="41" spans="2:15" s="124" customFormat="1" ht="15" x14ac:dyDescent="0.25">
      <c r="B41" s="1073">
        <v>42843</v>
      </c>
      <c r="C41" s="807" t="s">
        <v>636</v>
      </c>
      <c r="D41" s="1074">
        <v>7.6249999999999998E-2</v>
      </c>
      <c r="E41" s="1066">
        <v>2037</v>
      </c>
      <c r="F41" s="1044">
        <v>2720781.5150000001</v>
      </c>
      <c r="G41" s="1044">
        <v>2720781.5150000001</v>
      </c>
      <c r="H41" s="1075">
        <v>2720781.5150000001</v>
      </c>
      <c r="I41" s="853"/>
      <c r="J41" s="853"/>
      <c r="K41" s="853"/>
      <c r="L41" s="1"/>
      <c r="M41" s="1"/>
      <c r="N41" s="1"/>
      <c r="O41" s="1"/>
    </row>
    <row r="42" spans="2:15" s="124" customFormat="1" ht="15" x14ac:dyDescent="0.25">
      <c r="B42" s="1073">
        <v>42914</v>
      </c>
      <c r="C42" s="807" t="s">
        <v>633</v>
      </c>
      <c r="D42" s="1074">
        <v>7.1249999999999994E-2</v>
      </c>
      <c r="E42" s="1066">
        <v>2117</v>
      </c>
      <c r="F42" s="1044">
        <v>2750000</v>
      </c>
      <c r="G42" s="1044">
        <v>2750000</v>
      </c>
      <c r="H42" s="1075">
        <v>2750000</v>
      </c>
      <c r="I42" s="853"/>
      <c r="J42" s="853"/>
      <c r="K42" s="853"/>
      <c r="L42" s="1"/>
      <c r="M42" s="1"/>
      <c r="N42" s="1"/>
      <c r="O42" s="1"/>
    </row>
    <row r="43" spans="2:15" s="124" customFormat="1" ht="15" x14ac:dyDescent="0.25">
      <c r="B43" s="1073">
        <v>43048</v>
      </c>
      <c r="C43" s="807" t="s">
        <v>682</v>
      </c>
      <c r="D43" s="1074">
        <v>3.3750000000000002E-2</v>
      </c>
      <c r="E43" s="1066">
        <v>2023</v>
      </c>
      <c r="F43" s="1044">
        <v>1143641.3540713631</v>
      </c>
      <c r="G43" s="1044">
        <v>1143641.3540713631</v>
      </c>
      <c r="H43" s="1075">
        <v>1143641.3540713631</v>
      </c>
      <c r="I43" s="853"/>
      <c r="J43" s="853"/>
      <c r="K43" s="853"/>
      <c r="L43" s="1"/>
      <c r="M43" s="1"/>
      <c r="N43" s="1"/>
      <c r="O43" s="1"/>
    </row>
    <row r="44" spans="2:15" s="124" customFormat="1" ht="15" x14ac:dyDescent="0.25">
      <c r="B44" s="1073">
        <v>43048</v>
      </c>
      <c r="C44" s="807" t="s">
        <v>683</v>
      </c>
      <c r="D44" s="1074">
        <v>5.2499999999999998E-2</v>
      </c>
      <c r="E44" s="1066">
        <v>2028</v>
      </c>
      <c r="F44" s="1044">
        <v>1143641.3540713631</v>
      </c>
      <c r="G44" s="1044">
        <v>1143641.3540713631</v>
      </c>
      <c r="H44" s="1075">
        <v>1143641.3540713631</v>
      </c>
      <c r="I44" s="853"/>
      <c r="J44" s="853"/>
      <c r="K44" s="853"/>
      <c r="L44" s="1"/>
      <c r="M44" s="1"/>
      <c r="N44" s="1"/>
      <c r="O44" s="1"/>
    </row>
    <row r="45" spans="2:15" s="124" customFormat="1" ht="15" x14ac:dyDescent="0.25">
      <c r="B45" s="1073">
        <v>43048</v>
      </c>
      <c r="C45" s="465" t="s">
        <v>684</v>
      </c>
      <c r="D45" s="1074">
        <v>6.25E-2</v>
      </c>
      <c r="E45" s="1066">
        <v>2047</v>
      </c>
      <c r="F45" s="1044">
        <v>857731.01555352251</v>
      </c>
      <c r="G45" s="1044">
        <v>857731.01555352251</v>
      </c>
      <c r="H45" s="1075">
        <v>857731.01555352239</v>
      </c>
      <c r="I45" s="853"/>
      <c r="J45" s="853"/>
      <c r="K45" s="853"/>
      <c r="L45" s="1"/>
      <c r="M45" s="1"/>
      <c r="N45" s="1"/>
      <c r="O45" s="1"/>
    </row>
    <row r="46" spans="2:15" s="124" customFormat="1" ht="15" x14ac:dyDescent="0.25">
      <c r="B46" s="1073">
        <v>43111</v>
      </c>
      <c r="C46" s="465" t="s">
        <v>751</v>
      </c>
      <c r="D46" s="1074">
        <v>4.6249999999999999E-2</v>
      </c>
      <c r="E46" s="1066">
        <v>2023</v>
      </c>
      <c r="F46" s="1044">
        <v>1750000</v>
      </c>
      <c r="G46" s="1044">
        <v>1750000</v>
      </c>
      <c r="H46" s="1075">
        <v>1750000</v>
      </c>
      <c r="I46" s="853"/>
      <c r="J46" s="853"/>
      <c r="K46" s="853"/>
      <c r="L46" s="1"/>
      <c r="M46" s="1"/>
      <c r="N46" s="1"/>
      <c r="O46" s="1"/>
    </row>
    <row r="47" spans="2:15" s="124" customFormat="1" ht="15" x14ac:dyDescent="0.25">
      <c r="B47" s="1073">
        <v>43111</v>
      </c>
      <c r="C47" s="465" t="s">
        <v>752</v>
      </c>
      <c r="D47" s="1074">
        <v>5.8749999999999997E-2</v>
      </c>
      <c r="E47" s="1066">
        <v>2028</v>
      </c>
      <c r="F47" s="1044">
        <v>4250000</v>
      </c>
      <c r="G47" s="1044">
        <v>4250000</v>
      </c>
      <c r="H47" s="1075">
        <v>4250000</v>
      </c>
      <c r="I47" s="853"/>
      <c r="J47" s="853"/>
      <c r="K47" s="853"/>
      <c r="L47" s="1"/>
      <c r="M47" s="1"/>
      <c r="N47" s="1"/>
      <c r="O47" s="1"/>
    </row>
    <row r="48" spans="2:15" s="124" customFormat="1" ht="15" x14ac:dyDescent="0.25">
      <c r="B48" s="1073">
        <v>43111</v>
      </c>
      <c r="C48" s="465" t="s">
        <v>753</v>
      </c>
      <c r="D48" s="1074">
        <v>6.8750000000000006E-2</v>
      </c>
      <c r="E48" s="1066">
        <v>2048</v>
      </c>
      <c r="F48" s="1044">
        <v>3000000</v>
      </c>
      <c r="G48" s="1044">
        <v>3000000</v>
      </c>
      <c r="H48" s="1075">
        <v>3000000</v>
      </c>
      <c r="I48" s="853"/>
      <c r="J48" s="853"/>
      <c r="K48" s="853"/>
      <c r="L48" s="1"/>
      <c r="M48" s="1"/>
      <c r="N48" s="1"/>
      <c r="O48" s="1"/>
    </row>
    <row r="49" spans="2:15" s="124" customFormat="1" ht="15" x14ac:dyDescent="0.25">
      <c r="B49" s="1073">
        <v>43433</v>
      </c>
      <c r="C49" s="465" t="s">
        <v>973</v>
      </c>
      <c r="D49" s="1074">
        <v>0.08</v>
      </c>
      <c r="E49" s="1066">
        <v>2020</v>
      </c>
      <c r="F49" s="1044">
        <v>2120284.8489999999</v>
      </c>
      <c r="G49" s="1044">
        <v>2120284.8489999999</v>
      </c>
      <c r="H49" s="1075">
        <v>2120284.8489999999</v>
      </c>
      <c r="I49" s="853"/>
      <c r="J49" s="853"/>
      <c r="K49" s="853"/>
      <c r="L49" s="1"/>
      <c r="M49" s="1"/>
      <c r="N49" s="1"/>
      <c r="O49" s="1"/>
    </row>
    <row r="50" spans="2:15" s="124" customFormat="1" ht="15" x14ac:dyDescent="0.25">
      <c r="B50" s="1033"/>
      <c r="C50" s="807"/>
      <c r="D50" s="1077"/>
      <c r="E50" s="1066"/>
      <c r="F50" s="1044"/>
      <c r="G50" s="1044"/>
      <c r="H50" s="1075"/>
      <c r="I50" s="1"/>
      <c r="J50" s="1"/>
      <c r="K50" s="1"/>
      <c r="L50" s="1"/>
      <c r="M50" s="1"/>
      <c r="N50" s="1"/>
      <c r="O50" s="1"/>
    </row>
    <row r="51" spans="2:15" s="409" customFormat="1" ht="15" x14ac:dyDescent="0.25">
      <c r="B51" s="1068"/>
      <c r="C51" s="1078" t="s">
        <v>415</v>
      </c>
      <c r="D51" s="1070"/>
      <c r="E51" s="1071"/>
      <c r="F51" s="1072">
        <v>28194175.745248437</v>
      </c>
      <c r="G51" s="1072">
        <v>28194175.745248437</v>
      </c>
      <c r="H51" s="1072">
        <v>33655502.292143404</v>
      </c>
      <c r="I51" s="853"/>
      <c r="J51" s="853"/>
      <c r="K51" s="853"/>
      <c r="L51" s="1"/>
      <c r="M51" s="1"/>
      <c r="N51" s="1"/>
      <c r="O51" s="1"/>
    </row>
    <row r="52" spans="2:15" s="124" customFormat="1" ht="15" x14ac:dyDescent="0.25">
      <c r="B52" s="1033">
        <v>37986</v>
      </c>
      <c r="C52" s="1048" t="s">
        <v>786</v>
      </c>
      <c r="D52" s="1079">
        <v>2.5000000000000001E-2</v>
      </c>
      <c r="E52" s="1066">
        <v>2038</v>
      </c>
      <c r="F52" s="1044">
        <v>5296689.1950000003</v>
      </c>
      <c r="G52" s="1044">
        <v>5296689.1950000003</v>
      </c>
      <c r="H52" s="1075">
        <v>5296689.1950000003</v>
      </c>
      <c r="I52" s="853"/>
      <c r="J52" s="853"/>
      <c r="K52" s="853"/>
      <c r="L52" s="1"/>
      <c r="M52" s="1"/>
      <c r="N52" s="1"/>
      <c r="O52" s="1"/>
    </row>
    <row r="53" spans="2:15" s="124" customFormat="1" ht="15" x14ac:dyDescent="0.25">
      <c r="B53" s="1033">
        <v>37986</v>
      </c>
      <c r="C53" s="1048" t="s">
        <v>787</v>
      </c>
      <c r="D53" s="1079">
        <v>2.5000000000000001E-2</v>
      </c>
      <c r="E53" s="1066">
        <v>2038</v>
      </c>
      <c r="F53" s="1044">
        <v>1229562.8419999999</v>
      </c>
      <c r="G53" s="1044">
        <v>1229562.8419999999</v>
      </c>
      <c r="H53" s="1075">
        <v>1229562.8419999999</v>
      </c>
      <c r="I53" s="853"/>
      <c r="J53" s="853"/>
      <c r="K53" s="853"/>
      <c r="L53" s="1"/>
      <c r="M53" s="1"/>
      <c r="N53" s="1"/>
      <c r="O53" s="1"/>
    </row>
    <row r="54" spans="2:15" s="124" customFormat="1" ht="15" x14ac:dyDescent="0.25">
      <c r="B54" s="1033">
        <v>37986</v>
      </c>
      <c r="C54" s="1048" t="s">
        <v>788</v>
      </c>
      <c r="D54" s="1079">
        <v>2.5000000000000001E-2</v>
      </c>
      <c r="E54" s="1066">
        <v>2038</v>
      </c>
      <c r="F54" s="1044">
        <v>96939.179000000004</v>
      </c>
      <c r="G54" s="1044">
        <v>96939.179000000004</v>
      </c>
      <c r="H54" s="1075">
        <v>96939.179000000004</v>
      </c>
      <c r="I54" s="853"/>
      <c r="J54" s="853"/>
      <c r="K54" s="853"/>
      <c r="L54" s="1"/>
      <c r="M54" s="1"/>
      <c r="N54" s="1"/>
      <c r="O54" s="1"/>
    </row>
    <row r="55" spans="2:15" s="124" customFormat="1" ht="15" x14ac:dyDescent="0.25">
      <c r="B55" s="1033">
        <v>37986</v>
      </c>
      <c r="C55" s="1048" t="s">
        <v>789</v>
      </c>
      <c r="D55" s="1079">
        <v>2.5000000000000001E-2</v>
      </c>
      <c r="E55" s="1066">
        <v>2038</v>
      </c>
      <c r="F55" s="1044">
        <v>71439.702000000005</v>
      </c>
      <c r="G55" s="1044">
        <v>71439.702000000005</v>
      </c>
      <c r="H55" s="1075">
        <v>71439.702000000005</v>
      </c>
      <c r="I55" s="853"/>
      <c r="J55" s="853"/>
      <c r="K55" s="853"/>
      <c r="L55" s="1"/>
      <c r="M55" s="1"/>
      <c r="N55" s="1"/>
      <c r="O55" s="1"/>
    </row>
    <row r="56" spans="2:15" s="124" customFormat="1" ht="15" x14ac:dyDescent="0.25">
      <c r="B56" s="1033">
        <v>37986</v>
      </c>
      <c r="C56" s="1048" t="s">
        <v>790</v>
      </c>
      <c r="D56" s="1079">
        <v>2.2599999999999999E-2</v>
      </c>
      <c r="E56" s="1066">
        <v>2038</v>
      </c>
      <c r="F56" s="1044">
        <v>5758133.7694419036</v>
      </c>
      <c r="G56" s="1044">
        <v>5758133.7694419036</v>
      </c>
      <c r="H56" s="1075">
        <v>5758133.7694419036</v>
      </c>
      <c r="I56" s="853"/>
      <c r="J56" s="853"/>
      <c r="K56" s="853"/>
      <c r="L56" s="1"/>
      <c r="M56" s="1"/>
      <c r="N56" s="1"/>
      <c r="O56" s="1"/>
    </row>
    <row r="57" spans="2:15" s="124" customFormat="1" ht="15" x14ac:dyDescent="0.25">
      <c r="B57" s="1033">
        <v>37986</v>
      </c>
      <c r="C57" s="1048" t="s">
        <v>791</v>
      </c>
      <c r="D57" s="1079">
        <v>2.2599999999999999E-2</v>
      </c>
      <c r="E57" s="1066">
        <v>2038</v>
      </c>
      <c r="F57" s="1044">
        <v>1644911.8595608419</v>
      </c>
      <c r="G57" s="1044">
        <v>1644911.8595608419</v>
      </c>
      <c r="H57" s="1075">
        <v>1644911.8595608415</v>
      </c>
      <c r="I57" s="853"/>
      <c r="J57" s="853"/>
      <c r="K57" s="853"/>
      <c r="L57" s="1"/>
      <c r="M57" s="1"/>
      <c r="N57" s="1"/>
      <c r="O57" s="1"/>
    </row>
    <row r="58" spans="2:15" s="124" customFormat="1" ht="15" x14ac:dyDescent="0.25">
      <c r="B58" s="1033">
        <v>37986</v>
      </c>
      <c r="C58" s="1048" t="s">
        <v>792</v>
      </c>
      <c r="D58" s="1079">
        <v>4.4999999999999997E-3</v>
      </c>
      <c r="E58" s="1066">
        <v>2038</v>
      </c>
      <c r="F58" s="1044">
        <v>156581.19898421911</v>
      </c>
      <c r="G58" s="1044">
        <v>156581.19898421911</v>
      </c>
      <c r="H58" s="1075">
        <v>156581.19898421911</v>
      </c>
      <c r="I58" s="853"/>
      <c r="J58" s="853"/>
      <c r="K58" s="853"/>
      <c r="L58" s="1"/>
      <c r="M58" s="1"/>
      <c r="N58" s="1"/>
      <c r="O58" s="1"/>
    </row>
    <row r="59" spans="2:15" s="124" customFormat="1" ht="15" x14ac:dyDescent="0.25">
      <c r="B59" s="1033">
        <v>37986</v>
      </c>
      <c r="C59" s="1048" t="s">
        <v>793</v>
      </c>
      <c r="D59" s="1079">
        <v>4.4999999999999997E-3</v>
      </c>
      <c r="E59" s="1066">
        <v>2038</v>
      </c>
      <c r="F59" s="1044">
        <v>7744.268093596952</v>
      </c>
      <c r="G59" s="1044">
        <v>7744.268093596952</v>
      </c>
      <c r="H59" s="1075">
        <v>7744.268093596952</v>
      </c>
      <c r="I59" s="853"/>
      <c r="J59" s="853"/>
      <c r="K59" s="853"/>
      <c r="L59" s="1"/>
      <c r="M59" s="1"/>
      <c r="N59" s="1"/>
      <c r="O59" s="1"/>
    </row>
    <row r="60" spans="2:15" s="124" customFormat="1" ht="15" x14ac:dyDescent="0.25">
      <c r="B60" s="1033">
        <v>37986</v>
      </c>
      <c r="C60" s="1048" t="s">
        <v>794</v>
      </c>
      <c r="D60" s="1080">
        <v>8.2799999999999999E-2</v>
      </c>
      <c r="E60" s="1066">
        <v>2033</v>
      </c>
      <c r="F60" s="1044">
        <v>3046138.9720000001</v>
      </c>
      <c r="G60" s="1044">
        <v>3046138.9720000001</v>
      </c>
      <c r="H60" s="1075">
        <v>4270802.5920299999</v>
      </c>
      <c r="I60" s="853"/>
      <c r="J60" s="853"/>
      <c r="K60" s="853"/>
      <c r="L60" s="1"/>
      <c r="M60" s="1"/>
      <c r="N60" s="1"/>
      <c r="O60" s="1"/>
    </row>
    <row r="61" spans="2:15" s="124" customFormat="1" ht="15" x14ac:dyDescent="0.25">
      <c r="B61" s="1033">
        <v>37986</v>
      </c>
      <c r="C61" s="1048" t="s">
        <v>795</v>
      </c>
      <c r="D61" s="1080">
        <v>8.2799999999999999E-2</v>
      </c>
      <c r="E61" s="1066">
        <v>2033</v>
      </c>
      <c r="F61" s="1044">
        <v>4949589.5590000004</v>
      </c>
      <c r="G61" s="1044">
        <v>4949589.5590000004</v>
      </c>
      <c r="H61" s="1075">
        <v>6939512.6461199997</v>
      </c>
      <c r="I61" s="853"/>
      <c r="J61" s="853"/>
      <c r="K61" s="853"/>
      <c r="L61" s="1"/>
      <c r="M61" s="1"/>
      <c r="N61" s="1"/>
      <c r="O61" s="1"/>
    </row>
    <row r="62" spans="2:15" s="124" customFormat="1" ht="15" x14ac:dyDescent="0.25">
      <c r="B62" s="1033">
        <v>37986</v>
      </c>
      <c r="C62" s="1048" t="s">
        <v>796</v>
      </c>
      <c r="D62" s="1080">
        <v>8.2799999999999999E-2</v>
      </c>
      <c r="E62" s="1066">
        <v>2033</v>
      </c>
      <c r="F62" s="1044">
        <v>929895.88899999997</v>
      </c>
      <c r="G62" s="1044">
        <v>929895.88899999997</v>
      </c>
      <c r="H62" s="1075">
        <v>1303749.3724199999</v>
      </c>
      <c r="I62" s="853"/>
      <c r="J62" s="853"/>
      <c r="K62" s="853"/>
      <c r="L62" s="1"/>
      <c r="M62" s="1"/>
      <c r="N62" s="1"/>
      <c r="O62" s="1"/>
    </row>
    <row r="63" spans="2:15" s="124" customFormat="1" ht="15" x14ac:dyDescent="0.25">
      <c r="B63" s="1033">
        <v>37986</v>
      </c>
      <c r="C63" s="1048" t="s">
        <v>797</v>
      </c>
      <c r="D63" s="1080">
        <v>8.2799999999999999E-2</v>
      </c>
      <c r="E63" s="1066">
        <v>2033</v>
      </c>
      <c r="F63" s="1044">
        <v>131475.87</v>
      </c>
      <c r="G63" s="1044">
        <v>131475.87</v>
      </c>
      <c r="H63" s="1075">
        <v>184334.16581999999</v>
      </c>
      <c r="I63" s="853"/>
      <c r="J63" s="853"/>
      <c r="K63" s="853"/>
      <c r="L63" s="1"/>
      <c r="M63" s="1"/>
      <c r="N63" s="1"/>
      <c r="O63" s="1"/>
    </row>
    <row r="64" spans="2:15" s="124" customFormat="1" ht="15" x14ac:dyDescent="0.25">
      <c r="B64" s="1033">
        <v>37986</v>
      </c>
      <c r="C64" s="1048" t="s">
        <v>798</v>
      </c>
      <c r="D64" s="1080">
        <v>7.8200000000000006E-2</v>
      </c>
      <c r="E64" s="1066">
        <v>2033</v>
      </c>
      <c r="F64" s="1044">
        <v>2588632.9162854529</v>
      </c>
      <c r="G64" s="1044">
        <v>2588632.9162854529</v>
      </c>
      <c r="H64" s="1075">
        <v>3562227.3340118942</v>
      </c>
      <c r="I64" s="853"/>
      <c r="J64" s="853"/>
      <c r="K64" s="853"/>
      <c r="L64" s="1"/>
      <c r="M64" s="1"/>
      <c r="N64" s="1"/>
      <c r="O64" s="1"/>
    </row>
    <row r="65" spans="2:15" s="124" customFormat="1" ht="15" x14ac:dyDescent="0.25">
      <c r="B65" s="1033">
        <v>37986</v>
      </c>
      <c r="C65" s="1048" t="s">
        <v>799</v>
      </c>
      <c r="D65" s="1080">
        <v>7.8200000000000006E-2</v>
      </c>
      <c r="E65" s="1066">
        <v>2033</v>
      </c>
      <c r="F65" s="1044">
        <v>2211875.4151418116</v>
      </c>
      <c r="G65" s="1044">
        <v>2211875.4151418116</v>
      </c>
      <c r="H65" s="1075">
        <v>3043769.942715005</v>
      </c>
      <c r="I65" s="853"/>
      <c r="J65" s="853"/>
      <c r="K65" s="853"/>
      <c r="L65" s="1"/>
      <c r="M65" s="1"/>
      <c r="N65" s="1"/>
      <c r="O65" s="1"/>
    </row>
    <row r="66" spans="2:15" s="124" customFormat="1" ht="15" x14ac:dyDescent="0.25">
      <c r="B66" s="1033">
        <v>37986</v>
      </c>
      <c r="C66" s="1048" t="s">
        <v>800</v>
      </c>
      <c r="D66" s="1080">
        <v>4.3299999999999998E-2</v>
      </c>
      <c r="E66" s="1066">
        <v>2033</v>
      </c>
      <c r="F66" s="1044">
        <v>51447.387992018863</v>
      </c>
      <c r="G66" s="1044">
        <v>51447.387992018863</v>
      </c>
      <c r="H66" s="1075">
        <v>61478.882663341188</v>
      </c>
      <c r="I66" s="853"/>
      <c r="J66" s="853"/>
      <c r="K66" s="853"/>
      <c r="L66" s="1"/>
      <c r="M66" s="1"/>
      <c r="N66" s="1"/>
      <c r="O66" s="1"/>
    </row>
    <row r="67" spans="2:15" s="124" customFormat="1" ht="15" x14ac:dyDescent="0.25">
      <c r="B67" s="1033">
        <v>37986</v>
      </c>
      <c r="C67" s="1048" t="s">
        <v>801</v>
      </c>
      <c r="D67" s="1080">
        <v>4.3299999999999998E-2</v>
      </c>
      <c r="E67" s="1066">
        <v>2033</v>
      </c>
      <c r="F67" s="1044">
        <v>23117.721748594227</v>
      </c>
      <c r="G67" s="1044">
        <v>23117.721748594227</v>
      </c>
      <c r="H67" s="1075">
        <v>27625.34228260475</v>
      </c>
      <c r="I67" s="853"/>
      <c r="J67" s="853"/>
      <c r="K67" s="853"/>
      <c r="L67" s="1"/>
      <c r="M67" s="1"/>
      <c r="N67" s="1"/>
      <c r="O67" s="1"/>
    </row>
    <row r="68" spans="2:15" s="124" customFormat="1" ht="15" x14ac:dyDescent="0.25">
      <c r="B68" s="1033"/>
      <c r="C68" s="1081"/>
      <c r="D68" s="1065"/>
      <c r="E68" s="1066"/>
      <c r="F68" s="1040"/>
      <c r="G68" s="1040"/>
      <c r="H68" s="1082"/>
      <c r="I68" s="1"/>
      <c r="J68" s="1"/>
      <c r="K68" s="1"/>
      <c r="L68" s="1"/>
      <c r="M68" s="1"/>
      <c r="N68" s="1"/>
      <c r="O68" s="1"/>
    </row>
    <row r="69" spans="2:15" s="465" customFormat="1" ht="15" x14ac:dyDescent="0.25">
      <c r="B69" s="1068"/>
      <c r="C69" s="1078" t="s">
        <v>242</v>
      </c>
      <c r="D69" s="1070"/>
      <c r="E69" s="1071"/>
      <c r="F69" s="1072"/>
      <c r="G69" s="1072"/>
      <c r="H69" s="1072">
        <v>13809.741159999998</v>
      </c>
      <c r="I69" s="1"/>
      <c r="J69" s="1"/>
      <c r="K69" s="853"/>
      <c r="L69" s="1"/>
      <c r="M69" s="1"/>
      <c r="N69" s="1"/>
      <c r="O69" s="1"/>
    </row>
    <row r="70" spans="2:15" s="124" customFormat="1" ht="15" x14ac:dyDescent="0.2">
      <c r="B70" s="1068"/>
      <c r="C70" s="1078"/>
      <c r="D70" s="1070"/>
      <c r="E70" s="1071"/>
      <c r="F70" s="1072"/>
      <c r="G70" s="1072"/>
      <c r="H70" s="1072"/>
      <c r="I70" s="1"/>
      <c r="J70" s="1"/>
      <c r="K70" s="1"/>
      <c r="L70" s="1"/>
      <c r="M70" s="1"/>
      <c r="N70" s="1"/>
      <c r="O70" s="1"/>
    </row>
    <row r="71" spans="2:15" s="558" customFormat="1" ht="15.75" x14ac:dyDescent="0.25">
      <c r="B71" s="1068"/>
      <c r="C71" s="1037" t="s">
        <v>238</v>
      </c>
      <c r="D71" s="1065"/>
      <c r="E71" s="1066"/>
      <c r="F71" s="1039">
        <v>20189895.083999999</v>
      </c>
      <c r="G71" s="1039">
        <v>20189895.083999999</v>
      </c>
      <c r="H71" s="1039">
        <v>20189895.083999999</v>
      </c>
      <c r="I71" s="853"/>
      <c r="J71" s="853"/>
      <c r="K71" s="853"/>
      <c r="L71" s="1"/>
      <c r="M71" s="1"/>
      <c r="N71" s="1"/>
      <c r="O71" s="1"/>
    </row>
    <row r="72" spans="2:15" s="124" customFormat="1" ht="15" x14ac:dyDescent="0.2">
      <c r="B72" s="1073"/>
      <c r="C72" s="1083"/>
      <c r="D72" s="1084"/>
      <c r="E72" s="1085"/>
      <c r="F72" s="1086"/>
      <c r="G72" s="1086"/>
      <c r="H72" s="1086"/>
      <c r="I72" s="853"/>
      <c r="J72" s="853"/>
      <c r="K72" s="853"/>
      <c r="L72" s="1"/>
      <c r="M72" s="1"/>
      <c r="N72" s="1"/>
      <c r="O72" s="1"/>
    </row>
    <row r="73" spans="2:15" s="124" customFormat="1" ht="15" x14ac:dyDescent="0.25">
      <c r="B73" s="1073">
        <v>43140</v>
      </c>
      <c r="C73" s="1150" t="s">
        <v>754</v>
      </c>
      <c r="D73" s="1077" t="s">
        <v>51</v>
      </c>
      <c r="E73" s="1066">
        <v>2019</v>
      </c>
      <c r="F73" s="1044">
        <v>1238999.9950000001</v>
      </c>
      <c r="G73" s="1044">
        <v>1238999.9950000001</v>
      </c>
      <c r="H73" s="1075">
        <v>1238999.9950000001</v>
      </c>
      <c r="I73" s="853"/>
      <c r="J73" s="853"/>
      <c r="K73" s="853"/>
      <c r="L73" s="1"/>
      <c r="M73" s="1"/>
      <c r="N73" s="1"/>
      <c r="O73" s="1"/>
    </row>
    <row r="74" spans="2:15" s="124" customFormat="1" ht="15" x14ac:dyDescent="0.25">
      <c r="B74" s="1073">
        <v>43112</v>
      </c>
      <c r="C74" s="1048" t="s">
        <v>755</v>
      </c>
      <c r="D74" s="1077" t="s">
        <v>51</v>
      </c>
      <c r="E74" s="1066">
        <v>2019</v>
      </c>
      <c r="F74" s="1044">
        <v>950000</v>
      </c>
      <c r="G74" s="1044">
        <v>950000</v>
      </c>
      <c r="H74" s="1075">
        <v>950000</v>
      </c>
      <c r="I74" s="853"/>
      <c r="J74" s="853"/>
      <c r="K74" s="853"/>
      <c r="L74" s="1"/>
      <c r="M74" s="1"/>
      <c r="N74" s="1"/>
      <c r="O74" s="1"/>
    </row>
    <row r="75" spans="2:15" s="124" customFormat="1" ht="15" x14ac:dyDescent="0.25">
      <c r="B75" s="1073">
        <v>43203</v>
      </c>
      <c r="C75" s="1048" t="s">
        <v>809</v>
      </c>
      <c r="D75" s="1077" t="s">
        <v>51</v>
      </c>
      <c r="E75" s="1066">
        <v>2019</v>
      </c>
      <c r="F75" s="1044">
        <v>1066584.6310000001</v>
      </c>
      <c r="G75" s="1044">
        <v>1066584.6310000001</v>
      </c>
      <c r="H75" s="1075">
        <v>1066584.6310000001</v>
      </c>
      <c r="I75" s="853"/>
      <c r="J75" s="853"/>
      <c r="K75" s="853"/>
      <c r="L75" s="1"/>
      <c r="M75" s="1"/>
      <c r="N75" s="1"/>
      <c r="O75" s="1"/>
    </row>
    <row r="76" spans="2:15" s="124" customFormat="1" ht="15" x14ac:dyDescent="0.25">
      <c r="B76" s="1073">
        <v>43336</v>
      </c>
      <c r="C76" s="1048" t="s">
        <v>865</v>
      </c>
      <c r="D76" s="1077" t="s">
        <v>51</v>
      </c>
      <c r="E76" s="1066">
        <v>2019</v>
      </c>
      <c r="F76" s="1044">
        <v>913177.28599999996</v>
      </c>
      <c r="G76" s="1044">
        <v>913177.28599999996</v>
      </c>
      <c r="H76" s="1075">
        <v>913177.28599999996</v>
      </c>
      <c r="I76" s="853"/>
      <c r="J76" s="853"/>
      <c r="K76" s="853"/>
      <c r="L76" s="1"/>
      <c r="M76" s="1"/>
      <c r="N76" s="1"/>
      <c r="O76" s="1"/>
    </row>
    <row r="77" spans="2:15" s="124" customFormat="1" ht="15" x14ac:dyDescent="0.25">
      <c r="B77" s="1073">
        <v>43175</v>
      </c>
      <c r="C77" s="465" t="s">
        <v>756</v>
      </c>
      <c r="D77" s="1077" t="s">
        <v>51</v>
      </c>
      <c r="E77" s="1066">
        <v>2019</v>
      </c>
      <c r="F77" s="1044">
        <v>962380.777</v>
      </c>
      <c r="G77" s="1044">
        <v>962380.777</v>
      </c>
      <c r="H77" s="1075">
        <v>962380.777</v>
      </c>
      <c r="I77" s="853"/>
      <c r="J77" s="853"/>
      <c r="K77" s="853"/>
      <c r="L77" s="1"/>
      <c r="M77" s="1"/>
      <c r="N77" s="1"/>
      <c r="O77" s="1"/>
    </row>
    <row r="78" spans="2:15" s="124" customFormat="1" ht="15" x14ac:dyDescent="0.25">
      <c r="B78" s="1073">
        <v>43244</v>
      </c>
      <c r="C78" s="465" t="s">
        <v>811</v>
      </c>
      <c r="D78" s="1077" t="s">
        <v>51</v>
      </c>
      <c r="E78" s="1066">
        <v>2019</v>
      </c>
      <c r="F78" s="1044">
        <v>853647.255</v>
      </c>
      <c r="G78" s="1044">
        <v>853647.255</v>
      </c>
      <c r="H78" s="1075">
        <v>853647.255</v>
      </c>
      <c r="I78" s="853"/>
      <c r="J78" s="853"/>
      <c r="K78" s="853"/>
      <c r="L78" s="1"/>
      <c r="M78" s="1"/>
      <c r="N78" s="1"/>
      <c r="O78" s="1"/>
    </row>
    <row r="79" spans="2:15" s="124" customFormat="1" ht="15" x14ac:dyDescent="0.25">
      <c r="B79" s="1073">
        <v>43126</v>
      </c>
      <c r="C79" s="465" t="s">
        <v>757</v>
      </c>
      <c r="D79" s="1077" t="s">
        <v>51</v>
      </c>
      <c r="E79" s="1066">
        <v>2019</v>
      </c>
      <c r="F79" s="1044">
        <v>1060684.9569999999</v>
      </c>
      <c r="G79" s="1044">
        <v>1060684.9569999999</v>
      </c>
      <c r="H79" s="1075">
        <v>1060684.9569999999</v>
      </c>
      <c r="I79" s="853"/>
      <c r="J79" s="853"/>
      <c r="K79" s="853"/>
      <c r="L79" s="1"/>
      <c r="M79" s="1"/>
      <c r="N79" s="1"/>
      <c r="O79" s="1"/>
    </row>
    <row r="80" spans="2:15" s="124" customFormat="1" ht="15" x14ac:dyDescent="0.25">
      <c r="B80" s="1073">
        <v>43217</v>
      </c>
      <c r="C80" s="465" t="s">
        <v>810</v>
      </c>
      <c r="D80" s="1077" t="s">
        <v>51</v>
      </c>
      <c r="E80" s="1066">
        <v>2019</v>
      </c>
      <c r="F80" s="1044">
        <v>1215117.0430000001</v>
      </c>
      <c r="G80" s="1044">
        <v>1215117.0430000001</v>
      </c>
      <c r="H80" s="1075">
        <v>1215117.0430000001</v>
      </c>
      <c r="I80" s="853"/>
      <c r="J80" s="853"/>
      <c r="K80" s="853"/>
      <c r="L80" s="1"/>
      <c r="M80" s="1"/>
      <c r="N80" s="1"/>
      <c r="O80" s="1"/>
    </row>
    <row r="81" spans="2:15" s="124" customFormat="1" ht="15" x14ac:dyDescent="0.25">
      <c r="B81" s="1073">
        <v>43293</v>
      </c>
      <c r="C81" s="465" t="s">
        <v>866</v>
      </c>
      <c r="D81" s="1077" t="s">
        <v>51</v>
      </c>
      <c r="E81" s="1066">
        <v>2019</v>
      </c>
      <c r="F81" s="1044">
        <v>716591.10600000003</v>
      </c>
      <c r="G81" s="1044">
        <v>716591.10600000003</v>
      </c>
      <c r="H81" s="1075">
        <v>716591.10600000003</v>
      </c>
      <c r="I81" s="853"/>
      <c r="J81" s="853"/>
      <c r="K81" s="853"/>
      <c r="L81" s="1"/>
      <c r="M81" s="1"/>
      <c r="N81" s="1"/>
      <c r="O81" s="1"/>
    </row>
    <row r="82" spans="2:15" s="124" customFormat="1" ht="15" x14ac:dyDescent="0.25">
      <c r="B82" s="1073">
        <v>43357</v>
      </c>
      <c r="C82" s="465" t="s">
        <v>867</v>
      </c>
      <c r="D82" s="1077" t="s">
        <v>51</v>
      </c>
      <c r="E82" s="1066">
        <v>2019</v>
      </c>
      <c r="F82" s="1044">
        <v>762580.25899999996</v>
      </c>
      <c r="G82" s="1044">
        <v>762580.25899999996</v>
      </c>
      <c r="H82" s="1075">
        <v>762580.25899999996</v>
      </c>
      <c r="I82" s="853"/>
      <c r="J82" s="853"/>
      <c r="K82" s="853"/>
      <c r="L82" s="1"/>
      <c r="M82" s="1"/>
      <c r="N82" s="1"/>
      <c r="O82" s="1"/>
    </row>
    <row r="83" spans="2:15" s="124" customFormat="1" ht="15" x14ac:dyDescent="0.25">
      <c r="B83" s="1073">
        <v>43420</v>
      </c>
      <c r="C83" s="465" t="s">
        <v>974</v>
      </c>
      <c r="D83" s="1077" t="s">
        <v>51</v>
      </c>
      <c r="E83" s="1066">
        <v>2019</v>
      </c>
      <c r="F83" s="1044">
        <v>1349999.9990000001</v>
      </c>
      <c r="G83" s="1044">
        <v>1349999.9990000001</v>
      </c>
      <c r="H83" s="1075">
        <v>1349999.9990000001</v>
      </c>
      <c r="I83" s="853"/>
      <c r="J83" s="853"/>
      <c r="K83" s="853"/>
      <c r="L83" s="1"/>
      <c r="M83" s="1"/>
      <c r="N83" s="1"/>
      <c r="O83" s="1"/>
    </row>
    <row r="84" spans="2:15" s="124" customFormat="1" ht="15" x14ac:dyDescent="0.25">
      <c r="B84" s="1073">
        <v>43437</v>
      </c>
      <c r="C84" s="465" t="s">
        <v>975</v>
      </c>
      <c r="D84" s="1077" t="s">
        <v>51</v>
      </c>
      <c r="E84" s="1066">
        <v>2019</v>
      </c>
      <c r="F84" s="1044">
        <v>832613.51800000004</v>
      </c>
      <c r="G84" s="1044">
        <v>832613.51800000004</v>
      </c>
      <c r="H84" s="1075">
        <v>832613.51800000004</v>
      </c>
      <c r="I84" s="853"/>
      <c r="J84" s="853"/>
      <c r="K84" s="853"/>
      <c r="L84" s="1"/>
      <c r="M84" s="1"/>
      <c r="N84" s="1"/>
      <c r="O84" s="1"/>
    </row>
    <row r="85" spans="2:15" s="124" customFormat="1" ht="15" x14ac:dyDescent="0.25">
      <c r="B85" s="1073">
        <v>43448</v>
      </c>
      <c r="C85" s="465" t="s">
        <v>976</v>
      </c>
      <c r="D85" s="1077" t="s">
        <v>51</v>
      </c>
      <c r="E85" s="1066">
        <v>2019</v>
      </c>
      <c r="F85" s="1044">
        <v>850392.75800000003</v>
      </c>
      <c r="G85" s="1044">
        <v>850392.75800000003</v>
      </c>
      <c r="H85" s="1075">
        <v>850392.75800000003</v>
      </c>
      <c r="I85" s="853"/>
      <c r="J85" s="853"/>
      <c r="K85" s="853"/>
      <c r="L85" s="1"/>
      <c r="M85" s="1"/>
      <c r="N85" s="1"/>
      <c r="O85" s="1"/>
    </row>
    <row r="86" spans="2:15" s="124" customFormat="1" ht="15" x14ac:dyDescent="0.25">
      <c r="B86" s="1073">
        <v>42978</v>
      </c>
      <c r="C86" s="1048" t="s">
        <v>802</v>
      </c>
      <c r="D86" s="1077" t="s">
        <v>51</v>
      </c>
      <c r="E86" s="1066">
        <v>2042</v>
      </c>
      <c r="F86" s="1044">
        <v>4498549</v>
      </c>
      <c r="G86" s="1044">
        <v>4498549</v>
      </c>
      <c r="H86" s="1075">
        <v>4498549</v>
      </c>
      <c r="I86" s="853"/>
      <c r="J86" s="853"/>
      <c r="K86" s="853"/>
      <c r="L86" s="1"/>
      <c r="M86" s="1"/>
      <c r="N86" s="1"/>
      <c r="O86" s="1"/>
    </row>
    <row r="87" spans="2:15" s="124" customFormat="1" ht="15" x14ac:dyDescent="0.25">
      <c r="B87" s="1073">
        <v>43455</v>
      </c>
      <c r="C87" s="1048" t="s">
        <v>802</v>
      </c>
      <c r="D87" s="1077" t="s">
        <v>51</v>
      </c>
      <c r="E87" s="1066">
        <v>2041</v>
      </c>
      <c r="F87" s="1044">
        <v>2918576.5</v>
      </c>
      <c r="G87" s="1044">
        <v>2918576.5</v>
      </c>
      <c r="H87" s="1075">
        <v>2918576.5</v>
      </c>
      <c r="I87" s="853"/>
      <c r="J87" s="853"/>
      <c r="K87" s="853"/>
      <c r="L87" s="1"/>
      <c r="M87" s="1"/>
      <c r="N87" s="1"/>
      <c r="O87" s="1"/>
    </row>
    <row r="88" spans="2:15" s="124" customFormat="1" ht="15" x14ac:dyDescent="0.25">
      <c r="B88" s="1073"/>
      <c r="C88" s="1048"/>
      <c r="D88" s="1077"/>
      <c r="E88" s="1066"/>
      <c r="F88" s="1044"/>
      <c r="G88" s="1044"/>
      <c r="H88" s="1075"/>
      <c r="I88" s="853"/>
      <c r="J88" s="853"/>
      <c r="K88" s="853"/>
      <c r="L88" s="1"/>
      <c r="M88" s="1"/>
      <c r="N88" s="1"/>
      <c r="O88" s="1"/>
    </row>
    <row r="89" spans="2:15" s="124" customFormat="1" ht="15" x14ac:dyDescent="0.25">
      <c r="B89" s="1068"/>
      <c r="C89" s="1037" t="s">
        <v>122</v>
      </c>
      <c r="D89" s="1065"/>
      <c r="E89" s="1066"/>
      <c r="F89" s="1039">
        <v>48686590.825839996</v>
      </c>
      <c r="G89" s="1039">
        <v>48686590.825839996</v>
      </c>
      <c r="H89" s="1039">
        <v>48686590.825839996</v>
      </c>
      <c r="I89" s="1"/>
      <c r="J89" s="1"/>
      <c r="K89" s="1"/>
      <c r="L89" s="1"/>
      <c r="M89" s="1"/>
      <c r="N89" s="1"/>
      <c r="O89" s="1"/>
    </row>
    <row r="90" spans="2:15" s="558" customFormat="1" ht="15.75" x14ac:dyDescent="0.25">
      <c r="B90" s="1073"/>
      <c r="C90" s="1083"/>
      <c r="D90" s="1084"/>
      <c r="E90" s="1085"/>
      <c r="F90" s="1086"/>
      <c r="G90" s="1086"/>
      <c r="H90" s="1086"/>
      <c r="I90" s="853"/>
      <c r="J90" s="853"/>
      <c r="K90" s="853"/>
      <c r="L90" s="1"/>
      <c r="M90" s="1"/>
      <c r="N90" s="1"/>
      <c r="O90" s="1"/>
    </row>
    <row r="91" spans="2:15" s="203" customFormat="1" ht="15" x14ac:dyDescent="0.25">
      <c r="B91" s="1033">
        <v>40550</v>
      </c>
      <c r="C91" s="1048" t="s">
        <v>812</v>
      </c>
      <c r="D91" s="1065" t="s">
        <v>804</v>
      </c>
      <c r="E91" s="1066">
        <v>2021</v>
      </c>
      <c r="F91" s="1044">
        <v>7504000</v>
      </c>
      <c r="G91" s="1044">
        <v>7504000</v>
      </c>
      <c r="H91" s="1075">
        <v>7504000</v>
      </c>
      <c r="I91" s="853"/>
      <c r="J91" s="853"/>
      <c r="K91" s="853"/>
      <c r="L91" s="1"/>
      <c r="M91" s="1"/>
      <c r="N91" s="1"/>
      <c r="O91" s="1"/>
    </row>
    <row r="92" spans="2:15" s="124" customFormat="1" ht="15" x14ac:dyDescent="0.25">
      <c r="B92" s="1033">
        <v>41019</v>
      </c>
      <c r="C92" s="1048" t="s">
        <v>813</v>
      </c>
      <c r="D92" s="1065" t="s">
        <v>804</v>
      </c>
      <c r="E92" s="1066">
        <v>2022</v>
      </c>
      <c r="F92" s="1044">
        <v>5674000</v>
      </c>
      <c r="G92" s="1044">
        <v>5674000</v>
      </c>
      <c r="H92" s="1075">
        <v>5674000</v>
      </c>
      <c r="I92" s="853"/>
      <c r="J92" s="853"/>
      <c r="K92" s="853"/>
      <c r="L92" s="1"/>
      <c r="M92" s="1"/>
      <c r="N92" s="1"/>
      <c r="O92" s="1"/>
    </row>
    <row r="93" spans="2:15" s="203" customFormat="1" ht="15" x14ac:dyDescent="0.25">
      <c r="B93" s="1033">
        <v>41290</v>
      </c>
      <c r="C93" s="1048" t="s">
        <v>814</v>
      </c>
      <c r="D93" s="1065" t="s">
        <v>804</v>
      </c>
      <c r="E93" s="1066">
        <v>2023</v>
      </c>
      <c r="F93" s="1044">
        <v>7132655.0123900007</v>
      </c>
      <c r="G93" s="1044">
        <v>7132655.0123900007</v>
      </c>
      <c r="H93" s="1075">
        <v>7132655.0123900007</v>
      </c>
      <c r="I93" s="853"/>
      <c r="J93" s="853"/>
      <c r="K93" s="853"/>
      <c r="L93" s="1"/>
      <c r="M93" s="1"/>
      <c r="N93" s="1"/>
      <c r="O93" s="1"/>
    </row>
    <row r="94" spans="2:15" s="124" customFormat="1" ht="15" x14ac:dyDescent="0.25">
      <c r="B94" s="1033">
        <v>41669</v>
      </c>
      <c r="C94" s="1048" t="s">
        <v>815</v>
      </c>
      <c r="D94" s="1065" t="s">
        <v>804</v>
      </c>
      <c r="E94" s="1066">
        <v>2024</v>
      </c>
      <c r="F94" s="1044">
        <v>7896764.892</v>
      </c>
      <c r="G94" s="1044">
        <v>7896764.892</v>
      </c>
      <c r="H94" s="1075">
        <v>7896764.892</v>
      </c>
      <c r="I94" s="853"/>
      <c r="J94" s="853"/>
      <c r="K94" s="853"/>
      <c r="L94" s="1"/>
      <c r="M94" s="1"/>
      <c r="N94" s="1"/>
      <c r="O94" s="1"/>
    </row>
    <row r="95" spans="2:15" s="124" customFormat="1" ht="15" x14ac:dyDescent="0.25">
      <c r="B95" s="1033">
        <v>42156</v>
      </c>
      <c r="C95" s="1048" t="s">
        <v>816</v>
      </c>
      <c r="D95" s="1065" t="s">
        <v>804</v>
      </c>
      <c r="E95" s="1066">
        <v>2025</v>
      </c>
      <c r="F95" s="1044">
        <v>10562539.717</v>
      </c>
      <c r="G95" s="1044">
        <v>10562539.717</v>
      </c>
      <c r="H95" s="1075">
        <v>10562539.717</v>
      </c>
      <c r="I95" s="853"/>
      <c r="J95" s="853"/>
      <c r="K95" s="853"/>
      <c r="L95" s="1"/>
      <c r="M95" s="1"/>
      <c r="N95" s="1"/>
      <c r="O95" s="1"/>
    </row>
    <row r="96" spans="2:15" s="124" customFormat="1" ht="15" x14ac:dyDescent="0.25">
      <c r="B96" s="1033">
        <v>40616</v>
      </c>
      <c r="C96" s="1048" t="s">
        <v>817</v>
      </c>
      <c r="D96" s="1065" t="s">
        <v>804</v>
      </c>
      <c r="E96" s="1066">
        <v>2021</v>
      </c>
      <c r="F96" s="1044">
        <v>2121386.4849999999</v>
      </c>
      <c r="G96" s="1044">
        <v>2121386.4849999999</v>
      </c>
      <c r="H96" s="1075">
        <v>2121386.4849999999</v>
      </c>
      <c r="I96" s="853"/>
      <c r="J96" s="853"/>
      <c r="K96" s="853"/>
      <c r="L96" s="1"/>
      <c r="M96" s="1"/>
      <c r="N96" s="1"/>
      <c r="O96" s="1"/>
    </row>
    <row r="97" spans="2:15" s="124" customFormat="1" ht="15" x14ac:dyDescent="0.25">
      <c r="B97" s="1033">
        <v>41088</v>
      </c>
      <c r="C97" s="1048" t="s">
        <v>818</v>
      </c>
      <c r="D97" s="1065" t="s">
        <v>804</v>
      </c>
      <c r="E97" s="1066">
        <v>2022</v>
      </c>
      <c r="F97" s="1044">
        <v>2083648.0260000001</v>
      </c>
      <c r="G97" s="1044">
        <v>2083648.0260000001</v>
      </c>
      <c r="H97" s="1075">
        <v>2083648.0260000001</v>
      </c>
      <c r="I97" s="853"/>
      <c r="J97" s="853"/>
      <c r="K97" s="853"/>
      <c r="L97" s="1"/>
      <c r="M97" s="1"/>
      <c r="N97" s="1"/>
      <c r="O97" s="1"/>
    </row>
    <row r="98" spans="2:15" s="124" customFormat="1" ht="15" x14ac:dyDescent="0.25">
      <c r="B98" s="1033">
        <v>41502</v>
      </c>
      <c r="C98" s="1048" t="s">
        <v>819</v>
      </c>
      <c r="D98" s="1065" t="s">
        <v>804</v>
      </c>
      <c r="E98" s="1066">
        <v>2023</v>
      </c>
      <c r="F98" s="1044">
        <v>2292296.7674499997</v>
      </c>
      <c r="G98" s="1044">
        <v>2292296.7674499997</v>
      </c>
      <c r="H98" s="1075">
        <v>2292296.7674499997</v>
      </c>
      <c r="I98" s="853"/>
      <c r="J98" s="853"/>
      <c r="K98" s="853"/>
      <c r="L98" s="1"/>
      <c r="M98" s="1"/>
      <c r="N98" s="1"/>
      <c r="O98" s="1"/>
    </row>
    <row r="99" spans="2:15" s="124" customFormat="1" ht="15" x14ac:dyDescent="0.25">
      <c r="B99" s="1033">
        <v>41876</v>
      </c>
      <c r="C99" s="1048" t="s">
        <v>820</v>
      </c>
      <c r="D99" s="1065" t="s">
        <v>804</v>
      </c>
      <c r="E99" s="1066">
        <v>2024</v>
      </c>
      <c r="F99" s="1044">
        <v>3043000</v>
      </c>
      <c r="G99" s="1044">
        <v>3043000</v>
      </c>
      <c r="H99" s="1075">
        <v>3043000</v>
      </c>
      <c r="I99" s="853"/>
      <c r="J99" s="853"/>
      <c r="K99" s="853"/>
      <c r="L99" s="1"/>
      <c r="M99" s="1"/>
      <c r="N99" s="1"/>
      <c r="O99" s="1"/>
    </row>
    <row r="100" spans="2:15" s="124" customFormat="1" ht="15" x14ac:dyDescent="0.25">
      <c r="B100" s="1033">
        <v>42489</v>
      </c>
      <c r="C100" s="1048" t="s">
        <v>821</v>
      </c>
      <c r="D100" s="1065" t="s">
        <v>804</v>
      </c>
      <c r="E100" s="1066">
        <v>2026</v>
      </c>
      <c r="F100" s="1044">
        <v>376299.92599999998</v>
      </c>
      <c r="G100" s="1044">
        <v>376299.92599999998</v>
      </c>
      <c r="H100" s="1075">
        <v>376299.92599999998</v>
      </c>
      <c r="I100" s="853"/>
      <c r="J100" s="853"/>
      <c r="K100" s="853"/>
      <c r="L100" s="1"/>
      <c r="M100" s="1"/>
      <c r="N100" s="1"/>
      <c r="O100" s="1"/>
    </row>
    <row r="101" spans="2:15" s="124" customFormat="1" ht="15" x14ac:dyDescent="0.25">
      <c r="B101" s="1033"/>
      <c r="C101" s="1048"/>
      <c r="D101" s="1065"/>
      <c r="E101" s="1066"/>
      <c r="F101" s="1044"/>
      <c r="G101" s="1044"/>
      <c r="H101" s="1075"/>
      <c r="I101" s="1"/>
      <c r="J101" s="1"/>
      <c r="K101" s="1"/>
      <c r="L101" s="1"/>
      <c r="M101" s="1"/>
      <c r="N101" s="1"/>
      <c r="O101" s="1"/>
    </row>
    <row r="102" spans="2:15" s="558" customFormat="1" ht="15.75" x14ac:dyDescent="0.25">
      <c r="B102" s="1068"/>
      <c r="C102" s="1037" t="s">
        <v>375</v>
      </c>
      <c r="D102" s="1065"/>
      <c r="E102" s="1066"/>
      <c r="F102" s="1039">
        <v>47988.162670000005</v>
      </c>
      <c r="G102" s="1039">
        <v>47988.162670000005</v>
      </c>
      <c r="H102" s="1039">
        <v>47988.162670000005</v>
      </c>
      <c r="I102" s="853"/>
      <c r="J102" s="853"/>
      <c r="K102" s="853"/>
      <c r="L102" s="1"/>
      <c r="M102" s="1"/>
      <c r="N102" s="1"/>
      <c r="O102" s="1"/>
    </row>
    <row r="103" spans="2:15" s="124" customFormat="1" ht="15" x14ac:dyDescent="0.2">
      <c r="B103" s="1073"/>
      <c r="C103" s="1087"/>
      <c r="D103" s="1084"/>
      <c r="E103" s="1085"/>
      <c r="F103" s="1088"/>
      <c r="G103" s="1088"/>
      <c r="H103" s="1088"/>
      <c r="I103" s="853"/>
      <c r="J103" s="853"/>
      <c r="K103" s="853"/>
      <c r="L103" s="1"/>
      <c r="M103" s="1"/>
      <c r="N103" s="1"/>
      <c r="O103" s="1"/>
    </row>
    <row r="104" spans="2:15" s="203" customFormat="1" ht="15" x14ac:dyDescent="0.25">
      <c r="B104" s="1073">
        <v>40947</v>
      </c>
      <c r="C104" s="1089" t="s">
        <v>803</v>
      </c>
      <c r="D104" s="1090" t="s">
        <v>51</v>
      </c>
      <c r="E104" s="1066">
        <v>2021</v>
      </c>
      <c r="F104" s="1040">
        <v>47988.162670000005</v>
      </c>
      <c r="G104" s="1040">
        <v>47988.162670000005</v>
      </c>
      <c r="H104" s="1075">
        <v>47988.162670000005</v>
      </c>
      <c r="I104" s="1"/>
      <c r="J104" s="1"/>
      <c r="K104" s="1"/>
      <c r="L104" s="1"/>
      <c r="M104" s="1"/>
      <c r="N104" s="1"/>
      <c r="O104" s="1"/>
    </row>
    <row r="105" spans="2:15" s="558" customFormat="1" ht="15.75" x14ac:dyDescent="0.25">
      <c r="B105" s="1073"/>
      <c r="C105" s="1087"/>
      <c r="D105" s="1084"/>
      <c r="E105" s="1085"/>
      <c r="F105" s="1088"/>
      <c r="G105" s="1088"/>
      <c r="H105" s="1088"/>
      <c r="I105" s="853"/>
      <c r="J105" s="853"/>
      <c r="K105" s="853"/>
      <c r="L105" s="1"/>
      <c r="M105" s="1"/>
      <c r="N105" s="1"/>
      <c r="O105" s="1"/>
    </row>
    <row r="106" spans="2:15" s="203" customFormat="1" ht="15.75" x14ac:dyDescent="0.2">
      <c r="B106" s="1250" t="s">
        <v>303</v>
      </c>
      <c r="C106" s="1251"/>
      <c r="D106" s="1251"/>
      <c r="E106" s="1252"/>
      <c r="F106" s="1100">
        <v>186614189.6344429</v>
      </c>
      <c r="G106" s="1100">
        <v>186614189.6344429</v>
      </c>
      <c r="H106" s="1100">
        <v>192089325.92249787</v>
      </c>
      <c r="I106" s="1"/>
      <c r="J106" s="1"/>
      <c r="K106" s="1"/>
      <c r="L106" s="1"/>
      <c r="M106" s="1"/>
      <c r="N106" s="1"/>
      <c r="O106" s="1"/>
    </row>
    <row r="107" spans="2:15" s="124" customFormat="1" ht="15" x14ac:dyDescent="0.25">
      <c r="B107" s="807"/>
      <c r="C107" s="199"/>
      <c r="D107" s="1091"/>
      <c r="E107" s="1092"/>
      <c r="F107" s="199"/>
      <c r="G107" s="199"/>
      <c r="H107" s="1093"/>
      <c r="I107" s="1"/>
      <c r="J107" s="1"/>
      <c r="K107" s="1"/>
      <c r="L107" s="1"/>
      <c r="M107" s="1"/>
      <c r="N107" s="1"/>
      <c r="O107" s="1"/>
    </row>
    <row r="108" spans="2:15" s="203" customFormat="1" x14ac:dyDescent="0.2">
      <c r="B108" s="1057" t="s">
        <v>977</v>
      </c>
      <c r="C108" s="1"/>
      <c r="D108" s="1094"/>
      <c r="E108" s="1095"/>
      <c r="F108" s="1058"/>
      <c r="G108" s="1058"/>
      <c r="H108" s="1058"/>
      <c r="I108" s="1"/>
      <c r="J108" s="1"/>
      <c r="K108" s="1"/>
      <c r="L108" s="1"/>
      <c r="M108" s="1"/>
      <c r="N108" s="1"/>
      <c r="O108" s="1"/>
    </row>
    <row r="109" spans="2:15" s="124" customFormat="1" x14ac:dyDescent="0.2">
      <c r="B109" s="1057" t="s">
        <v>969</v>
      </c>
      <c r="C109" s="1"/>
      <c r="D109" s="1094"/>
      <c r="E109" s="1096"/>
      <c r="F109" s="1"/>
      <c r="G109" s="1"/>
      <c r="H109" s="853"/>
      <c r="I109" s="1"/>
      <c r="J109" s="1"/>
      <c r="K109" s="1"/>
      <c r="L109" s="1"/>
      <c r="M109" s="1"/>
      <c r="N109" s="1"/>
      <c r="O109" s="1"/>
    </row>
    <row r="110" spans="2:15" s="124" customFormat="1" ht="15" x14ac:dyDescent="0.25">
      <c r="B110" s="199"/>
      <c r="C110" s="199"/>
      <c r="D110" s="199"/>
      <c r="E110" s="1097"/>
      <c r="F110" s="199"/>
      <c r="G110" s="199"/>
      <c r="H110" s="1098"/>
      <c r="I110" s="1"/>
      <c r="J110" s="1"/>
      <c r="K110" s="1"/>
      <c r="L110" s="1"/>
      <c r="M110" s="1"/>
      <c r="N110" s="1"/>
      <c r="O110" s="1"/>
    </row>
    <row r="111" spans="2:15" s="124" customFormat="1" ht="15" x14ac:dyDescent="0.25">
      <c r="B111" s="1099"/>
      <c r="C111" s="199"/>
      <c r="D111" s="1091"/>
      <c r="E111" s="1092"/>
      <c r="F111" s="1055"/>
      <c r="G111" s="1055"/>
      <c r="H111" s="1151"/>
      <c r="I111" s="1"/>
      <c r="J111" s="1"/>
      <c r="K111" s="1"/>
      <c r="L111" s="1"/>
      <c r="M111" s="1"/>
      <c r="N111" s="1"/>
      <c r="O111" s="1"/>
    </row>
    <row r="112" spans="2:15" s="124" customFormat="1" ht="15" x14ac:dyDescent="0.25">
      <c r="B112" s="1099"/>
      <c r="C112" s="199"/>
      <c r="D112" s="1091"/>
      <c r="E112" s="1097"/>
      <c r="F112" s="199"/>
      <c r="G112" s="199"/>
      <c r="H112" s="1055"/>
      <c r="I112" s="1"/>
      <c r="J112" s="1"/>
      <c r="K112" s="1"/>
      <c r="L112" s="1"/>
      <c r="M112" s="1"/>
      <c r="N112" s="1"/>
      <c r="O112" s="1"/>
    </row>
    <row r="113" spans="2:15" s="124" customFormat="1" ht="15" x14ac:dyDescent="0.25">
      <c r="B113" s="199"/>
      <c r="C113" s="199"/>
      <c r="D113" s="199"/>
      <c r="E113" s="1097"/>
      <c r="F113" s="199"/>
      <c r="G113" s="199"/>
      <c r="H113" s="1061"/>
      <c r="I113" s="1"/>
      <c r="J113" s="1"/>
      <c r="K113" s="1"/>
      <c r="L113" s="1"/>
      <c r="M113" s="1"/>
      <c r="N113" s="1"/>
      <c r="O113" s="1"/>
    </row>
    <row r="114" spans="2:15" s="124" customFormat="1" ht="15" x14ac:dyDescent="0.25">
      <c r="B114" s="807"/>
      <c r="C114" s="199"/>
      <c r="D114" s="199"/>
      <c r="E114" s="1092"/>
      <c r="F114" s="199"/>
      <c r="G114" s="199"/>
      <c r="H114" s="1061"/>
    </row>
    <row r="115" spans="2:15" s="124" customFormat="1" ht="15" x14ac:dyDescent="0.25">
      <c r="B115" s="1150"/>
      <c r="C115" s="1150"/>
      <c r="D115" s="1150"/>
      <c r="E115" s="1150"/>
      <c r="F115" s="199"/>
      <c r="G115" s="199"/>
      <c r="H115" s="1061"/>
    </row>
    <row r="116" spans="2:15" s="124" customFormat="1" ht="15" x14ac:dyDescent="0.25">
      <c r="B116" s="1150"/>
      <c r="C116" s="1150"/>
      <c r="D116" s="1150"/>
      <c r="E116" s="1150"/>
      <c r="F116" s="199"/>
      <c r="G116" s="199"/>
      <c r="H116" s="1061"/>
    </row>
    <row r="117" spans="2:15" s="124" customFormat="1" x14ac:dyDescent="0.2"/>
    <row r="118" spans="2:15" s="124" customFormat="1" x14ac:dyDescent="0.2"/>
    <row r="119" spans="2:15" s="124" customFormat="1" x14ac:dyDescent="0.2">
      <c r="C119" s="5"/>
      <c r="D119" s="5"/>
      <c r="E119" s="204"/>
    </row>
    <row r="120" spans="2:15" s="124" customFormat="1" x14ac:dyDescent="0.2">
      <c r="C120" s="5"/>
      <c r="D120" s="5"/>
      <c r="E120" s="204"/>
    </row>
    <row r="121" spans="2:15" s="124" customFormat="1" x14ac:dyDescent="0.2"/>
    <row r="122" spans="2:15" s="124" customFormat="1" x14ac:dyDescent="0.2"/>
    <row r="123" spans="2:15" s="124" customFormat="1" x14ac:dyDescent="0.2"/>
    <row r="124" spans="2:15" s="124" customFormat="1" x14ac:dyDescent="0.2"/>
    <row r="125" spans="2:15" s="124" customFormat="1" x14ac:dyDescent="0.2"/>
    <row r="126" spans="2:15" s="124" customFormat="1" x14ac:dyDescent="0.2"/>
    <row r="127" spans="2:15" s="124" customFormat="1" x14ac:dyDescent="0.2"/>
    <row r="128" spans="2:15" s="124" customFormat="1" x14ac:dyDescent="0.2"/>
    <row r="129" s="124" customFormat="1" x14ac:dyDescent="0.2"/>
    <row r="130" s="124" customFormat="1" x14ac:dyDescent="0.2"/>
    <row r="131" s="124" customFormat="1" x14ac:dyDescent="0.2"/>
    <row r="132" s="124" customFormat="1" x14ac:dyDescent="0.2"/>
    <row r="133" s="124" customFormat="1" x14ac:dyDescent="0.2"/>
    <row r="134" s="124" customFormat="1" x14ac:dyDescent="0.2"/>
    <row r="135" s="124" customFormat="1" x14ac:dyDescent="0.2"/>
    <row r="136" s="124" customFormat="1" x14ac:dyDescent="0.2"/>
    <row r="137" s="124" customFormat="1" x14ac:dyDescent="0.2"/>
    <row r="138" s="124" customFormat="1" x14ac:dyDescent="0.2"/>
    <row r="139" s="124" customFormat="1" x14ac:dyDescent="0.2"/>
    <row r="140" s="124" customFormat="1" x14ac:dyDescent="0.2"/>
    <row r="141" s="124" customFormat="1" x14ac:dyDescent="0.2"/>
    <row r="142" s="124" customFormat="1" x14ac:dyDescent="0.2"/>
    <row r="143" s="124" customFormat="1" x14ac:dyDescent="0.2"/>
    <row r="144" s="124" customFormat="1" x14ac:dyDescent="0.2"/>
    <row r="145" s="124" customFormat="1" x14ac:dyDescent="0.2"/>
    <row r="146" s="124" customFormat="1" x14ac:dyDescent="0.2"/>
    <row r="147" s="124" customFormat="1" x14ac:dyDescent="0.2"/>
    <row r="148" s="124" customFormat="1" x14ac:dyDescent="0.2"/>
    <row r="149" s="124" customFormat="1" x14ac:dyDescent="0.2"/>
    <row r="150" s="124" customFormat="1" x14ac:dyDescent="0.2"/>
    <row r="151" s="124" customFormat="1" x14ac:dyDescent="0.2"/>
    <row r="152" s="124" customFormat="1" x14ac:dyDescent="0.2"/>
    <row r="153" s="124" customFormat="1" x14ac:dyDescent="0.2"/>
    <row r="154" s="124" customFormat="1" x14ac:dyDescent="0.2"/>
    <row r="155" s="124" customFormat="1" x14ac:dyDescent="0.2"/>
    <row r="156" s="124" customFormat="1" x14ac:dyDescent="0.2"/>
    <row r="157" s="124" customFormat="1" x14ac:dyDescent="0.2"/>
    <row r="158" s="124" customFormat="1" x14ac:dyDescent="0.2"/>
    <row r="159" s="124" customFormat="1" x14ac:dyDescent="0.2"/>
    <row r="160" s="124" customFormat="1" x14ac:dyDescent="0.2"/>
    <row r="161" s="124" customFormat="1" x14ac:dyDescent="0.2"/>
    <row r="162" s="124" customFormat="1" x14ac:dyDescent="0.2"/>
    <row r="163" s="124" customFormat="1" x14ac:dyDescent="0.2"/>
    <row r="164" s="124" customFormat="1" x14ac:dyDescent="0.2"/>
    <row r="165" s="124" customFormat="1" x14ac:dyDescent="0.2"/>
    <row r="166" s="124" customFormat="1" x14ac:dyDescent="0.2"/>
    <row r="167" s="124" customFormat="1" x14ac:dyDescent="0.2"/>
    <row r="168" s="124" customFormat="1" x14ac:dyDescent="0.2"/>
    <row r="169" s="124" customFormat="1" x14ac:dyDescent="0.2"/>
    <row r="170" s="124" customFormat="1" x14ac:dyDescent="0.2"/>
    <row r="171" s="124" customFormat="1" x14ac:dyDescent="0.2"/>
    <row r="172" s="124" customFormat="1" x14ac:dyDescent="0.2"/>
    <row r="173" s="124" customFormat="1" x14ac:dyDescent="0.2"/>
    <row r="174" s="124" customFormat="1" x14ac:dyDescent="0.2"/>
    <row r="175" s="124" customFormat="1" x14ac:dyDescent="0.2"/>
    <row r="176" s="124" customFormat="1" x14ac:dyDescent="0.2"/>
    <row r="177" s="124" customFormat="1" x14ac:dyDescent="0.2"/>
    <row r="178" s="124" customFormat="1" x14ac:dyDescent="0.2"/>
    <row r="179" s="124" customFormat="1" x14ac:dyDescent="0.2"/>
    <row r="180" s="124" customFormat="1" x14ac:dyDescent="0.2"/>
    <row r="181" s="124" customFormat="1" x14ac:dyDescent="0.2"/>
    <row r="182" s="124" customFormat="1" x14ac:dyDescent="0.2"/>
    <row r="183" s="124" customFormat="1" x14ac:dyDescent="0.2"/>
    <row r="184" s="124" customFormat="1" x14ac:dyDescent="0.2"/>
    <row r="185" s="124" customFormat="1" x14ac:dyDescent="0.2"/>
    <row r="186" s="124" customFormat="1" x14ac:dyDescent="0.2"/>
    <row r="187" s="124" customFormat="1" x14ac:dyDescent="0.2"/>
    <row r="188" s="124" customFormat="1" x14ac:dyDescent="0.2"/>
    <row r="189" s="124" customFormat="1" x14ac:dyDescent="0.2"/>
    <row r="190" s="124" customFormat="1" x14ac:dyDescent="0.2"/>
    <row r="191" s="124" customFormat="1" x14ac:dyDescent="0.2"/>
    <row r="192" s="124" customFormat="1" x14ac:dyDescent="0.2"/>
    <row r="193" s="124" customFormat="1" x14ac:dyDescent="0.2"/>
    <row r="194" s="124" customFormat="1" x14ac:dyDescent="0.2"/>
    <row r="195" s="124" customFormat="1" x14ac:dyDescent="0.2"/>
    <row r="196" s="124" customFormat="1" x14ac:dyDescent="0.2"/>
    <row r="197" s="124" customFormat="1" x14ac:dyDescent="0.2"/>
    <row r="198" s="124" customFormat="1" x14ac:dyDescent="0.2"/>
    <row r="199" s="124" customFormat="1" x14ac:dyDescent="0.2"/>
    <row r="200" s="124" customFormat="1" x14ac:dyDescent="0.2"/>
    <row r="201" s="124" customFormat="1" x14ac:dyDescent="0.2"/>
    <row r="202" s="124" customFormat="1" x14ac:dyDescent="0.2"/>
    <row r="203" s="124" customFormat="1" x14ac:dyDescent="0.2"/>
    <row r="204" s="124" customFormat="1" x14ac:dyDescent="0.2"/>
    <row r="205" s="124" customFormat="1" x14ac:dyDescent="0.2"/>
    <row r="206" s="124" customFormat="1" x14ac:dyDescent="0.2"/>
    <row r="207" s="124" customFormat="1" x14ac:dyDescent="0.2"/>
    <row r="208" s="124" customFormat="1" x14ac:dyDescent="0.2"/>
    <row r="209" s="124" customFormat="1" x14ac:dyDescent="0.2"/>
    <row r="210" s="124" customFormat="1" x14ac:dyDescent="0.2"/>
    <row r="211" s="124" customFormat="1" x14ac:dyDescent="0.2"/>
    <row r="212" s="124" customFormat="1" x14ac:dyDescent="0.2"/>
    <row r="213" s="124" customFormat="1" x14ac:dyDescent="0.2"/>
    <row r="214" s="124" customFormat="1" x14ac:dyDescent="0.2"/>
    <row r="215" s="124" customFormat="1" x14ac:dyDescent="0.2"/>
    <row r="216" s="124" customFormat="1" x14ac:dyDescent="0.2"/>
    <row r="217" s="124" customFormat="1" x14ac:dyDescent="0.2"/>
    <row r="218" s="124" customFormat="1" x14ac:dyDescent="0.2"/>
    <row r="219" s="124" customFormat="1" x14ac:dyDescent="0.2"/>
    <row r="220" s="124" customFormat="1" x14ac:dyDescent="0.2"/>
    <row r="221" s="124" customFormat="1" x14ac:dyDescent="0.2"/>
    <row r="222" s="124" customFormat="1" x14ac:dyDescent="0.2"/>
    <row r="223" s="124" customFormat="1" x14ac:dyDescent="0.2"/>
    <row r="224" s="124" customFormat="1" x14ac:dyDescent="0.2"/>
    <row r="225" s="124" customFormat="1" x14ac:dyDescent="0.2"/>
    <row r="226" s="124" customFormat="1" x14ac:dyDescent="0.2"/>
    <row r="227" s="124" customFormat="1" x14ac:dyDescent="0.2"/>
    <row r="228" s="124" customFormat="1" x14ac:dyDescent="0.2"/>
    <row r="229" s="124" customFormat="1" x14ac:dyDescent="0.2"/>
    <row r="230" s="124" customFormat="1" x14ac:dyDescent="0.2"/>
    <row r="231" s="124" customFormat="1" x14ac:dyDescent="0.2"/>
    <row r="232" s="124" customFormat="1" x14ac:dyDescent="0.2"/>
    <row r="233" s="124" customFormat="1" x14ac:dyDescent="0.2"/>
    <row r="234" s="124" customFormat="1" x14ac:dyDescent="0.2"/>
    <row r="235" s="124" customFormat="1" x14ac:dyDescent="0.2"/>
    <row r="236" s="124" customFormat="1" x14ac:dyDescent="0.2"/>
    <row r="237" s="124" customFormat="1" x14ac:dyDescent="0.2"/>
    <row r="238" s="124" customFormat="1" x14ac:dyDescent="0.2"/>
    <row r="239" s="124" customFormat="1" x14ac:dyDescent="0.2"/>
    <row r="240" s="124" customFormat="1" x14ac:dyDescent="0.2"/>
    <row r="241" s="124" customFormat="1" x14ac:dyDescent="0.2"/>
    <row r="242" s="124" customFormat="1" x14ac:dyDescent="0.2"/>
    <row r="243" s="124" customFormat="1" x14ac:dyDescent="0.2"/>
    <row r="244" s="124" customFormat="1" x14ac:dyDescent="0.2"/>
    <row r="245" s="124" customFormat="1" x14ac:dyDescent="0.2"/>
    <row r="246" s="124" customFormat="1" x14ac:dyDescent="0.2"/>
    <row r="247" s="124" customFormat="1" x14ac:dyDescent="0.2"/>
    <row r="248" s="124" customFormat="1" x14ac:dyDescent="0.2"/>
    <row r="249" s="124" customFormat="1" x14ac:dyDescent="0.2"/>
    <row r="250" s="124" customFormat="1" x14ac:dyDescent="0.2"/>
    <row r="251" s="124" customFormat="1" x14ac:dyDescent="0.2"/>
    <row r="252" s="124" customFormat="1" x14ac:dyDescent="0.2"/>
    <row r="253" s="124" customFormat="1" x14ac:dyDescent="0.2"/>
    <row r="254" s="124" customFormat="1" x14ac:dyDescent="0.2"/>
    <row r="255" s="124" customFormat="1" x14ac:dyDescent="0.2"/>
    <row r="256" s="124" customFormat="1" x14ac:dyDescent="0.2"/>
    <row r="257" s="124" customFormat="1" x14ac:dyDescent="0.2"/>
    <row r="258" s="124" customFormat="1" x14ac:dyDescent="0.2"/>
    <row r="259" s="124" customFormat="1" x14ac:dyDescent="0.2"/>
    <row r="260" s="124" customFormat="1" x14ac:dyDescent="0.2"/>
    <row r="261" s="124" customFormat="1" x14ac:dyDescent="0.2"/>
    <row r="262" s="124" customFormat="1" x14ac:dyDescent="0.2"/>
    <row r="263" s="124" customFormat="1" x14ac:dyDescent="0.2"/>
    <row r="264" s="124" customFormat="1" x14ac:dyDescent="0.2"/>
    <row r="265" s="124" customFormat="1" x14ac:dyDescent="0.2"/>
    <row r="266" s="124" customFormat="1" x14ac:dyDescent="0.2"/>
    <row r="267" s="124" customFormat="1" x14ac:dyDescent="0.2"/>
    <row r="268" s="124" customFormat="1" x14ac:dyDescent="0.2"/>
    <row r="269" s="124" customFormat="1" x14ac:dyDescent="0.2"/>
    <row r="270" s="124" customFormat="1" x14ac:dyDescent="0.2"/>
    <row r="271" s="124" customFormat="1" x14ac:dyDescent="0.2"/>
    <row r="272" s="124" customFormat="1" x14ac:dyDescent="0.2"/>
    <row r="273" s="124" customFormat="1" x14ac:dyDescent="0.2"/>
    <row r="274" s="124" customFormat="1" x14ac:dyDescent="0.2"/>
    <row r="275" s="124" customFormat="1" x14ac:dyDescent="0.2"/>
    <row r="276" s="124" customFormat="1" x14ac:dyDescent="0.2"/>
    <row r="277" s="124" customFormat="1" x14ac:dyDescent="0.2"/>
    <row r="278" s="124" customFormat="1" x14ac:dyDescent="0.2"/>
    <row r="279" s="124" customFormat="1" x14ac:dyDescent="0.2"/>
    <row r="280" s="124" customFormat="1" x14ac:dyDescent="0.2"/>
    <row r="281" s="124" customFormat="1" x14ac:dyDescent="0.2"/>
    <row r="282" s="124" customFormat="1" x14ac:dyDescent="0.2"/>
    <row r="283" s="124" customFormat="1" x14ac:dyDescent="0.2"/>
    <row r="284" s="124" customFormat="1" x14ac:dyDescent="0.2"/>
    <row r="285" s="124" customFormat="1" x14ac:dyDescent="0.2"/>
    <row r="286" s="124" customFormat="1" x14ac:dyDescent="0.2"/>
    <row r="287" s="124" customFormat="1" x14ac:dyDescent="0.2"/>
    <row r="288" s="124" customFormat="1" x14ac:dyDescent="0.2"/>
    <row r="289" spans="1:8" s="124" customFormat="1" x14ac:dyDescent="0.2"/>
    <row r="290" spans="1:8" s="124" customFormat="1" x14ac:dyDescent="0.2">
      <c r="B290" s="1"/>
      <c r="C290" s="1"/>
      <c r="D290" s="1"/>
      <c r="E290" s="1"/>
      <c r="F290" s="1"/>
      <c r="G290" s="1"/>
      <c r="H290" s="1"/>
    </row>
    <row r="291" spans="1:8" s="124" customFormat="1" x14ac:dyDescent="0.2">
      <c r="B291" s="1"/>
      <c r="C291" s="1"/>
      <c r="D291" s="1"/>
      <c r="E291" s="1"/>
      <c r="F291" s="1"/>
      <c r="G291" s="1"/>
      <c r="H291" s="1"/>
    </row>
    <row r="292" spans="1:8" s="124" customFormat="1" x14ac:dyDescent="0.2">
      <c r="B292" s="1"/>
      <c r="C292" s="1"/>
      <c r="D292" s="1"/>
      <c r="E292" s="1"/>
      <c r="F292" s="1"/>
      <c r="G292" s="1"/>
      <c r="H292" s="1"/>
    </row>
    <row r="293" spans="1:8" s="124" customFormat="1" x14ac:dyDescent="0.2">
      <c r="B293" s="1"/>
      <c r="C293" s="1"/>
      <c r="D293" s="1"/>
      <c r="E293" s="1"/>
      <c r="F293" s="1"/>
      <c r="G293" s="1"/>
      <c r="H293" s="1"/>
    </row>
    <row r="294" spans="1:8" s="124" customFormat="1" x14ac:dyDescent="0.2">
      <c r="B294" s="1"/>
      <c r="C294" s="1"/>
      <c r="D294" s="1"/>
      <c r="E294" s="1"/>
      <c r="F294" s="1"/>
      <c r="G294" s="1"/>
      <c r="H294" s="1"/>
    </row>
    <row r="295" spans="1:8" s="124" customFormat="1" x14ac:dyDescent="0.2">
      <c r="B295" s="1"/>
      <c r="C295" s="1"/>
      <c r="D295" s="1"/>
      <c r="E295" s="1"/>
      <c r="F295" s="1"/>
      <c r="G295" s="1"/>
      <c r="H295" s="1"/>
    </row>
    <row r="296" spans="1:8" s="124" customFormat="1" x14ac:dyDescent="0.2">
      <c r="B296" s="1"/>
      <c r="C296" s="1"/>
      <c r="D296" s="1"/>
      <c r="E296" s="1"/>
      <c r="F296" s="1"/>
      <c r="G296" s="1"/>
      <c r="H296" s="1"/>
    </row>
    <row r="297" spans="1:8" s="124" customFormat="1" x14ac:dyDescent="0.2">
      <c r="B297" s="1"/>
      <c r="C297" s="1"/>
      <c r="D297" s="1"/>
      <c r="E297" s="1"/>
      <c r="F297" s="1"/>
      <c r="G297" s="1"/>
      <c r="H297" s="1"/>
    </row>
    <row r="298" spans="1:8" s="124" customFormat="1" x14ac:dyDescent="0.2">
      <c r="A298" s="1"/>
      <c r="B298" s="1"/>
      <c r="C298" s="1"/>
      <c r="D298" s="1"/>
      <c r="E298" s="1"/>
      <c r="F298" s="1"/>
      <c r="G298" s="1"/>
      <c r="H298" s="1"/>
    </row>
  </sheetData>
  <sortState ref="B67:H99">
    <sortCondition ref="B67:B99"/>
  </sortState>
  <mergeCells count="11">
    <mergeCell ref="B106:E106"/>
    <mergeCell ref="B6:H6"/>
    <mergeCell ref="B8:H8"/>
    <mergeCell ref="B12:B16"/>
    <mergeCell ref="C12:C16"/>
    <mergeCell ref="D12:D16"/>
    <mergeCell ref="E12:E16"/>
    <mergeCell ref="F12:F16"/>
    <mergeCell ref="G12:G16"/>
    <mergeCell ref="H12:H16"/>
    <mergeCell ref="B7:H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8" orientation="portrait" horizontalDpi="4294967293" verticalDpi="4294967293" r:id="rId1"/>
  <headerFooter scaleWithDoc="0">
    <oddFooter>&amp;R&amp;A</oddFooter>
  </headerFooter>
  <rowBreaks count="1" manualBreakCount="1">
    <brk id="19" min="1" max="7" man="1"/>
  </rowBreaks>
  <colBreaks count="1" manualBreakCount="1">
    <brk id="5" min="1" max="9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93"/>
  <sheetViews>
    <sheetView showGridLines="0" showRuler="0" zoomScaleNormal="100" zoomScaleSheetLayoutView="85" zoomScalePageLayoutView="70" workbookViewId="0"/>
  </sheetViews>
  <sheetFormatPr baseColWidth="10" defaultColWidth="11.42578125" defaultRowHeight="12.75" x14ac:dyDescent="0.2"/>
  <cols>
    <col min="1" max="1" width="7.140625" style="29" bestFit="1" customWidth="1"/>
    <col min="2" max="2" width="58.140625" style="54" bestFit="1" customWidth="1"/>
    <col min="3" max="3" width="23.5703125" style="54" bestFit="1" customWidth="1"/>
    <col min="4" max="6" width="17.7109375" style="29" customWidth="1"/>
    <col min="7" max="7" width="17.7109375" style="29" bestFit="1" customWidth="1"/>
    <col min="8" max="16384" width="11.42578125" style="29"/>
  </cols>
  <sheetData>
    <row r="1" spans="1:13" ht="15" x14ac:dyDescent="0.25">
      <c r="A1" s="806" t="s">
        <v>237</v>
      </c>
      <c r="B1" s="134"/>
      <c r="C1" s="122"/>
      <c r="D1" s="141"/>
      <c r="E1" s="141"/>
      <c r="F1" s="141"/>
      <c r="G1" s="141"/>
    </row>
    <row r="2" spans="1:13" ht="15" customHeight="1" x14ac:dyDescent="0.25">
      <c r="A2" s="437"/>
      <c r="B2" s="410" t="s">
        <v>805</v>
      </c>
      <c r="C2" s="183"/>
      <c r="D2" s="5"/>
      <c r="E2" s="184"/>
      <c r="F2" s="184"/>
      <c r="G2" s="5"/>
    </row>
    <row r="3" spans="1:13" ht="15" customHeight="1" x14ac:dyDescent="0.25">
      <c r="A3" s="437"/>
      <c r="B3" s="287" t="s">
        <v>330</v>
      </c>
      <c r="C3" s="183"/>
      <c r="D3" s="5"/>
      <c r="E3" s="5"/>
      <c r="F3" s="5"/>
      <c r="G3" s="5"/>
    </row>
    <row r="4" spans="1:13" s="451" customFormat="1" x14ac:dyDescent="0.2">
      <c r="B4" s="35"/>
      <c r="C4" s="35"/>
      <c r="D4" s="35"/>
      <c r="E4" s="35"/>
      <c r="F4" s="35"/>
      <c r="G4" s="35"/>
      <c r="H4" s="29"/>
      <c r="I4" s="29"/>
      <c r="J4" s="29"/>
      <c r="K4" s="29"/>
      <c r="L4" s="29"/>
      <c r="M4" s="29"/>
    </row>
    <row r="5" spans="1:13" s="451" customFormat="1" x14ac:dyDescent="0.2">
      <c r="B5" s="35"/>
      <c r="C5" s="35"/>
      <c r="D5" s="35"/>
      <c r="E5" s="35"/>
      <c r="F5" s="35"/>
      <c r="G5" s="35"/>
      <c r="H5" s="29"/>
      <c r="I5" s="29"/>
      <c r="J5" s="29"/>
      <c r="K5" s="29"/>
      <c r="L5" s="29"/>
      <c r="M5" s="29"/>
    </row>
    <row r="6" spans="1:13" ht="17.25" x14ac:dyDescent="0.2">
      <c r="B6" s="1254" t="s">
        <v>734</v>
      </c>
      <c r="C6" s="1254"/>
      <c r="D6" s="1254"/>
      <c r="E6" s="1254"/>
      <c r="F6" s="1254"/>
      <c r="G6" s="1254"/>
    </row>
    <row r="7" spans="1:13" ht="15" x14ac:dyDescent="0.2">
      <c r="B7" s="1228" t="s">
        <v>920</v>
      </c>
      <c r="C7" s="1228"/>
      <c r="D7" s="1228"/>
      <c r="E7" s="1228"/>
      <c r="F7" s="1228"/>
      <c r="G7" s="1228"/>
      <c r="H7" s="847"/>
    </row>
    <row r="8" spans="1:13" s="451" customFormat="1" x14ac:dyDescent="0.2">
      <c r="B8" s="467"/>
      <c r="C8" s="467"/>
      <c r="D8" s="467"/>
      <c r="E8" s="467"/>
      <c r="F8" s="467"/>
      <c r="G8" s="467"/>
      <c r="H8" s="29"/>
      <c r="I8" s="29"/>
      <c r="J8" s="29"/>
      <c r="K8" s="29"/>
      <c r="L8" s="29"/>
      <c r="M8" s="29"/>
    </row>
    <row r="9" spans="1:13" s="451" customFormat="1" x14ac:dyDescent="0.2">
      <c r="B9" s="35"/>
      <c r="C9" s="35"/>
      <c r="D9" s="35"/>
      <c r="E9" s="35"/>
      <c r="F9" s="35"/>
      <c r="G9" s="35"/>
      <c r="H9" s="29"/>
      <c r="I9" s="29"/>
      <c r="J9" s="29"/>
      <c r="K9" s="29"/>
      <c r="L9" s="29"/>
      <c r="M9" s="29"/>
    </row>
    <row r="10" spans="1:13" ht="13.5" thickBot="1" x14ac:dyDescent="0.25">
      <c r="B10" s="5"/>
      <c r="C10" s="5"/>
      <c r="D10" s="5"/>
      <c r="E10" s="5"/>
      <c r="F10" s="5"/>
      <c r="G10" s="689" t="s">
        <v>319</v>
      </c>
    </row>
    <row r="11" spans="1:13" ht="13.5" thickTop="1" x14ac:dyDescent="0.2">
      <c r="B11" s="1255" t="s">
        <v>315</v>
      </c>
      <c r="C11" s="1258" t="s">
        <v>187</v>
      </c>
      <c r="D11" s="1261" t="s">
        <v>309</v>
      </c>
      <c r="E11" s="1264" t="s">
        <v>364</v>
      </c>
      <c r="F11" s="1267" t="s">
        <v>663</v>
      </c>
      <c r="G11" s="1270" t="s">
        <v>317</v>
      </c>
    </row>
    <row r="12" spans="1:13" x14ac:dyDescent="0.2">
      <c r="B12" s="1256"/>
      <c r="C12" s="1259"/>
      <c r="D12" s="1262"/>
      <c r="E12" s="1265"/>
      <c r="F12" s="1268"/>
      <c r="G12" s="1271"/>
    </row>
    <row r="13" spans="1:13" x14ac:dyDescent="0.2">
      <c r="B13" s="1256"/>
      <c r="C13" s="1259"/>
      <c r="D13" s="1262"/>
      <c r="E13" s="1265"/>
      <c r="F13" s="1268"/>
      <c r="G13" s="1271"/>
    </row>
    <row r="14" spans="1:13" x14ac:dyDescent="0.2">
      <c r="B14" s="1256"/>
      <c r="C14" s="1259"/>
      <c r="D14" s="1262"/>
      <c r="E14" s="1265"/>
      <c r="F14" s="1268"/>
      <c r="G14" s="1271"/>
    </row>
    <row r="15" spans="1:13" ht="13.5" thickBot="1" x14ac:dyDescent="0.25">
      <c r="B15" s="1257"/>
      <c r="C15" s="1260"/>
      <c r="D15" s="1263"/>
      <c r="E15" s="1266"/>
      <c r="F15" s="1269"/>
      <c r="G15" s="1272"/>
    </row>
    <row r="16" spans="1:13" ht="16.5" thickTop="1" x14ac:dyDescent="0.25">
      <c r="B16" s="186"/>
      <c r="C16" s="187"/>
      <c r="D16" s="188"/>
      <c r="E16" s="189"/>
      <c r="F16" s="190"/>
      <c r="G16" s="191"/>
    </row>
    <row r="17" spans="1:13" s="436" customFormat="1" ht="15.75" x14ac:dyDescent="0.25">
      <c r="B17" s="690" t="s">
        <v>188</v>
      </c>
      <c r="C17" s="691"/>
      <c r="D17" s="692">
        <f>SUM(D19:D32)</f>
        <v>737.13546364158174</v>
      </c>
      <c r="E17" s="692">
        <f t="shared" ref="E17:G17" si="0">SUM(E19:E32)</f>
        <v>70.279729153536039</v>
      </c>
      <c r="F17" s="693">
        <f t="shared" si="0"/>
        <v>29.322708406470632</v>
      </c>
      <c r="G17" s="694">
        <f t="shared" si="0"/>
        <v>836.73790120158833</v>
      </c>
      <c r="H17" s="29"/>
      <c r="I17" s="29"/>
      <c r="J17" s="29"/>
      <c r="K17" s="29"/>
      <c r="L17" s="29"/>
      <c r="M17" s="29"/>
    </row>
    <row r="18" spans="1:13" x14ac:dyDescent="0.2">
      <c r="B18" s="695"/>
      <c r="C18" s="696"/>
      <c r="D18" s="697"/>
      <c r="E18" s="697"/>
      <c r="F18" s="698"/>
      <c r="G18" s="699"/>
    </row>
    <row r="19" spans="1:13" x14ac:dyDescent="0.2">
      <c r="A19" s="192"/>
      <c r="B19" s="700" t="s">
        <v>559</v>
      </c>
      <c r="C19" s="701" t="s">
        <v>254</v>
      </c>
      <c r="D19" s="702">
        <v>13.214701004805823</v>
      </c>
      <c r="E19" s="702">
        <v>0.11577978066321637</v>
      </c>
      <c r="F19" s="703">
        <v>1.3200261138096903</v>
      </c>
      <c r="G19" s="704">
        <f>+F19+E19+D19</f>
        <v>14.65050689927873</v>
      </c>
    </row>
    <row r="20" spans="1:13" x14ac:dyDescent="0.2">
      <c r="A20" s="192"/>
      <c r="B20" s="700" t="s">
        <v>560</v>
      </c>
      <c r="C20" s="701" t="s">
        <v>254</v>
      </c>
      <c r="D20" s="702">
        <v>236.13308321188737</v>
      </c>
      <c r="E20" s="702">
        <v>15.652763765386769</v>
      </c>
      <c r="F20" s="703">
        <v>7.666168585446246</v>
      </c>
      <c r="G20" s="704">
        <f t="shared" ref="G20:G32" si="1">+F20+E20+D20</f>
        <v>259.45201556272036</v>
      </c>
    </row>
    <row r="21" spans="1:13" x14ac:dyDescent="0.2">
      <c r="A21" s="192"/>
      <c r="B21" s="700" t="s">
        <v>561</v>
      </c>
      <c r="C21" s="701" t="s">
        <v>254</v>
      </c>
      <c r="D21" s="702">
        <v>3.7829302031564493</v>
      </c>
      <c r="E21" s="702">
        <v>0.38279514799471981</v>
      </c>
      <c r="F21" s="703">
        <v>5.3609821284512464E-2</v>
      </c>
      <c r="G21" s="704">
        <f t="shared" si="1"/>
        <v>4.2193351724356818</v>
      </c>
    </row>
    <row r="22" spans="1:13" x14ac:dyDescent="0.2">
      <c r="A22" s="192"/>
      <c r="B22" s="700" t="s">
        <v>562</v>
      </c>
      <c r="C22" s="701" t="s">
        <v>254</v>
      </c>
      <c r="D22" s="702">
        <v>159.26240402239722</v>
      </c>
      <c r="E22" s="702">
        <v>12.121820236634637</v>
      </c>
      <c r="F22" s="703">
        <v>5.3339640752757083</v>
      </c>
      <c r="G22" s="704">
        <f t="shared" si="1"/>
        <v>176.71818833430757</v>
      </c>
    </row>
    <row r="23" spans="1:13" x14ac:dyDescent="0.2">
      <c r="A23" s="192"/>
      <c r="B23" s="700" t="s">
        <v>563</v>
      </c>
      <c r="C23" s="701" t="s">
        <v>254</v>
      </c>
      <c r="D23" s="702">
        <v>163.25237156920571</v>
      </c>
      <c r="E23" s="702">
        <v>17.178405878725311</v>
      </c>
      <c r="F23" s="703">
        <v>5.3879776931358947</v>
      </c>
      <c r="G23" s="704">
        <f t="shared" si="1"/>
        <v>185.8187551410669</v>
      </c>
    </row>
    <row r="24" spans="1:13" x14ac:dyDescent="0.2">
      <c r="A24" s="192"/>
      <c r="B24" s="700" t="s">
        <v>190</v>
      </c>
      <c r="C24" s="701" t="s">
        <v>254</v>
      </c>
      <c r="D24" s="702">
        <v>8.4637500231430671</v>
      </c>
      <c r="E24" s="702">
        <v>5.4696984230681878</v>
      </c>
      <c r="F24" s="703">
        <v>9.1437888270858796</v>
      </c>
      <c r="G24" s="704">
        <f t="shared" si="1"/>
        <v>23.077237273297136</v>
      </c>
    </row>
    <row r="25" spans="1:13" x14ac:dyDescent="0.2">
      <c r="A25" s="192"/>
      <c r="B25" s="700" t="s">
        <v>191</v>
      </c>
      <c r="C25" s="701" t="s">
        <v>254</v>
      </c>
      <c r="D25" s="702">
        <v>0.34590288375832812</v>
      </c>
      <c r="E25" s="702">
        <v>2.6765474335882278E-2</v>
      </c>
      <c r="F25" s="703">
        <v>0.41717329043270029</v>
      </c>
      <c r="G25" s="704">
        <f t="shared" si="1"/>
        <v>0.78984164852691063</v>
      </c>
    </row>
    <row r="26" spans="1:13" x14ac:dyDescent="0.2">
      <c r="A26" s="192"/>
      <c r="B26" s="700" t="s">
        <v>192</v>
      </c>
      <c r="C26" s="701" t="s">
        <v>254</v>
      </c>
      <c r="D26" s="702">
        <v>6.6192608501307926E-2</v>
      </c>
      <c r="E26" s="702">
        <v>1.2179336283302871E-2</v>
      </c>
      <c r="F26" s="703">
        <v>0</v>
      </c>
      <c r="G26" s="704">
        <f t="shared" si="1"/>
        <v>7.8371944784610792E-2</v>
      </c>
    </row>
    <row r="27" spans="1:13" x14ac:dyDescent="0.2">
      <c r="A27" s="192"/>
      <c r="B27" s="700" t="s">
        <v>193</v>
      </c>
      <c r="C27" s="701" t="s">
        <v>254</v>
      </c>
      <c r="D27" s="702">
        <v>2.8755151646596087</v>
      </c>
      <c r="E27" s="702">
        <v>0.22961307437784823</v>
      </c>
      <c r="F27" s="703">
        <v>0</v>
      </c>
      <c r="G27" s="704">
        <f t="shared" si="1"/>
        <v>3.105128239037457</v>
      </c>
    </row>
    <row r="28" spans="1:13" x14ac:dyDescent="0.2">
      <c r="A28" s="192"/>
      <c r="B28" s="700" t="s">
        <v>193</v>
      </c>
      <c r="C28" s="701" t="s">
        <v>254</v>
      </c>
      <c r="D28" s="702">
        <v>25.738302436237543</v>
      </c>
      <c r="E28" s="702">
        <v>1.0978636965957211</v>
      </c>
      <c r="F28" s="703">
        <v>0</v>
      </c>
      <c r="G28" s="704">
        <f t="shared" si="1"/>
        <v>26.836166132833263</v>
      </c>
    </row>
    <row r="29" spans="1:13" x14ac:dyDescent="0.2">
      <c r="A29" s="192"/>
      <c r="B29" s="700" t="s">
        <v>56</v>
      </c>
      <c r="C29" s="701" t="s">
        <v>254</v>
      </c>
      <c r="D29" s="702">
        <v>4.0794193338499714</v>
      </c>
      <c r="E29" s="702">
        <v>0.32624079897800218</v>
      </c>
      <c r="F29" s="703">
        <v>0</v>
      </c>
      <c r="G29" s="704">
        <f t="shared" si="1"/>
        <v>4.4056601328279736</v>
      </c>
    </row>
    <row r="30" spans="1:13" x14ac:dyDescent="0.2">
      <c r="A30" s="192"/>
      <c r="B30" s="700" t="s">
        <v>194</v>
      </c>
      <c r="C30" s="701" t="s">
        <v>254</v>
      </c>
      <c r="D30" s="702">
        <v>5.1752567557917208</v>
      </c>
      <c r="E30" s="702">
        <v>0.41387684714731948</v>
      </c>
      <c r="F30" s="703">
        <v>0</v>
      </c>
      <c r="G30" s="704">
        <f t="shared" si="1"/>
        <v>5.5891336029390404</v>
      </c>
    </row>
    <row r="31" spans="1:13" x14ac:dyDescent="0.2">
      <c r="A31" s="192"/>
      <c r="B31" s="700" t="s">
        <v>195</v>
      </c>
      <c r="C31" s="701" t="s">
        <v>254</v>
      </c>
      <c r="D31" s="702">
        <v>0.48247527659270639</v>
      </c>
      <c r="E31" s="702">
        <v>3.8585971863321022E-2</v>
      </c>
      <c r="F31" s="703">
        <v>0</v>
      </c>
      <c r="G31" s="704">
        <f t="shared" si="1"/>
        <v>0.52106124845602741</v>
      </c>
    </row>
    <row r="32" spans="1:13" x14ac:dyDescent="0.2">
      <c r="A32" s="192"/>
      <c r="B32" s="700" t="s">
        <v>329</v>
      </c>
      <c r="C32" s="701" t="s">
        <v>254</v>
      </c>
      <c r="D32" s="702">
        <v>114.26315914759491</v>
      </c>
      <c r="E32" s="702">
        <v>17.213340721481799</v>
      </c>
      <c r="F32" s="703">
        <v>0</v>
      </c>
      <c r="G32" s="704">
        <f t="shared" si="1"/>
        <v>131.47649986907669</v>
      </c>
    </row>
    <row r="33" spans="1:13" x14ac:dyDescent="0.2">
      <c r="A33" s="192"/>
      <c r="B33" s="695"/>
      <c r="C33" s="701"/>
      <c r="D33" s="702"/>
      <c r="E33" s="702"/>
      <c r="F33" s="705"/>
      <c r="G33" s="704"/>
    </row>
    <row r="34" spans="1:13" s="436" customFormat="1" ht="15.75" x14ac:dyDescent="0.25">
      <c r="A34" s="559"/>
      <c r="B34" s="690" t="s">
        <v>196</v>
      </c>
      <c r="C34" s="691"/>
      <c r="D34" s="692">
        <f>+SUM(D36:D59)</f>
        <v>53515.181332783191</v>
      </c>
      <c r="E34" s="692">
        <f t="shared" ref="E34:F34" si="2">+SUM(E36:E59)</f>
        <v>1957.9157617170845</v>
      </c>
      <c r="F34" s="693">
        <f t="shared" si="2"/>
        <v>10285.575302164265</v>
      </c>
      <c r="G34" s="694">
        <f>+F34+E34+D34</f>
        <v>65758.672396664537</v>
      </c>
      <c r="H34" s="29"/>
      <c r="I34" s="29"/>
      <c r="J34" s="29"/>
      <c r="K34" s="29"/>
      <c r="L34" s="29"/>
      <c r="M34" s="29"/>
    </row>
    <row r="35" spans="1:13" x14ac:dyDescent="0.2">
      <c r="A35" s="122"/>
      <c r="B35" s="695"/>
      <c r="C35" s="696"/>
      <c r="D35" s="702"/>
      <c r="E35" s="702"/>
      <c r="F35" s="705"/>
      <c r="G35" s="704"/>
    </row>
    <row r="36" spans="1:13" x14ac:dyDescent="0.2">
      <c r="A36" s="192"/>
      <c r="B36" s="700" t="s">
        <v>485</v>
      </c>
      <c r="C36" s="701" t="s">
        <v>255</v>
      </c>
      <c r="D36" s="702">
        <v>4757.2102693319475</v>
      </c>
      <c r="E36" s="702">
        <v>0</v>
      </c>
      <c r="F36" s="703">
        <v>0</v>
      </c>
      <c r="G36" s="704">
        <f t="shared" ref="G36:G59" si="3">+F36+E36+D36</f>
        <v>4757.2102693319475</v>
      </c>
    </row>
    <row r="37" spans="1:13" x14ac:dyDescent="0.2">
      <c r="A37" s="192"/>
      <c r="B37" s="700" t="s">
        <v>486</v>
      </c>
      <c r="C37" s="701" t="s">
        <v>255</v>
      </c>
      <c r="D37" s="702">
        <v>1659.2200907695405</v>
      </c>
      <c r="E37" s="702">
        <v>0</v>
      </c>
      <c r="F37" s="703">
        <v>0</v>
      </c>
      <c r="G37" s="704">
        <f t="shared" si="3"/>
        <v>1659.2200907695405</v>
      </c>
    </row>
    <row r="38" spans="1:13" x14ac:dyDescent="0.2">
      <c r="A38" s="192"/>
      <c r="B38" s="700" t="s">
        <v>487</v>
      </c>
      <c r="C38" s="701" t="s">
        <v>255</v>
      </c>
      <c r="D38" s="702">
        <v>1684.002943914247</v>
      </c>
      <c r="E38" s="702">
        <v>0</v>
      </c>
      <c r="F38" s="703">
        <v>0</v>
      </c>
      <c r="G38" s="704">
        <f t="shared" si="3"/>
        <v>1684.002943914247</v>
      </c>
    </row>
    <row r="39" spans="1:13" x14ac:dyDescent="0.2">
      <c r="A39" s="192"/>
      <c r="B39" s="700" t="s">
        <v>488</v>
      </c>
      <c r="C39" s="701" t="s">
        <v>255</v>
      </c>
      <c r="D39" s="702">
        <v>371.38673738351116</v>
      </c>
      <c r="E39" s="702">
        <v>0</v>
      </c>
      <c r="F39" s="703">
        <v>0</v>
      </c>
      <c r="G39" s="704">
        <f t="shared" si="3"/>
        <v>371.38673738351116</v>
      </c>
    </row>
    <row r="40" spans="1:13" x14ac:dyDescent="0.2">
      <c r="A40" s="192"/>
      <c r="B40" s="700" t="s">
        <v>489</v>
      </c>
      <c r="C40" s="701" t="s">
        <v>255</v>
      </c>
      <c r="D40" s="702">
        <v>405.17202168018673</v>
      </c>
      <c r="E40" s="702">
        <v>0</v>
      </c>
      <c r="F40" s="703">
        <v>0</v>
      </c>
      <c r="G40" s="704">
        <f t="shared" si="3"/>
        <v>405.17202168018673</v>
      </c>
    </row>
    <row r="41" spans="1:13" x14ac:dyDescent="0.2">
      <c r="A41" s="192"/>
      <c r="B41" s="700" t="s">
        <v>490</v>
      </c>
      <c r="C41" s="701" t="s">
        <v>255</v>
      </c>
      <c r="D41" s="702">
        <v>3397.6444351754785</v>
      </c>
      <c r="E41" s="702">
        <v>26.67293836053193</v>
      </c>
      <c r="F41" s="703">
        <v>924.34804439190634</v>
      </c>
      <c r="G41" s="704">
        <f t="shared" si="3"/>
        <v>4348.6654179279167</v>
      </c>
    </row>
    <row r="42" spans="1:13" x14ac:dyDescent="0.2">
      <c r="A42" s="192"/>
      <c r="B42" s="700" t="s">
        <v>491</v>
      </c>
      <c r="C42" s="701" t="s">
        <v>255</v>
      </c>
      <c r="D42" s="702">
        <v>2.9364228187990475</v>
      </c>
      <c r="E42" s="702">
        <v>0.85682597374121572</v>
      </c>
      <c r="F42" s="703">
        <v>0</v>
      </c>
      <c r="G42" s="704">
        <f t="shared" si="3"/>
        <v>3.7932487925402634</v>
      </c>
    </row>
    <row r="43" spans="1:13" x14ac:dyDescent="0.2">
      <c r="A43" s="192"/>
      <c r="B43" s="700" t="s">
        <v>492</v>
      </c>
      <c r="C43" s="701" t="s">
        <v>255</v>
      </c>
      <c r="D43" s="702">
        <v>1275.4959294105265</v>
      </c>
      <c r="E43" s="702">
        <v>26.328903341506248</v>
      </c>
      <c r="F43" s="703">
        <v>348.13952784410657</v>
      </c>
      <c r="G43" s="704">
        <f t="shared" si="3"/>
        <v>1649.9643605961394</v>
      </c>
    </row>
    <row r="44" spans="1:13" x14ac:dyDescent="0.2">
      <c r="A44" s="192"/>
      <c r="B44" s="700" t="s">
        <v>493</v>
      </c>
      <c r="C44" s="701" t="s">
        <v>255</v>
      </c>
      <c r="D44" s="702">
        <v>5920.7113659621318</v>
      </c>
      <c r="E44" s="702">
        <v>316.55499928800418</v>
      </c>
      <c r="F44" s="703">
        <v>1073.2933992852463</v>
      </c>
      <c r="G44" s="704">
        <f t="shared" si="3"/>
        <v>7310.5597645353828</v>
      </c>
    </row>
    <row r="45" spans="1:13" x14ac:dyDescent="0.2">
      <c r="A45" s="192"/>
      <c r="B45" s="700" t="s">
        <v>494</v>
      </c>
      <c r="C45" s="701" t="s">
        <v>255</v>
      </c>
      <c r="D45" s="702">
        <v>2169.6673480116278</v>
      </c>
      <c r="E45" s="702">
        <v>219.77670844835555</v>
      </c>
      <c r="F45" s="703">
        <v>230.70796133856979</v>
      </c>
      <c r="G45" s="704">
        <f t="shared" si="3"/>
        <v>2620.1520177985531</v>
      </c>
    </row>
    <row r="46" spans="1:13" x14ac:dyDescent="0.2">
      <c r="A46" s="192"/>
      <c r="B46" s="700" t="s">
        <v>495</v>
      </c>
      <c r="C46" s="701" t="s">
        <v>255</v>
      </c>
      <c r="D46" s="702">
        <v>5541.7652864918573</v>
      </c>
      <c r="E46" s="702">
        <v>339.78044948983438</v>
      </c>
      <c r="F46" s="703">
        <v>971.96405608082136</v>
      </c>
      <c r="G46" s="704">
        <f t="shared" si="3"/>
        <v>6853.509792062513</v>
      </c>
    </row>
    <row r="47" spans="1:13" x14ac:dyDescent="0.2">
      <c r="A47" s="192"/>
      <c r="B47" s="700" t="s">
        <v>496</v>
      </c>
      <c r="C47" s="701" t="s">
        <v>255</v>
      </c>
      <c r="D47" s="702">
        <v>106.09627084341274</v>
      </c>
      <c r="E47" s="702">
        <v>10.531944405611048</v>
      </c>
      <c r="F47" s="703">
        <v>0.66015457413679024</v>
      </c>
      <c r="G47" s="704">
        <f t="shared" si="3"/>
        <v>117.28836982316058</v>
      </c>
    </row>
    <row r="48" spans="1:13" x14ac:dyDescent="0.2">
      <c r="A48" s="192"/>
      <c r="B48" s="700" t="s">
        <v>497</v>
      </c>
      <c r="C48" s="701" t="s">
        <v>255</v>
      </c>
      <c r="D48" s="702">
        <v>1701.8353666826072</v>
      </c>
      <c r="E48" s="702">
        <v>114.94071608863942</v>
      </c>
      <c r="F48" s="703">
        <v>306.9921908676904</v>
      </c>
      <c r="G48" s="704">
        <f t="shared" si="3"/>
        <v>2123.768273638937</v>
      </c>
    </row>
    <row r="49" spans="1:13" x14ac:dyDescent="0.2">
      <c r="A49" s="192"/>
      <c r="B49" s="700" t="s">
        <v>498</v>
      </c>
      <c r="C49" s="701" t="s">
        <v>255</v>
      </c>
      <c r="D49" s="702">
        <v>225.35956107748839</v>
      </c>
      <c r="E49" s="702">
        <v>9.2163478990042549</v>
      </c>
      <c r="F49" s="703">
        <v>28.445384598225203</v>
      </c>
      <c r="G49" s="704">
        <f t="shared" si="3"/>
        <v>263.02129357471784</v>
      </c>
    </row>
    <row r="50" spans="1:13" x14ac:dyDescent="0.2">
      <c r="A50" s="192"/>
      <c r="B50" s="700" t="s">
        <v>499</v>
      </c>
      <c r="C50" s="701" t="s">
        <v>255</v>
      </c>
      <c r="D50" s="702">
        <v>239.6725940602461</v>
      </c>
      <c r="E50" s="702">
        <v>26.570115980011707</v>
      </c>
      <c r="F50" s="703">
        <v>47.654900785645594</v>
      </c>
      <c r="G50" s="704">
        <f t="shared" si="3"/>
        <v>313.89761082590337</v>
      </c>
    </row>
    <row r="51" spans="1:13" x14ac:dyDescent="0.2">
      <c r="A51" s="192"/>
      <c r="B51" s="700" t="s">
        <v>500</v>
      </c>
      <c r="C51" s="701" t="s">
        <v>255</v>
      </c>
      <c r="D51" s="702">
        <v>2916.5073823118478</v>
      </c>
      <c r="E51" s="702">
        <v>265.46932655447756</v>
      </c>
      <c r="F51" s="703">
        <v>637.13717203030444</v>
      </c>
      <c r="G51" s="704">
        <f t="shared" si="3"/>
        <v>3819.1138808966298</v>
      </c>
    </row>
    <row r="52" spans="1:13" x14ac:dyDescent="0.2">
      <c r="A52" s="192"/>
      <c r="B52" s="700" t="s">
        <v>501</v>
      </c>
      <c r="C52" s="701" t="s">
        <v>255</v>
      </c>
      <c r="D52" s="702">
        <v>4958.9319498035902</v>
      </c>
      <c r="E52" s="702">
        <v>173.58674535456976</v>
      </c>
      <c r="F52" s="703">
        <v>1281.3528964233735</v>
      </c>
      <c r="G52" s="704">
        <f t="shared" si="3"/>
        <v>6413.8715915815337</v>
      </c>
    </row>
    <row r="53" spans="1:13" x14ac:dyDescent="0.2">
      <c r="A53" s="192"/>
      <c r="B53" s="700" t="s">
        <v>502</v>
      </c>
      <c r="C53" s="701" t="s">
        <v>255</v>
      </c>
      <c r="D53" s="702">
        <v>11036.956608928069</v>
      </c>
      <c r="E53" s="702">
        <v>297.39505253559173</v>
      </c>
      <c r="F53" s="703">
        <v>3080.5372224030334</v>
      </c>
      <c r="G53" s="704">
        <f t="shared" si="3"/>
        <v>14414.888883866694</v>
      </c>
    </row>
    <row r="54" spans="1:13" x14ac:dyDescent="0.2">
      <c r="A54" s="192"/>
      <c r="B54" s="700" t="s">
        <v>503</v>
      </c>
      <c r="C54" s="701" t="s">
        <v>255</v>
      </c>
      <c r="D54" s="702">
        <v>333.84279728578127</v>
      </c>
      <c r="E54" s="702">
        <v>8.8627413582607346</v>
      </c>
      <c r="F54" s="703">
        <v>85.328592963488759</v>
      </c>
      <c r="G54" s="704">
        <f t="shared" si="3"/>
        <v>428.03413160753075</v>
      </c>
    </row>
    <row r="55" spans="1:13" x14ac:dyDescent="0.2">
      <c r="A55" s="192"/>
      <c r="B55" s="700" t="s">
        <v>504</v>
      </c>
      <c r="C55" s="701" t="s">
        <v>255</v>
      </c>
      <c r="D55" s="702">
        <v>1556.8722838486528</v>
      </c>
      <c r="E55" s="702">
        <v>111.79143261891471</v>
      </c>
      <c r="F55" s="703">
        <v>370.88157517461229</v>
      </c>
      <c r="G55" s="704">
        <f t="shared" si="3"/>
        <v>2039.5452916421798</v>
      </c>
    </row>
    <row r="56" spans="1:13" x14ac:dyDescent="0.2">
      <c r="A56" s="192"/>
      <c r="B56" s="700" t="s">
        <v>505</v>
      </c>
      <c r="C56" s="701" t="s">
        <v>255</v>
      </c>
      <c r="D56" s="702">
        <v>152.94801662068915</v>
      </c>
      <c r="E56" s="702">
        <v>1.0706368405713178</v>
      </c>
      <c r="F56" s="703">
        <v>42.817063940553481</v>
      </c>
      <c r="G56" s="704">
        <f t="shared" si="3"/>
        <v>196.83571740181395</v>
      </c>
    </row>
    <row r="57" spans="1:13" x14ac:dyDescent="0.2">
      <c r="A57" s="192"/>
      <c r="B57" s="700" t="s">
        <v>506</v>
      </c>
      <c r="C57" s="701" t="s">
        <v>255</v>
      </c>
      <c r="D57" s="702">
        <v>456.88902368474663</v>
      </c>
      <c r="E57" s="702">
        <v>6.4029692196794912</v>
      </c>
      <c r="F57" s="703">
        <v>115.76190934346673</v>
      </c>
      <c r="G57" s="704">
        <f t="shared" si="3"/>
        <v>579.05390224789289</v>
      </c>
    </row>
    <row r="58" spans="1:13" x14ac:dyDescent="0.2">
      <c r="A58" s="192"/>
      <c r="B58" s="700" t="s">
        <v>507</v>
      </c>
      <c r="C58" s="701" t="s">
        <v>255</v>
      </c>
      <c r="D58" s="702">
        <v>2598.3677700065869</v>
      </c>
      <c r="E58" s="706">
        <v>-8.9202058006776497E-7</v>
      </c>
      <c r="F58" s="703">
        <v>728.40909819184651</v>
      </c>
      <c r="G58" s="704">
        <f t="shared" si="3"/>
        <v>3326.7768673064129</v>
      </c>
    </row>
    <row r="59" spans="1:13" x14ac:dyDescent="0.2">
      <c r="A59" s="192"/>
      <c r="B59" s="700" t="s">
        <v>508</v>
      </c>
      <c r="C59" s="701" t="s">
        <v>255</v>
      </c>
      <c r="D59" s="702">
        <v>45.688856679617977</v>
      </c>
      <c r="E59" s="702">
        <v>2.1069088517996786</v>
      </c>
      <c r="F59" s="703">
        <v>11.144151927235619</v>
      </c>
      <c r="G59" s="704">
        <f t="shared" si="3"/>
        <v>58.939917458653277</v>
      </c>
    </row>
    <row r="60" spans="1:13" ht="15.75" x14ac:dyDescent="0.2">
      <c r="A60" s="193"/>
      <c r="B60" s="700"/>
      <c r="C60" s="701"/>
      <c r="D60" s="707"/>
      <c r="E60" s="708"/>
      <c r="F60" s="709"/>
      <c r="G60" s="710"/>
    </row>
    <row r="61" spans="1:13" s="436" customFormat="1" ht="15.75" x14ac:dyDescent="0.25">
      <c r="A61" s="560"/>
      <c r="B61" s="711" t="s">
        <v>197</v>
      </c>
      <c r="C61" s="712"/>
      <c r="D61" s="707">
        <f>+SUM(D63:D82)+SUM(D103:D181)</f>
        <v>1164528.951325757</v>
      </c>
      <c r="E61" s="708">
        <f t="shared" ref="E61:F61" si="4">+SUM(E63:E82)+SUM(E103:E181)</f>
        <v>1010541.7852644577</v>
      </c>
      <c r="F61" s="709">
        <f t="shared" si="4"/>
        <v>563755.57811298885</v>
      </c>
      <c r="G61" s="710">
        <f>+F61+E61+D61</f>
        <v>2738826.3147032037</v>
      </c>
      <c r="H61" s="29"/>
      <c r="I61" s="29"/>
      <c r="J61" s="29"/>
      <c r="K61" s="29"/>
      <c r="L61" s="29"/>
      <c r="M61" s="29"/>
    </row>
    <row r="62" spans="1:13" x14ac:dyDescent="0.2">
      <c r="A62" s="122"/>
      <c r="B62" s="695"/>
      <c r="C62" s="701"/>
      <c r="D62" s="702"/>
      <c r="E62" s="702"/>
      <c r="F62" s="705"/>
      <c r="G62" s="704"/>
    </row>
    <row r="63" spans="1:13" x14ac:dyDescent="0.2">
      <c r="A63" s="192"/>
      <c r="B63" s="700" t="s">
        <v>198</v>
      </c>
      <c r="C63" s="701" t="s">
        <v>30</v>
      </c>
      <c r="D63" s="702">
        <v>8779.5955695559405</v>
      </c>
      <c r="E63" s="702">
        <v>1229.1433797378313</v>
      </c>
      <c r="F63" s="703">
        <v>7615.5675236256475</v>
      </c>
      <c r="G63" s="704">
        <f t="shared" ref="G63:G82" si="5">+F63+E63+D63</f>
        <v>17624.306472919419</v>
      </c>
    </row>
    <row r="64" spans="1:13" x14ac:dyDescent="0.2">
      <c r="A64" s="192"/>
      <c r="B64" s="700" t="s">
        <v>509</v>
      </c>
      <c r="C64" s="701" t="s">
        <v>199</v>
      </c>
      <c r="D64" s="702">
        <v>289.44359560841724</v>
      </c>
      <c r="E64" s="702">
        <v>93.575105586610903</v>
      </c>
      <c r="F64" s="703">
        <v>33.197252601861216</v>
      </c>
      <c r="G64" s="704">
        <f t="shared" si="5"/>
        <v>416.21595379688938</v>
      </c>
    </row>
    <row r="65" spans="1:7" x14ac:dyDescent="0.2">
      <c r="A65" s="192"/>
      <c r="B65" s="700" t="s">
        <v>200</v>
      </c>
      <c r="C65" s="701" t="s">
        <v>199</v>
      </c>
      <c r="D65" s="702">
        <v>4177.9282936871004</v>
      </c>
      <c r="E65" s="702">
        <v>3188.1770698905002</v>
      </c>
      <c r="F65" s="703">
        <v>1189.1382320308178</v>
      </c>
      <c r="G65" s="704">
        <f t="shared" si="5"/>
        <v>8555.2435956084191</v>
      </c>
    </row>
    <row r="66" spans="1:7" x14ac:dyDescent="0.2">
      <c r="A66" s="192"/>
      <c r="B66" s="700" t="s">
        <v>201</v>
      </c>
      <c r="C66" s="701" t="s">
        <v>199</v>
      </c>
      <c r="D66" s="702">
        <v>4287.9631747483991</v>
      </c>
      <c r="E66" s="702">
        <v>750.39355820181481</v>
      </c>
      <c r="F66" s="703">
        <v>4958.8507464642425</v>
      </c>
      <c r="G66" s="704">
        <f t="shared" si="5"/>
        <v>9997.2074794144573</v>
      </c>
    </row>
    <row r="67" spans="1:7" x14ac:dyDescent="0.2">
      <c r="A67" s="192"/>
      <c r="B67" s="700" t="s">
        <v>151</v>
      </c>
      <c r="C67" s="701" t="s">
        <v>199</v>
      </c>
      <c r="D67" s="702">
        <v>31109.631690301925</v>
      </c>
      <c r="E67" s="702">
        <v>6533.0226392669283</v>
      </c>
      <c r="F67" s="703">
        <v>26337.759851583942</v>
      </c>
      <c r="G67" s="704">
        <f t="shared" si="5"/>
        <v>63980.414181152795</v>
      </c>
    </row>
    <row r="68" spans="1:7" x14ac:dyDescent="0.2">
      <c r="A68" s="192"/>
      <c r="B68" s="700" t="s">
        <v>152</v>
      </c>
      <c r="C68" s="701" t="s">
        <v>199</v>
      </c>
      <c r="D68" s="702">
        <v>1018.8022987191217</v>
      </c>
      <c r="E68" s="702">
        <v>652.0334774092712</v>
      </c>
      <c r="F68" s="703">
        <v>528.19239175815801</v>
      </c>
      <c r="G68" s="704">
        <f t="shared" si="5"/>
        <v>2199.0281678865508</v>
      </c>
    </row>
    <row r="69" spans="1:7" x14ac:dyDescent="0.2">
      <c r="A69" s="192"/>
      <c r="B69" s="700" t="s">
        <v>153</v>
      </c>
      <c r="C69" s="701" t="s">
        <v>199</v>
      </c>
      <c r="D69" s="702">
        <v>2690.0092063129005</v>
      </c>
      <c r="E69" s="702">
        <v>1506.4051601606188</v>
      </c>
      <c r="F69" s="703">
        <v>1755.081562163261</v>
      </c>
      <c r="G69" s="704">
        <f t="shared" si="5"/>
        <v>5951.4959286367803</v>
      </c>
    </row>
    <row r="70" spans="1:7" x14ac:dyDescent="0.2">
      <c r="A70" s="192"/>
      <c r="B70" s="700" t="s">
        <v>510</v>
      </c>
      <c r="C70" s="701" t="s">
        <v>199</v>
      </c>
      <c r="D70" s="702">
        <v>1411.5967063129001</v>
      </c>
      <c r="E70" s="702">
        <v>1086.929461939616</v>
      </c>
      <c r="F70" s="703">
        <v>736.50058151875555</v>
      </c>
      <c r="G70" s="704">
        <f t="shared" si="5"/>
        <v>3235.0267497712716</v>
      </c>
    </row>
    <row r="71" spans="1:7" x14ac:dyDescent="0.2">
      <c r="A71" s="192"/>
      <c r="B71" s="700" t="s">
        <v>154</v>
      </c>
      <c r="C71" s="701" t="s">
        <v>199</v>
      </c>
      <c r="D71" s="702">
        <v>305.81615965233306</v>
      </c>
      <c r="E71" s="702">
        <v>96.332089802650273</v>
      </c>
      <c r="F71" s="703">
        <v>258.42421166121062</v>
      </c>
      <c r="G71" s="704">
        <f t="shared" si="5"/>
        <v>660.57246111619395</v>
      </c>
    </row>
    <row r="72" spans="1:7" x14ac:dyDescent="0.2">
      <c r="A72" s="192"/>
      <c r="B72" s="700" t="s">
        <v>155</v>
      </c>
      <c r="C72" s="701" t="s">
        <v>199</v>
      </c>
      <c r="D72" s="702">
        <v>3097.923581884721</v>
      </c>
      <c r="E72" s="702">
        <v>1951.6918550606133</v>
      </c>
      <c r="F72" s="703">
        <v>2070.1874335944649</v>
      </c>
      <c r="G72" s="704">
        <f t="shared" si="5"/>
        <v>7119.8028705397992</v>
      </c>
    </row>
    <row r="73" spans="1:7" x14ac:dyDescent="0.2">
      <c r="A73" s="192"/>
      <c r="B73" s="700" t="s">
        <v>157</v>
      </c>
      <c r="C73" s="701" t="s">
        <v>199</v>
      </c>
      <c r="D73" s="702">
        <v>2479.9862763037509</v>
      </c>
      <c r="E73" s="702">
        <v>446.39752401646865</v>
      </c>
      <c r="F73" s="703">
        <v>2867.4841319762122</v>
      </c>
      <c r="G73" s="704">
        <f t="shared" si="5"/>
        <v>5793.8679322964317</v>
      </c>
    </row>
    <row r="74" spans="1:7" x14ac:dyDescent="0.2">
      <c r="A74" s="192"/>
      <c r="B74" s="700" t="s">
        <v>202</v>
      </c>
      <c r="C74" s="701" t="s">
        <v>199</v>
      </c>
      <c r="D74" s="702">
        <v>1063.5864592863677</v>
      </c>
      <c r="E74" s="702">
        <v>638.15187557182071</v>
      </c>
      <c r="F74" s="703">
        <v>917.34332113449227</v>
      </c>
      <c r="G74" s="704">
        <f t="shared" si="5"/>
        <v>2619.0816559926807</v>
      </c>
    </row>
    <row r="75" spans="1:7" x14ac:dyDescent="0.2">
      <c r="A75" s="192"/>
      <c r="B75" s="700" t="s">
        <v>203</v>
      </c>
      <c r="C75" s="701" t="s">
        <v>199</v>
      </c>
      <c r="D75" s="702">
        <v>1423.7027104300091</v>
      </c>
      <c r="E75" s="702">
        <v>298.97755792225757</v>
      </c>
      <c r="F75" s="703">
        <v>1205.3225335690506</v>
      </c>
      <c r="G75" s="704">
        <f t="shared" si="5"/>
        <v>2928.0028019213173</v>
      </c>
    </row>
    <row r="76" spans="1:7" x14ac:dyDescent="0.2">
      <c r="A76" s="192"/>
      <c r="B76" s="700" t="s">
        <v>204</v>
      </c>
      <c r="C76" s="701" t="s">
        <v>199</v>
      </c>
      <c r="D76" s="702">
        <v>2368.4812442817934</v>
      </c>
      <c r="E76" s="702">
        <v>1065.8165599268068</v>
      </c>
      <c r="F76" s="703">
        <v>2129.264638609332</v>
      </c>
      <c r="G76" s="704">
        <f t="shared" si="5"/>
        <v>5563.5624428179326</v>
      </c>
    </row>
    <row r="77" spans="1:7" x14ac:dyDescent="0.2">
      <c r="A77" s="192"/>
      <c r="B77" s="700" t="s">
        <v>205</v>
      </c>
      <c r="C77" s="701" t="s">
        <v>199</v>
      </c>
      <c r="D77" s="702">
        <v>2199.7941445562674</v>
      </c>
      <c r="E77" s="702">
        <v>659.93824336688022</v>
      </c>
      <c r="F77" s="703">
        <v>2502.2658394327536</v>
      </c>
      <c r="G77" s="704">
        <f t="shared" si="5"/>
        <v>5361.9982273559017</v>
      </c>
    </row>
    <row r="78" spans="1:7" x14ac:dyDescent="0.2">
      <c r="A78" s="192"/>
      <c r="B78" s="700" t="s">
        <v>206</v>
      </c>
      <c r="C78" s="701" t="s">
        <v>199</v>
      </c>
      <c r="D78" s="702">
        <v>9157.1363220494059</v>
      </c>
      <c r="E78" s="702">
        <v>1785.6415885178394</v>
      </c>
      <c r="F78" s="703">
        <v>11075.937928865509</v>
      </c>
      <c r="G78" s="704">
        <f t="shared" si="5"/>
        <v>22018.715839432756</v>
      </c>
    </row>
    <row r="79" spans="1:7" x14ac:dyDescent="0.2">
      <c r="A79" s="192"/>
      <c r="B79" s="700" t="s">
        <v>207</v>
      </c>
      <c r="C79" s="701" t="s">
        <v>199</v>
      </c>
      <c r="D79" s="702">
        <v>5057.1820677035685</v>
      </c>
      <c r="E79" s="702">
        <v>2022.8728201882477</v>
      </c>
      <c r="F79" s="703">
        <v>5709.7663838373701</v>
      </c>
      <c r="G79" s="704">
        <f t="shared" si="5"/>
        <v>12789.821271729186</v>
      </c>
    </row>
    <row r="80" spans="1:7" x14ac:dyDescent="0.2">
      <c r="A80" s="192"/>
      <c r="B80" s="700" t="s">
        <v>511</v>
      </c>
      <c r="C80" s="701" t="s">
        <v>199</v>
      </c>
      <c r="D80" s="702">
        <v>832.57090576395251</v>
      </c>
      <c r="E80" s="702">
        <v>215.46102419436841</v>
      </c>
      <c r="F80" s="703">
        <v>707.54273838568668</v>
      </c>
      <c r="G80" s="704">
        <f t="shared" si="5"/>
        <v>1755.5746683440075</v>
      </c>
    </row>
    <row r="81" spans="1:13" x14ac:dyDescent="0.2">
      <c r="A81" s="192"/>
      <c r="B81" s="700" t="s">
        <v>208</v>
      </c>
      <c r="C81" s="701" t="s">
        <v>199</v>
      </c>
      <c r="D81" s="702">
        <v>1951.0521500457455</v>
      </c>
      <c r="E81" s="702">
        <v>1199.8970748195584</v>
      </c>
      <c r="F81" s="703">
        <v>1848.7303039544577</v>
      </c>
      <c r="G81" s="704">
        <f t="shared" si="5"/>
        <v>4999.6795288197618</v>
      </c>
    </row>
    <row r="82" spans="1:13" x14ac:dyDescent="0.2">
      <c r="A82" s="192"/>
      <c r="B82" s="700" t="s">
        <v>209</v>
      </c>
      <c r="C82" s="701" t="s">
        <v>199</v>
      </c>
      <c r="D82" s="702">
        <v>6874.8101555352241</v>
      </c>
      <c r="E82" s="702">
        <v>1675.7349777224917</v>
      </c>
      <c r="F82" s="703">
        <v>6451.962243229018</v>
      </c>
      <c r="G82" s="704">
        <f t="shared" si="5"/>
        <v>15002.507376486734</v>
      </c>
    </row>
    <row r="83" spans="1:13" ht="13.5" thickBot="1" x14ac:dyDescent="0.25">
      <c r="B83" s="713"/>
      <c r="C83" s="714"/>
      <c r="D83" s="715"/>
      <c r="E83" s="716"/>
      <c r="F83" s="717"/>
      <c r="G83" s="718"/>
    </row>
    <row r="84" spans="1:13" ht="13.5" thickTop="1" x14ac:dyDescent="0.2">
      <c r="B84" s="687"/>
      <c r="C84" s="687"/>
      <c r="D84" s="719"/>
      <c r="E84" s="719"/>
      <c r="F84" s="719"/>
      <c r="G84" s="719"/>
    </row>
    <row r="85" spans="1:13" x14ac:dyDescent="0.2">
      <c r="B85" s="687"/>
      <c r="C85" s="687"/>
      <c r="D85" s="719"/>
      <c r="E85" s="719"/>
      <c r="F85" s="719"/>
      <c r="G85" s="719"/>
    </row>
    <row r="86" spans="1:13" ht="15.75" x14ac:dyDescent="0.2">
      <c r="B86" s="410" t="s">
        <v>577</v>
      </c>
      <c r="C86" s="720"/>
      <c r="D86" s="286"/>
      <c r="E86" s="286"/>
      <c r="F86" s="286"/>
      <c r="G86" s="286"/>
    </row>
    <row r="87" spans="1:13" ht="15.75" x14ac:dyDescent="0.2">
      <c r="B87" s="287" t="s">
        <v>330</v>
      </c>
      <c r="C87" s="720"/>
      <c r="D87" s="286"/>
      <c r="E87" s="286"/>
      <c r="F87" s="286"/>
      <c r="G87" s="286"/>
    </row>
    <row r="88" spans="1:13" s="451" customFormat="1" x14ac:dyDescent="0.2">
      <c r="B88" s="442"/>
      <c r="C88" s="442"/>
      <c r="D88" s="442"/>
      <c r="E88" s="442"/>
      <c r="F88" s="442"/>
      <c r="G88" s="442"/>
      <c r="H88" s="29"/>
      <c r="I88" s="29"/>
      <c r="J88" s="29"/>
      <c r="K88" s="29"/>
      <c r="L88" s="29"/>
      <c r="M88" s="29"/>
    </row>
    <row r="89" spans="1:13" s="451" customFormat="1" x14ac:dyDescent="0.2">
      <c r="B89" s="442"/>
      <c r="C89" s="442"/>
      <c r="D89" s="442"/>
      <c r="E89" s="442"/>
      <c r="F89" s="442"/>
      <c r="G89" s="442"/>
      <c r="H89" s="29"/>
      <c r="I89" s="29"/>
      <c r="J89" s="29"/>
      <c r="K89" s="29"/>
      <c r="L89" s="29"/>
      <c r="M89" s="29"/>
    </row>
    <row r="90" spans="1:13" ht="17.25" x14ac:dyDescent="0.2">
      <c r="B90" s="1276" t="str">
        <f>+B6</f>
        <v>BONOS ELEGIBLES PENDIENTES DE REESTRUCTURACIÓN</v>
      </c>
      <c r="C90" s="1276"/>
      <c r="D90" s="1276"/>
      <c r="E90" s="1276"/>
      <c r="F90" s="1276"/>
      <c r="G90" s="1276"/>
    </row>
    <row r="91" spans="1:13" ht="15" x14ac:dyDescent="0.2">
      <c r="B91" s="1277" t="str">
        <f>+B7</f>
        <v>DATOS AL 31/12/2018</v>
      </c>
      <c r="C91" s="1277"/>
      <c r="D91" s="1277"/>
      <c r="E91" s="1277"/>
      <c r="F91" s="1277"/>
      <c r="G91" s="1277"/>
    </row>
    <row r="92" spans="1:13" s="451" customFormat="1" x14ac:dyDescent="0.2">
      <c r="B92" s="721"/>
      <c r="C92" s="721"/>
      <c r="D92" s="721"/>
      <c r="E92" s="721"/>
      <c r="F92" s="721"/>
      <c r="G92" s="721"/>
      <c r="H92" s="29"/>
      <c r="I92" s="29"/>
      <c r="J92" s="29"/>
      <c r="K92" s="29"/>
      <c r="L92" s="29"/>
      <c r="M92" s="29"/>
    </row>
    <row r="93" spans="1:13" s="451" customFormat="1" x14ac:dyDescent="0.2">
      <c r="B93" s="442"/>
      <c r="C93" s="442"/>
      <c r="D93" s="442"/>
      <c r="E93" s="442"/>
      <c r="F93" s="442"/>
      <c r="G93" s="442"/>
      <c r="H93" s="29"/>
      <c r="I93" s="29"/>
      <c r="J93" s="29"/>
      <c r="K93" s="29"/>
      <c r="L93" s="29"/>
      <c r="M93" s="29"/>
    </row>
    <row r="94" spans="1:13" ht="13.5" thickBot="1" x14ac:dyDescent="0.25">
      <c r="B94" s="286"/>
      <c r="C94" s="286"/>
      <c r="D94" s="286"/>
      <c r="E94" s="286"/>
      <c r="F94" s="286"/>
      <c r="G94" s="689" t="s">
        <v>319</v>
      </c>
    </row>
    <row r="95" spans="1:13" ht="13.5" thickTop="1" x14ac:dyDescent="0.2">
      <c r="B95" s="1278" t="s">
        <v>315</v>
      </c>
      <c r="C95" s="1281" t="s">
        <v>187</v>
      </c>
      <c r="D95" s="1284" t="s">
        <v>309</v>
      </c>
      <c r="E95" s="1284" t="s">
        <v>364</v>
      </c>
      <c r="F95" s="1287" t="s">
        <v>663</v>
      </c>
      <c r="G95" s="1238" t="s">
        <v>317</v>
      </c>
    </row>
    <row r="96" spans="1:13" x14ac:dyDescent="0.2">
      <c r="B96" s="1279"/>
      <c r="C96" s="1282"/>
      <c r="D96" s="1285"/>
      <c r="E96" s="1285"/>
      <c r="F96" s="1288"/>
      <c r="G96" s="1239"/>
    </row>
    <row r="97" spans="1:13" x14ac:dyDescent="0.2">
      <c r="B97" s="1279"/>
      <c r="C97" s="1282"/>
      <c r="D97" s="1285"/>
      <c r="E97" s="1285"/>
      <c r="F97" s="1288"/>
      <c r="G97" s="1239"/>
    </row>
    <row r="98" spans="1:13" x14ac:dyDescent="0.2">
      <c r="B98" s="1279"/>
      <c r="C98" s="1282"/>
      <c r="D98" s="1285"/>
      <c r="E98" s="1285"/>
      <c r="F98" s="1288"/>
      <c r="G98" s="1239"/>
    </row>
    <row r="99" spans="1:13" ht="13.5" thickBot="1" x14ac:dyDescent="0.25">
      <c r="B99" s="1280"/>
      <c r="C99" s="1283"/>
      <c r="D99" s="1286"/>
      <c r="E99" s="1286"/>
      <c r="F99" s="1289"/>
      <c r="G99" s="1290"/>
    </row>
    <row r="100" spans="1:13" ht="13.5" thickTop="1" x14ac:dyDescent="0.2">
      <c r="B100" s="695"/>
      <c r="C100" s="696"/>
      <c r="D100" s="702"/>
      <c r="E100" s="722"/>
      <c r="F100" s="705"/>
      <c r="G100" s="723"/>
    </row>
    <row r="101" spans="1:13" s="437" customFormat="1" ht="15" x14ac:dyDescent="0.25">
      <c r="B101" s="724" t="s">
        <v>324</v>
      </c>
      <c r="C101" s="725"/>
      <c r="D101" s="726"/>
      <c r="E101" s="726"/>
      <c r="F101" s="727"/>
      <c r="G101" s="728"/>
      <c r="H101" s="29"/>
      <c r="I101" s="29"/>
      <c r="J101" s="29"/>
      <c r="K101" s="29"/>
      <c r="L101" s="29"/>
      <c r="M101" s="29"/>
    </row>
    <row r="102" spans="1:13" x14ac:dyDescent="0.2">
      <c r="B102" s="695"/>
      <c r="C102" s="696"/>
      <c r="D102" s="702"/>
      <c r="E102" s="702"/>
      <c r="F102" s="705"/>
      <c r="G102" s="723"/>
    </row>
    <row r="103" spans="1:13" x14ac:dyDescent="0.2">
      <c r="A103" s="192"/>
      <c r="B103" s="700" t="s">
        <v>210</v>
      </c>
      <c r="C103" s="701" t="s">
        <v>199</v>
      </c>
      <c r="D103" s="702">
        <v>4351.9361848124436</v>
      </c>
      <c r="E103" s="702">
        <v>1566.6970311070463</v>
      </c>
      <c r="F103" s="703">
        <v>4273.601333485818</v>
      </c>
      <c r="G103" s="704">
        <f t="shared" ref="G103:G166" si="6">+F103+E103+D103</f>
        <v>10192.234549405308</v>
      </c>
    </row>
    <row r="104" spans="1:13" x14ac:dyDescent="0.2">
      <c r="A104" s="192"/>
      <c r="B104" s="700" t="s">
        <v>512</v>
      </c>
      <c r="C104" s="701" t="s">
        <v>199</v>
      </c>
      <c r="D104" s="702">
        <v>8766.5827996340358</v>
      </c>
      <c r="E104" s="702">
        <v>2432.7267234039846</v>
      </c>
      <c r="F104" s="703">
        <v>9537.1897793407552</v>
      </c>
      <c r="G104" s="704">
        <f t="shared" si="6"/>
        <v>20736.499302378776</v>
      </c>
    </row>
    <row r="105" spans="1:13" x14ac:dyDescent="0.2">
      <c r="A105" s="192"/>
      <c r="B105" s="700" t="s">
        <v>513</v>
      </c>
      <c r="C105" s="701" t="s">
        <v>199</v>
      </c>
      <c r="D105" s="702">
        <v>4169.7163769441904</v>
      </c>
      <c r="E105" s="702">
        <v>2501.8298236250889</v>
      </c>
      <c r="F105" s="703">
        <v>3824.5565212971437</v>
      </c>
      <c r="G105" s="704">
        <f t="shared" si="6"/>
        <v>10496.102721866424</v>
      </c>
    </row>
    <row r="106" spans="1:13" x14ac:dyDescent="0.2">
      <c r="A106" s="192"/>
      <c r="B106" s="700" t="s">
        <v>211</v>
      </c>
      <c r="C106" s="701" t="s">
        <v>199</v>
      </c>
      <c r="D106" s="702">
        <v>2991.9927836230554</v>
      </c>
      <c r="E106" s="702">
        <v>658.23842186705679</v>
      </c>
      <c r="F106" s="703">
        <v>4104.8478773095212</v>
      </c>
      <c r="G106" s="704">
        <f t="shared" si="6"/>
        <v>7755.0790827996334</v>
      </c>
    </row>
    <row r="107" spans="1:13" x14ac:dyDescent="0.2">
      <c r="A107" s="192"/>
      <c r="B107" s="700" t="s">
        <v>212</v>
      </c>
      <c r="C107" s="701" t="s">
        <v>199</v>
      </c>
      <c r="D107" s="702">
        <v>1357.0972095150962</v>
      </c>
      <c r="E107" s="702">
        <v>814.25832818694721</v>
      </c>
      <c r="F107" s="703">
        <v>1262.477376296127</v>
      </c>
      <c r="G107" s="704">
        <f t="shared" si="6"/>
        <v>3433.8329139981706</v>
      </c>
    </row>
    <row r="108" spans="1:13" x14ac:dyDescent="0.2">
      <c r="A108" s="192"/>
      <c r="B108" s="700" t="s">
        <v>213</v>
      </c>
      <c r="C108" s="701" t="s">
        <v>199</v>
      </c>
      <c r="D108" s="702">
        <v>1717.5853956999085</v>
      </c>
      <c r="E108" s="702">
        <v>190.17780253125227</v>
      </c>
      <c r="F108" s="703">
        <v>677.48435437634157</v>
      </c>
      <c r="G108" s="704">
        <f t="shared" si="6"/>
        <v>2585.2475526075023</v>
      </c>
    </row>
    <row r="109" spans="1:13" x14ac:dyDescent="0.2">
      <c r="A109" s="192"/>
      <c r="B109" s="700" t="s">
        <v>514</v>
      </c>
      <c r="C109" s="701" t="s">
        <v>199</v>
      </c>
      <c r="D109" s="702">
        <v>2361.9752287282713</v>
      </c>
      <c r="E109" s="702">
        <v>1080.6036789523134</v>
      </c>
      <c r="F109" s="703">
        <v>1566.3750378820876</v>
      </c>
      <c r="G109" s="704">
        <f t="shared" si="6"/>
        <v>5008.9539455626727</v>
      </c>
    </row>
    <row r="110" spans="1:13" x14ac:dyDescent="0.2">
      <c r="A110" s="192"/>
      <c r="B110" s="700" t="s">
        <v>214</v>
      </c>
      <c r="C110" s="701" t="s">
        <v>199</v>
      </c>
      <c r="D110" s="702">
        <v>3250.4968892955171</v>
      </c>
      <c r="E110" s="702">
        <v>682.604333084274</v>
      </c>
      <c r="F110" s="703">
        <v>2751.9067831096872</v>
      </c>
      <c r="G110" s="704">
        <f t="shared" si="6"/>
        <v>6685.0080054894788</v>
      </c>
    </row>
    <row r="111" spans="1:13" x14ac:dyDescent="0.2">
      <c r="A111" s="192"/>
      <c r="B111" s="700" t="s">
        <v>215</v>
      </c>
      <c r="C111" s="701" t="s">
        <v>199</v>
      </c>
      <c r="D111" s="702">
        <v>2064.291937328454</v>
      </c>
      <c r="E111" s="702">
        <v>433.50131016411228</v>
      </c>
      <c r="F111" s="703">
        <v>1748.8566610161254</v>
      </c>
      <c r="G111" s="704">
        <f t="shared" si="6"/>
        <v>4246.6499085086916</v>
      </c>
    </row>
    <row r="112" spans="1:13" x14ac:dyDescent="0.2">
      <c r="A112" s="192"/>
      <c r="B112" s="700" t="s">
        <v>515</v>
      </c>
      <c r="C112" s="701" t="s">
        <v>199</v>
      </c>
      <c r="D112" s="702">
        <v>30068.219499085088</v>
      </c>
      <c r="E112" s="702">
        <v>3157.1630488377705</v>
      </c>
      <c r="F112" s="703">
        <v>42455.073090229016</v>
      </c>
      <c r="G112" s="704">
        <f t="shared" si="6"/>
        <v>75680.455638151878</v>
      </c>
    </row>
    <row r="113" spans="1:7" x14ac:dyDescent="0.2">
      <c r="A113" s="192"/>
      <c r="B113" s="700" t="s">
        <v>216</v>
      </c>
      <c r="C113" s="701" t="s">
        <v>199</v>
      </c>
      <c r="D113" s="702">
        <v>28784.142509149129</v>
      </c>
      <c r="E113" s="702">
        <v>5900.7492099265728</v>
      </c>
      <c r="F113" s="703">
        <v>39002.313210018532</v>
      </c>
      <c r="G113" s="704">
        <f t="shared" si="6"/>
        <v>73687.204929094238</v>
      </c>
    </row>
    <row r="114" spans="1:7" x14ac:dyDescent="0.2">
      <c r="A114" s="192"/>
      <c r="B114" s="700" t="s">
        <v>217</v>
      </c>
      <c r="C114" s="701" t="s">
        <v>199</v>
      </c>
      <c r="D114" s="702">
        <v>21512.968469807871</v>
      </c>
      <c r="E114" s="702">
        <v>12101.044753702536</v>
      </c>
      <c r="F114" s="703">
        <v>24282.763160295635</v>
      </c>
      <c r="G114" s="704">
        <f t="shared" si="6"/>
        <v>57896.776383806042</v>
      </c>
    </row>
    <row r="115" spans="1:7" x14ac:dyDescent="0.2">
      <c r="A115" s="192"/>
      <c r="B115" s="700" t="s">
        <v>218</v>
      </c>
      <c r="C115" s="701" t="s">
        <v>199</v>
      </c>
      <c r="D115" s="702">
        <v>38698.901280878323</v>
      </c>
      <c r="E115" s="702">
        <v>45471.208979477349</v>
      </c>
      <c r="F115" s="703">
        <v>22394.570434978279</v>
      </c>
      <c r="G115" s="704">
        <f t="shared" si="6"/>
        <v>106564.68069533395</v>
      </c>
    </row>
    <row r="116" spans="1:7" x14ac:dyDescent="0.2">
      <c r="A116" s="192"/>
      <c r="B116" s="700" t="s">
        <v>219</v>
      </c>
      <c r="C116" s="701" t="s">
        <v>199</v>
      </c>
      <c r="D116" s="702">
        <v>10702.396271729185</v>
      </c>
      <c r="E116" s="702">
        <v>1926.4313143584186</v>
      </c>
      <c r="F116" s="703">
        <v>12128.490574937099</v>
      </c>
      <c r="G116" s="704">
        <f t="shared" si="6"/>
        <v>24757.318161024705</v>
      </c>
    </row>
    <row r="117" spans="1:7" x14ac:dyDescent="0.2">
      <c r="A117" s="192"/>
      <c r="B117" s="700" t="s">
        <v>601</v>
      </c>
      <c r="C117" s="701" t="s">
        <v>199</v>
      </c>
      <c r="D117" s="702">
        <v>14535.33117566331</v>
      </c>
      <c r="E117" s="702">
        <v>24419.356392955171</v>
      </c>
      <c r="F117" s="703">
        <v>0</v>
      </c>
      <c r="G117" s="704">
        <f t="shared" si="6"/>
        <v>38954.687568618479</v>
      </c>
    </row>
    <row r="118" spans="1:7" x14ac:dyDescent="0.2">
      <c r="A118" s="192"/>
      <c r="B118" s="700" t="s">
        <v>220</v>
      </c>
      <c r="C118" s="701" t="s">
        <v>199</v>
      </c>
      <c r="D118" s="702">
        <v>16100.08082113449</v>
      </c>
      <c r="E118" s="702">
        <v>26484.632948307411</v>
      </c>
      <c r="F118" s="703">
        <v>0</v>
      </c>
      <c r="G118" s="704">
        <f t="shared" si="6"/>
        <v>42584.7137694419</v>
      </c>
    </row>
    <row r="119" spans="1:7" x14ac:dyDescent="0.2">
      <c r="A119" s="192"/>
      <c r="B119" s="700" t="s">
        <v>516</v>
      </c>
      <c r="C119" s="701" t="s">
        <v>199</v>
      </c>
      <c r="D119" s="702">
        <v>22661.387088289113</v>
      </c>
      <c r="E119" s="702">
        <v>7704.8716052501004</v>
      </c>
      <c r="F119" s="703">
        <v>21514.78384991916</v>
      </c>
      <c r="G119" s="704">
        <f t="shared" si="6"/>
        <v>51881.042543458374</v>
      </c>
    </row>
    <row r="120" spans="1:7" x14ac:dyDescent="0.2">
      <c r="A120" s="192"/>
      <c r="B120" s="700" t="s">
        <v>221</v>
      </c>
      <c r="C120" s="701" t="s">
        <v>199</v>
      </c>
      <c r="D120" s="702">
        <v>1457.1417086001829</v>
      </c>
      <c r="E120" s="702">
        <v>815.99936119751953</v>
      </c>
      <c r="F120" s="703">
        <v>950.70401254447518</v>
      </c>
      <c r="G120" s="704">
        <f t="shared" si="6"/>
        <v>3223.8450823421776</v>
      </c>
    </row>
    <row r="121" spans="1:7" x14ac:dyDescent="0.2">
      <c r="A121" s="192"/>
      <c r="B121" s="700" t="s">
        <v>517</v>
      </c>
      <c r="C121" s="701" t="s">
        <v>199</v>
      </c>
      <c r="D121" s="702">
        <v>4169.7710887465691</v>
      </c>
      <c r="E121" s="702">
        <v>312.73283428636751</v>
      </c>
      <c r="F121" s="703">
        <v>4351.3298715690762</v>
      </c>
      <c r="G121" s="704">
        <f t="shared" si="6"/>
        <v>8833.8337946020129</v>
      </c>
    </row>
    <row r="122" spans="1:7" x14ac:dyDescent="0.2">
      <c r="A122" s="192"/>
      <c r="B122" s="700" t="s">
        <v>222</v>
      </c>
      <c r="C122" s="701" t="s">
        <v>199</v>
      </c>
      <c r="D122" s="702">
        <v>4584.1937328453796</v>
      </c>
      <c r="E122" s="702">
        <v>2607.2601856153728</v>
      </c>
      <c r="F122" s="703">
        <v>2982.8298075227781</v>
      </c>
      <c r="G122" s="704">
        <f t="shared" si="6"/>
        <v>10174.283725983531</v>
      </c>
    </row>
    <row r="123" spans="1:7" x14ac:dyDescent="0.2">
      <c r="A123" s="192"/>
      <c r="B123" s="700" t="s">
        <v>518</v>
      </c>
      <c r="C123" s="701" t="s">
        <v>199</v>
      </c>
      <c r="D123" s="702">
        <v>1599.3077424519672</v>
      </c>
      <c r="E123" s="702">
        <v>1942.5495311070449</v>
      </c>
      <c r="F123" s="703">
        <v>0</v>
      </c>
      <c r="G123" s="704">
        <f t="shared" si="6"/>
        <v>3541.8572735590124</v>
      </c>
    </row>
    <row r="124" spans="1:7" x14ac:dyDescent="0.2">
      <c r="A124" s="192"/>
      <c r="B124" s="700" t="s">
        <v>519</v>
      </c>
      <c r="C124" s="701" t="s">
        <v>199</v>
      </c>
      <c r="D124" s="702">
        <v>3604.5448307410797</v>
      </c>
      <c r="E124" s="702">
        <v>2757.4767905293784</v>
      </c>
      <c r="F124" s="703">
        <v>1755.7637744294509</v>
      </c>
      <c r="G124" s="704">
        <f t="shared" si="6"/>
        <v>8117.7853956999088</v>
      </c>
    </row>
    <row r="125" spans="1:7" x14ac:dyDescent="0.2">
      <c r="A125" s="192"/>
      <c r="B125" s="700" t="s">
        <v>223</v>
      </c>
      <c r="C125" s="701" t="s">
        <v>199</v>
      </c>
      <c r="D125" s="702">
        <v>7219.8078682525165</v>
      </c>
      <c r="E125" s="702">
        <v>577.5846332723404</v>
      </c>
      <c r="F125" s="703">
        <v>8177.6357121073497</v>
      </c>
      <c r="G125" s="704">
        <f t="shared" si="6"/>
        <v>15975.028213632206</v>
      </c>
    </row>
    <row r="126" spans="1:7" x14ac:dyDescent="0.2">
      <c r="A126" s="192"/>
      <c r="B126" s="700" t="s">
        <v>224</v>
      </c>
      <c r="C126" s="701" t="s">
        <v>199</v>
      </c>
      <c r="D126" s="702">
        <v>12191.216834400731</v>
      </c>
      <c r="E126" s="702">
        <v>6827.0814219378581</v>
      </c>
      <c r="F126" s="703">
        <v>7957.3575304866599</v>
      </c>
      <c r="G126" s="704">
        <f t="shared" si="6"/>
        <v>26975.655786825249</v>
      </c>
    </row>
    <row r="127" spans="1:7" x14ac:dyDescent="0.2">
      <c r="A127" s="192"/>
      <c r="B127" s="700" t="s">
        <v>225</v>
      </c>
      <c r="C127" s="701" t="s">
        <v>199</v>
      </c>
      <c r="D127" s="702">
        <v>1735.3046317474839</v>
      </c>
      <c r="E127" s="702">
        <v>1110.594967256277</v>
      </c>
      <c r="F127" s="703">
        <v>899.2734224966963</v>
      </c>
      <c r="G127" s="704">
        <f t="shared" si="6"/>
        <v>3745.1730215004573</v>
      </c>
    </row>
    <row r="128" spans="1:7" x14ac:dyDescent="0.2">
      <c r="A128" s="192"/>
      <c r="B128" s="700" t="s">
        <v>520</v>
      </c>
      <c r="C128" s="701" t="s">
        <v>199</v>
      </c>
      <c r="D128" s="702">
        <v>3141.0313357731015</v>
      </c>
      <c r="E128" s="702">
        <v>612.53753996597288</v>
      </c>
      <c r="F128" s="703">
        <v>1404.9021443890133</v>
      </c>
      <c r="G128" s="704">
        <f t="shared" si="6"/>
        <v>5158.4710201280877</v>
      </c>
    </row>
    <row r="129" spans="1:7" x14ac:dyDescent="0.2">
      <c r="A129" s="192"/>
      <c r="B129" s="700" t="s">
        <v>226</v>
      </c>
      <c r="C129" s="701" t="s">
        <v>199</v>
      </c>
      <c r="D129" s="702">
        <v>954.36870997255255</v>
      </c>
      <c r="E129" s="702">
        <v>271.99508329521177</v>
      </c>
      <c r="F129" s="703">
        <v>1100.8245415904241</v>
      </c>
      <c r="G129" s="704">
        <f t="shared" si="6"/>
        <v>2327.1883348581887</v>
      </c>
    </row>
    <row r="130" spans="1:7" x14ac:dyDescent="0.2">
      <c r="A130" s="192"/>
      <c r="B130" s="700" t="s">
        <v>227</v>
      </c>
      <c r="C130" s="701" t="s">
        <v>199</v>
      </c>
      <c r="D130" s="702">
        <v>2179.7804208600187</v>
      </c>
      <c r="E130" s="702">
        <v>1220.677037248242</v>
      </c>
      <c r="F130" s="703">
        <v>1422.7695547005228</v>
      </c>
      <c r="G130" s="704">
        <f t="shared" si="6"/>
        <v>4823.2270128087839</v>
      </c>
    </row>
    <row r="131" spans="1:7" x14ac:dyDescent="0.2">
      <c r="A131" s="192"/>
      <c r="B131" s="700" t="s">
        <v>521</v>
      </c>
      <c r="C131" s="701" t="s">
        <v>199</v>
      </c>
      <c r="D131" s="702">
        <v>2848.5910338517842</v>
      </c>
      <c r="E131" s="702">
        <v>598.20411551091092</v>
      </c>
      <c r="F131" s="703">
        <v>2412.4834531075703</v>
      </c>
      <c r="G131" s="704">
        <f t="shared" si="6"/>
        <v>5859.2786024702655</v>
      </c>
    </row>
    <row r="132" spans="1:7" x14ac:dyDescent="0.2">
      <c r="A132" s="192"/>
      <c r="B132" s="700" t="s">
        <v>229</v>
      </c>
      <c r="C132" s="701" t="s">
        <v>199</v>
      </c>
      <c r="D132" s="702">
        <v>1259.3778591033854</v>
      </c>
      <c r="E132" s="702">
        <v>906.75205855443733</v>
      </c>
      <c r="F132" s="703">
        <v>782.70333943275386</v>
      </c>
      <c r="G132" s="704">
        <f t="shared" si="6"/>
        <v>2948.8332570905768</v>
      </c>
    </row>
    <row r="133" spans="1:7" x14ac:dyDescent="0.2">
      <c r="A133" s="192"/>
      <c r="B133" s="700" t="s">
        <v>230</v>
      </c>
      <c r="C133" s="701" t="s">
        <v>199</v>
      </c>
      <c r="D133" s="702">
        <v>2210.6587374199453</v>
      </c>
      <c r="E133" s="702">
        <v>157.5094409943722</v>
      </c>
      <c r="F133" s="703">
        <v>2184.4185210367345</v>
      </c>
      <c r="G133" s="704">
        <f t="shared" si="6"/>
        <v>4552.5866994510525</v>
      </c>
    </row>
    <row r="134" spans="1:7" x14ac:dyDescent="0.2">
      <c r="A134" s="192"/>
      <c r="B134" s="700" t="s">
        <v>522</v>
      </c>
      <c r="C134" s="701" t="s">
        <v>199</v>
      </c>
      <c r="D134" s="702">
        <v>8948.9935956084173</v>
      </c>
      <c r="E134" s="702">
        <v>2281.9933687862158</v>
      </c>
      <c r="F134" s="703">
        <v>8982.1794468587996</v>
      </c>
      <c r="G134" s="704">
        <f t="shared" si="6"/>
        <v>20213.166411253434</v>
      </c>
    </row>
    <row r="135" spans="1:7" x14ac:dyDescent="0.2">
      <c r="A135" s="192"/>
      <c r="B135" s="700" t="s">
        <v>231</v>
      </c>
      <c r="C135" s="701" t="s">
        <v>199</v>
      </c>
      <c r="D135" s="702">
        <v>3412.6258005489481</v>
      </c>
      <c r="E135" s="702">
        <v>518.87373208295276</v>
      </c>
      <c r="F135" s="703">
        <v>2844.0612976517223</v>
      </c>
      <c r="G135" s="704">
        <f t="shared" si="6"/>
        <v>6775.5608302836226</v>
      </c>
    </row>
    <row r="136" spans="1:7" x14ac:dyDescent="0.2">
      <c r="A136" s="192"/>
      <c r="B136" s="700" t="s">
        <v>232</v>
      </c>
      <c r="C136" s="701" t="s">
        <v>199</v>
      </c>
      <c r="D136" s="702">
        <v>37078.854071363225</v>
      </c>
      <c r="E136" s="702">
        <v>3429.7939996950154</v>
      </c>
      <c r="F136" s="703">
        <v>46340.327843854844</v>
      </c>
      <c r="G136" s="704">
        <f t="shared" si="6"/>
        <v>86848.975914913084</v>
      </c>
    </row>
    <row r="137" spans="1:7" x14ac:dyDescent="0.2">
      <c r="A137" s="192"/>
      <c r="B137" s="700" t="s">
        <v>233</v>
      </c>
      <c r="C137" s="701" t="s">
        <v>234</v>
      </c>
      <c r="D137" s="702">
        <v>1317.5079914419152</v>
      </c>
      <c r="E137" s="702">
        <v>790.50479486514928</v>
      </c>
      <c r="F137" s="703">
        <v>1162.7008024474901</v>
      </c>
      <c r="G137" s="704">
        <f t="shared" si="6"/>
        <v>3270.7135887545546</v>
      </c>
    </row>
    <row r="138" spans="1:7" x14ac:dyDescent="0.2">
      <c r="A138" s="192"/>
      <c r="B138" s="700" t="s">
        <v>523</v>
      </c>
      <c r="C138" s="701" t="s">
        <v>235</v>
      </c>
      <c r="D138" s="702">
        <v>0</v>
      </c>
      <c r="E138" s="702">
        <v>0</v>
      </c>
      <c r="F138" s="703">
        <v>0</v>
      </c>
      <c r="G138" s="704">
        <f t="shared" si="6"/>
        <v>0</v>
      </c>
    </row>
    <row r="139" spans="1:7" x14ac:dyDescent="0.2">
      <c r="A139" s="192"/>
      <c r="B139" s="700" t="s">
        <v>524</v>
      </c>
      <c r="C139" s="701" t="s">
        <v>235</v>
      </c>
      <c r="D139" s="702">
        <v>0</v>
      </c>
      <c r="E139" s="702">
        <v>0</v>
      </c>
      <c r="F139" s="703">
        <v>0</v>
      </c>
      <c r="G139" s="704">
        <f t="shared" si="6"/>
        <v>0</v>
      </c>
    </row>
    <row r="140" spans="1:7" x14ac:dyDescent="0.2">
      <c r="A140" s="192"/>
      <c r="B140" s="700" t="s">
        <v>525</v>
      </c>
      <c r="C140" s="701" t="s">
        <v>235</v>
      </c>
      <c r="D140" s="702">
        <v>0</v>
      </c>
      <c r="E140" s="702">
        <v>0</v>
      </c>
      <c r="F140" s="703">
        <v>0</v>
      </c>
      <c r="G140" s="704">
        <f t="shared" si="6"/>
        <v>0</v>
      </c>
    </row>
    <row r="141" spans="1:7" x14ac:dyDescent="0.2">
      <c r="A141" s="192"/>
      <c r="B141" s="700" t="s">
        <v>149</v>
      </c>
      <c r="C141" s="701" t="s">
        <v>235</v>
      </c>
      <c r="D141" s="702">
        <v>181.38944313440959</v>
      </c>
      <c r="E141" s="702">
        <v>43.533466352258259</v>
      </c>
      <c r="F141" s="703">
        <v>120.62397968438241</v>
      </c>
      <c r="G141" s="704">
        <f t="shared" si="6"/>
        <v>345.54688917105022</v>
      </c>
    </row>
    <row r="142" spans="1:7" x14ac:dyDescent="0.2">
      <c r="A142" s="192"/>
      <c r="B142" s="700" t="s">
        <v>150</v>
      </c>
      <c r="C142" s="701" t="s">
        <v>235</v>
      </c>
      <c r="D142" s="702">
        <v>2983.8563395610377</v>
      </c>
      <c r="E142" s="702">
        <v>149.1928169679743</v>
      </c>
      <c r="F142" s="703">
        <v>1990.8952576737813</v>
      </c>
      <c r="G142" s="704">
        <f t="shared" si="6"/>
        <v>5123.9444142027933</v>
      </c>
    </row>
    <row r="143" spans="1:7" x14ac:dyDescent="0.2">
      <c r="A143" s="192"/>
      <c r="B143" s="700" t="s">
        <v>526</v>
      </c>
      <c r="C143" s="701" t="s">
        <v>235</v>
      </c>
      <c r="D143" s="702">
        <v>0</v>
      </c>
      <c r="E143" s="702">
        <v>0</v>
      </c>
      <c r="F143" s="703">
        <v>0</v>
      </c>
      <c r="G143" s="704">
        <f t="shared" si="6"/>
        <v>0</v>
      </c>
    </row>
    <row r="144" spans="1:7" x14ac:dyDescent="0.2">
      <c r="A144" s="192"/>
      <c r="B144" s="700" t="s">
        <v>527</v>
      </c>
      <c r="C144" s="701" t="s">
        <v>235</v>
      </c>
      <c r="D144" s="702">
        <v>181.38944313440959</v>
      </c>
      <c r="E144" s="702">
        <v>50.78904411794344</v>
      </c>
      <c r="F144" s="703">
        <v>42.51818933026987</v>
      </c>
      <c r="G144" s="704">
        <f t="shared" si="6"/>
        <v>274.6966765826229</v>
      </c>
    </row>
    <row r="145" spans="1:7" x14ac:dyDescent="0.2">
      <c r="A145" s="192"/>
      <c r="B145" s="700" t="s">
        <v>156</v>
      </c>
      <c r="C145" s="701" t="s">
        <v>235</v>
      </c>
      <c r="D145" s="702">
        <v>816.25249410484298</v>
      </c>
      <c r="E145" s="702">
        <v>88.1552693633231</v>
      </c>
      <c r="F145" s="703">
        <v>544.23635044440414</v>
      </c>
      <c r="G145" s="704">
        <f t="shared" si="6"/>
        <v>1448.6441139125702</v>
      </c>
    </row>
    <row r="146" spans="1:7" x14ac:dyDescent="0.2">
      <c r="A146" s="192"/>
      <c r="B146" s="700" t="s">
        <v>158</v>
      </c>
      <c r="C146" s="701" t="s">
        <v>235</v>
      </c>
      <c r="D146" s="702">
        <v>4707.056049337928</v>
      </c>
      <c r="E146" s="702">
        <v>603.0915562609589</v>
      </c>
      <c r="F146" s="703">
        <v>2861.3343838805249</v>
      </c>
      <c r="G146" s="704">
        <f t="shared" si="6"/>
        <v>8171.4819894794118</v>
      </c>
    </row>
    <row r="147" spans="1:7" x14ac:dyDescent="0.2">
      <c r="A147" s="192"/>
      <c r="B147" s="700" t="s">
        <v>528</v>
      </c>
      <c r="C147" s="701" t="s">
        <v>235</v>
      </c>
      <c r="D147" s="702">
        <v>8026.4828586976237</v>
      </c>
      <c r="E147" s="702">
        <v>1557.1376746175711</v>
      </c>
      <c r="F147" s="703">
        <v>4117.7640727976295</v>
      </c>
      <c r="G147" s="704">
        <f t="shared" si="6"/>
        <v>13701.384606112824</v>
      </c>
    </row>
    <row r="148" spans="1:7" x14ac:dyDescent="0.2">
      <c r="A148" s="192"/>
      <c r="B148" s="700" t="s">
        <v>564</v>
      </c>
      <c r="C148" s="701" t="s">
        <v>236</v>
      </c>
      <c r="D148" s="702">
        <v>15465.451999999999</v>
      </c>
      <c r="E148" s="702">
        <v>10498.374107833337</v>
      </c>
      <c r="F148" s="703">
        <v>17599.039982166662</v>
      </c>
      <c r="G148" s="704">
        <f t="shared" si="6"/>
        <v>43562.866089999996</v>
      </c>
    </row>
    <row r="149" spans="1:7" x14ac:dyDescent="0.2">
      <c r="A149" s="192"/>
      <c r="B149" s="700" t="s">
        <v>565</v>
      </c>
      <c r="C149" s="701" t="s">
        <v>236</v>
      </c>
      <c r="D149" s="702">
        <v>141906.33284000002</v>
      </c>
      <c r="E149" s="702">
        <v>165143.49486000001</v>
      </c>
      <c r="F149" s="703">
        <v>0</v>
      </c>
      <c r="G149" s="704">
        <f t="shared" si="6"/>
        <v>307049.82770000002</v>
      </c>
    </row>
    <row r="150" spans="1:7" x14ac:dyDescent="0.2">
      <c r="A150" s="192"/>
      <c r="B150" s="700" t="s">
        <v>566</v>
      </c>
      <c r="C150" s="701" t="s">
        <v>236</v>
      </c>
      <c r="D150" s="702">
        <v>98393.251239999998</v>
      </c>
      <c r="E150" s="702">
        <v>112168.30622</v>
      </c>
      <c r="F150" s="703">
        <v>0</v>
      </c>
      <c r="G150" s="704">
        <f t="shared" si="6"/>
        <v>210561.55745999998</v>
      </c>
    </row>
    <row r="151" spans="1:7" x14ac:dyDescent="0.2">
      <c r="A151" s="192"/>
      <c r="B151" s="700" t="s">
        <v>567</v>
      </c>
      <c r="C151" s="701" t="s">
        <v>236</v>
      </c>
      <c r="D151" s="702">
        <v>0.35599999999999998</v>
      </c>
      <c r="E151" s="702">
        <v>0.27767533336639405</v>
      </c>
      <c r="F151" s="703">
        <v>0.32443466663360598</v>
      </c>
      <c r="G151" s="704">
        <f t="shared" si="6"/>
        <v>0.95811000000000002</v>
      </c>
    </row>
    <row r="152" spans="1:7" x14ac:dyDescent="0.2">
      <c r="A152" s="192"/>
      <c r="B152" s="700" t="s">
        <v>568</v>
      </c>
      <c r="C152" s="701" t="s">
        <v>236</v>
      </c>
      <c r="D152" s="702">
        <v>1.0000000000000001E-5</v>
      </c>
      <c r="E152" s="702">
        <v>1.2644600000000001</v>
      </c>
      <c r="F152" s="703">
        <v>0</v>
      </c>
      <c r="G152" s="704">
        <f t="shared" si="6"/>
        <v>1.2644700000000002</v>
      </c>
    </row>
    <row r="153" spans="1:7" x14ac:dyDescent="0.2">
      <c r="A153" s="192"/>
      <c r="B153" s="700" t="s">
        <v>569</v>
      </c>
      <c r="C153" s="701" t="s">
        <v>236</v>
      </c>
      <c r="D153" s="702">
        <v>1.0000000000000001E-5</v>
      </c>
      <c r="E153" s="702">
        <v>27.7379</v>
      </c>
      <c r="F153" s="703">
        <v>0</v>
      </c>
      <c r="G153" s="704">
        <f t="shared" si="6"/>
        <v>27.737909999999999</v>
      </c>
    </row>
    <row r="154" spans="1:7" x14ac:dyDescent="0.2">
      <c r="A154" s="192"/>
      <c r="B154" s="700" t="s">
        <v>570</v>
      </c>
      <c r="C154" s="701" t="s">
        <v>236</v>
      </c>
      <c r="D154" s="702">
        <v>21692.86678</v>
      </c>
      <c r="E154" s="702">
        <v>2899.9203783335524</v>
      </c>
      <c r="F154" s="703">
        <v>5360.3499716664464</v>
      </c>
      <c r="G154" s="704">
        <f t="shared" si="6"/>
        <v>29953.137129999999</v>
      </c>
    </row>
    <row r="155" spans="1:7" x14ac:dyDescent="0.2">
      <c r="A155" s="192"/>
      <c r="B155" s="700" t="s">
        <v>571</v>
      </c>
      <c r="C155" s="701" t="s">
        <v>236</v>
      </c>
      <c r="D155" s="702">
        <v>1.0000000000000001E-5</v>
      </c>
      <c r="E155" s="702">
        <v>25.049659999999999</v>
      </c>
      <c r="F155" s="703">
        <v>0</v>
      </c>
      <c r="G155" s="704">
        <f t="shared" si="6"/>
        <v>25.049669999999999</v>
      </c>
    </row>
    <row r="156" spans="1:7" x14ac:dyDescent="0.2">
      <c r="A156" s="192"/>
      <c r="B156" s="700" t="s">
        <v>572</v>
      </c>
      <c r="C156" s="701" t="s">
        <v>236</v>
      </c>
      <c r="D156" s="702">
        <v>6783</v>
      </c>
      <c r="E156" s="702">
        <v>2146.2118607298444</v>
      </c>
      <c r="F156" s="703">
        <v>5099.9173192701555</v>
      </c>
      <c r="G156" s="704">
        <f t="shared" si="6"/>
        <v>14029.12918</v>
      </c>
    </row>
    <row r="157" spans="1:7" x14ac:dyDescent="0.2">
      <c r="A157" s="192"/>
      <c r="B157" s="700" t="s">
        <v>529</v>
      </c>
      <c r="C157" s="701" t="s">
        <v>236</v>
      </c>
      <c r="D157" s="702">
        <v>8218</v>
      </c>
      <c r="E157" s="702">
        <v>6410.0399983277775</v>
      </c>
      <c r="F157" s="703">
        <v>6916.7228216722224</v>
      </c>
      <c r="G157" s="704">
        <f t="shared" si="6"/>
        <v>21544.76282</v>
      </c>
    </row>
    <row r="158" spans="1:7" x14ac:dyDescent="0.2">
      <c r="A158" s="192"/>
      <c r="B158" s="700" t="s">
        <v>530</v>
      </c>
      <c r="C158" s="701" t="s">
        <v>236</v>
      </c>
      <c r="D158" s="702">
        <v>26591.737000000001</v>
      </c>
      <c r="E158" s="702">
        <v>1543.5035454878762</v>
      </c>
      <c r="F158" s="703">
        <v>8038.6121145121233</v>
      </c>
      <c r="G158" s="704">
        <f t="shared" si="6"/>
        <v>36173.852660000004</v>
      </c>
    </row>
    <row r="159" spans="1:7" x14ac:dyDescent="0.2">
      <c r="A159" s="192"/>
      <c r="B159" s="700" t="s">
        <v>531</v>
      </c>
      <c r="C159" s="701" t="s">
        <v>236</v>
      </c>
      <c r="D159" s="702">
        <v>62968.004000000001</v>
      </c>
      <c r="E159" s="702">
        <v>10534.08823923608</v>
      </c>
      <c r="F159" s="703">
        <v>65113.94483076391</v>
      </c>
      <c r="G159" s="704">
        <f t="shared" si="6"/>
        <v>138616.03706999999</v>
      </c>
    </row>
    <row r="160" spans="1:7" x14ac:dyDescent="0.2">
      <c r="A160" s="192"/>
      <c r="B160" s="700" t="s">
        <v>532</v>
      </c>
      <c r="C160" s="701" t="s">
        <v>236</v>
      </c>
      <c r="D160" s="702">
        <v>12287.027</v>
      </c>
      <c r="E160" s="702">
        <v>6757.8648645833346</v>
      </c>
      <c r="F160" s="703">
        <v>12896.258755416668</v>
      </c>
      <c r="G160" s="704">
        <f t="shared" si="6"/>
        <v>31941.15062</v>
      </c>
    </row>
    <row r="161" spans="1:7" x14ac:dyDescent="0.2">
      <c r="A161" s="192"/>
      <c r="B161" s="700" t="s">
        <v>533</v>
      </c>
      <c r="C161" s="701" t="s">
        <v>236</v>
      </c>
      <c r="D161" s="702">
        <v>198006</v>
      </c>
      <c r="E161" s="702">
        <v>324207.75024000002</v>
      </c>
      <c r="F161" s="703">
        <v>0</v>
      </c>
      <c r="G161" s="704">
        <f t="shared" si="6"/>
        <v>522213.75024000002</v>
      </c>
    </row>
    <row r="162" spans="1:7" x14ac:dyDescent="0.2">
      <c r="A162" s="192"/>
      <c r="B162" s="700" t="s">
        <v>534</v>
      </c>
      <c r="C162" s="701" t="s">
        <v>236</v>
      </c>
      <c r="D162" s="702">
        <v>55015.826000000001</v>
      </c>
      <c r="E162" s="702">
        <v>77778.624049999999</v>
      </c>
      <c r="F162" s="703">
        <v>0</v>
      </c>
      <c r="G162" s="704">
        <f t="shared" si="6"/>
        <v>132794.45004999998</v>
      </c>
    </row>
    <row r="163" spans="1:7" x14ac:dyDescent="0.2">
      <c r="A163" s="192"/>
      <c r="B163" s="700" t="s">
        <v>535</v>
      </c>
      <c r="C163" s="701" t="s">
        <v>236</v>
      </c>
      <c r="D163" s="702">
        <v>458.30852000000004</v>
      </c>
      <c r="E163" s="702">
        <v>63.603018088888348</v>
      </c>
      <c r="F163" s="703">
        <v>1227.7576019111118</v>
      </c>
      <c r="G163" s="704">
        <f t="shared" si="6"/>
        <v>1749.6691400000002</v>
      </c>
    </row>
    <row r="164" spans="1:7" x14ac:dyDescent="0.2">
      <c r="A164" s="192"/>
      <c r="B164" s="700" t="s">
        <v>536</v>
      </c>
      <c r="C164" s="701" t="s">
        <v>236</v>
      </c>
      <c r="D164" s="702">
        <v>314</v>
      </c>
      <c r="E164" s="702">
        <v>807.95402726027351</v>
      </c>
      <c r="F164" s="703">
        <v>3503.3066027397263</v>
      </c>
      <c r="G164" s="704">
        <f t="shared" si="6"/>
        <v>4625.2606299999998</v>
      </c>
    </row>
    <row r="165" spans="1:7" x14ac:dyDescent="0.2">
      <c r="A165" s="192"/>
      <c r="B165" s="700" t="s">
        <v>537</v>
      </c>
      <c r="C165" s="701" t="s">
        <v>236</v>
      </c>
      <c r="D165" s="702">
        <v>2</v>
      </c>
      <c r="E165" s="702">
        <v>2.1488100000000001</v>
      </c>
      <c r="F165" s="703">
        <v>0</v>
      </c>
      <c r="G165" s="704">
        <f t="shared" si="6"/>
        <v>4.1488100000000001</v>
      </c>
    </row>
    <row r="166" spans="1:7" x14ac:dyDescent="0.2">
      <c r="A166" s="192"/>
      <c r="B166" s="700" t="s">
        <v>538</v>
      </c>
      <c r="C166" s="701" t="s">
        <v>236</v>
      </c>
      <c r="D166" s="702">
        <v>21378.364610000001</v>
      </c>
      <c r="E166" s="702">
        <v>9406.4804146116694</v>
      </c>
      <c r="F166" s="703">
        <v>24417.655445388333</v>
      </c>
      <c r="G166" s="704">
        <f t="shared" si="6"/>
        <v>55202.500469999999</v>
      </c>
    </row>
    <row r="167" spans="1:7" x14ac:dyDescent="0.2">
      <c r="A167" s="192"/>
      <c r="B167" s="700" t="s">
        <v>539</v>
      </c>
      <c r="C167" s="701" t="s">
        <v>236</v>
      </c>
      <c r="D167" s="702">
        <v>3460.998</v>
      </c>
      <c r="E167" s="702">
        <v>6084.8670700000002</v>
      </c>
      <c r="F167" s="703">
        <v>0</v>
      </c>
      <c r="G167" s="704">
        <f t="shared" ref="G167:G181" si="7">+F167+E167+D167</f>
        <v>9545.8650699999998</v>
      </c>
    </row>
    <row r="168" spans="1:7" x14ac:dyDescent="0.2">
      <c r="A168" s="192"/>
      <c r="B168" s="700" t="s">
        <v>540</v>
      </c>
      <c r="C168" s="701" t="s">
        <v>236</v>
      </c>
      <c r="D168" s="702">
        <v>226.792</v>
      </c>
      <c r="E168" s="702">
        <v>42.171479441395547</v>
      </c>
      <c r="F168" s="703">
        <v>210.70126055860447</v>
      </c>
      <c r="G168" s="704">
        <f t="shared" si="7"/>
        <v>479.66474000000005</v>
      </c>
    </row>
    <row r="169" spans="1:7" x14ac:dyDescent="0.2">
      <c r="A169" s="192"/>
      <c r="B169" s="700" t="s">
        <v>541</v>
      </c>
      <c r="C169" s="701" t="s">
        <v>236</v>
      </c>
      <c r="D169" s="702">
        <v>11794.01</v>
      </c>
      <c r="E169" s="702">
        <v>10393.779047708331</v>
      </c>
      <c r="F169" s="703">
        <v>9758.314732291672</v>
      </c>
      <c r="G169" s="704">
        <f t="shared" si="7"/>
        <v>31946.103780000005</v>
      </c>
    </row>
    <row r="170" spans="1:7" x14ac:dyDescent="0.2">
      <c r="A170" s="192"/>
      <c r="B170" s="700" t="s">
        <v>542</v>
      </c>
      <c r="C170" s="701" t="s">
        <v>236</v>
      </c>
      <c r="D170" s="702">
        <v>63</v>
      </c>
      <c r="E170" s="702">
        <v>0</v>
      </c>
      <c r="F170" s="703">
        <v>0</v>
      </c>
      <c r="G170" s="704">
        <f t="shared" si="7"/>
        <v>63</v>
      </c>
    </row>
    <row r="171" spans="1:7" x14ac:dyDescent="0.2">
      <c r="A171" s="192"/>
      <c r="B171" s="700" t="s">
        <v>543</v>
      </c>
      <c r="C171" s="701" t="s">
        <v>236</v>
      </c>
      <c r="D171" s="702">
        <v>376</v>
      </c>
      <c r="E171" s="702">
        <v>558.83000000000004</v>
      </c>
      <c r="F171" s="703">
        <v>0</v>
      </c>
      <c r="G171" s="704">
        <f t="shared" si="7"/>
        <v>934.83</v>
      </c>
    </row>
    <row r="172" spans="1:7" x14ac:dyDescent="0.2">
      <c r="A172" s="192"/>
      <c r="B172" s="700" t="s">
        <v>544</v>
      </c>
      <c r="C172" s="701" t="s">
        <v>236</v>
      </c>
      <c r="D172" s="702">
        <v>36325.000999999997</v>
      </c>
      <c r="E172" s="702">
        <v>38548.07637118749</v>
      </c>
      <c r="F172" s="703">
        <v>18755.052078812503</v>
      </c>
      <c r="G172" s="704">
        <f t="shared" si="7"/>
        <v>93628.129449999979</v>
      </c>
    </row>
    <row r="173" spans="1:7" x14ac:dyDescent="0.2">
      <c r="A173" s="192"/>
      <c r="B173" s="700" t="s">
        <v>545</v>
      </c>
      <c r="C173" s="701" t="s">
        <v>236</v>
      </c>
      <c r="D173" s="702">
        <v>7.0000000000000001E-3</v>
      </c>
      <c r="E173" s="702">
        <v>242.21740944241483</v>
      </c>
      <c r="F173" s="703">
        <v>1.0390557585205478E-2</v>
      </c>
      <c r="G173" s="704">
        <f t="shared" si="7"/>
        <v>242.23480000000004</v>
      </c>
    </row>
    <row r="174" spans="1:7" x14ac:dyDescent="0.2">
      <c r="A174" s="192"/>
      <c r="B174" s="700" t="s">
        <v>546</v>
      </c>
      <c r="C174" s="701" t="s">
        <v>236</v>
      </c>
      <c r="D174" s="702">
        <v>1.0000000000000001E-5</v>
      </c>
      <c r="E174" s="702">
        <v>501.22017</v>
      </c>
      <c r="F174" s="703">
        <v>0</v>
      </c>
      <c r="G174" s="704">
        <f t="shared" si="7"/>
        <v>501.22017999999997</v>
      </c>
    </row>
    <row r="175" spans="1:7" x14ac:dyDescent="0.2">
      <c r="A175" s="192"/>
      <c r="B175" s="700" t="s">
        <v>547</v>
      </c>
      <c r="C175" s="701" t="s">
        <v>236</v>
      </c>
      <c r="D175" s="702">
        <v>1.0000000000000001E-5</v>
      </c>
      <c r="E175" s="702">
        <v>15.681520000000001</v>
      </c>
      <c r="F175" s="703">
        <v>0</v>
      </c>
      <c r="G175" s="704">
        <f t="shared" si="7"/>
        <v>15.68153</v>
      </c>
    </row>
    <row r="176" spans="1:7" x14ac:dyDescent="0.2">
      <c r="A176" s="192"/>
      <c r="B176" s="700" t="s">
        <v>548</v>
      </c>
      <c r="C176" s="701" t="s">
        <v>236</v>
      </c>
      <c r="D176" s="702">
        <v>2185.998</v>
      </c>
      <c r="E176" s="702">
        <v>3803.63652</v>
      </c>
      <c r="F176" s="703">
        <v>0</v>
      </c>
      <c r="G176" s="704">
        <f t="shared" si="7"/>
        <v>5989.6345199999996</v>
      </c>
    </row>
    <row r="177" spans="1:13" x14ac:dyDescent="0.2">
      <c r="A177" s="192"/>
      <c r="B177" s="700" t="s">
        <v>549</v>
      </c>
      <c r="C177" s="701" t="s">
        <v>236</v>
      </c>
      <c r="D177" s="702">
        <v>8614.9989999999998</v>
      </c>
      <c r="E177" s="702">
        <v>8329.6271581180554</v>
      </c>
      <c r="F177" s="703">
        <v>5983.1766318819436</v>
      </c>
      <c r="G177" s="704">
        <f t="shared" si="7"/>
        <v>22927.802789999998</v>
      </c>
    </row>
    <row r="178" spans="1:13" x14ac:dyDescent="0.2">
      <c r="A178" s="192"/>
      <c r="B178" s="700" t="s">
        <v>550</v>
      </c>
      <c r="C178" s="701" t="s">
        <v>236</v>
      </c>
      <c r="D178" s="702">
        <v>1.0000000000000001E-5</v>
      </c>
      <c r="E178" s="702">
        <v>14.02309</v>
      </c>
      <c r="F178" s="703">
        <v>0</v>
      </c>
      <c r="G178" s="704">
        <f t="shared" si="7"/>
        <v>14.023099999999999</v>
      </c>
    </row>
    <row r="179" spans="1:13" x14ac:dyDescent="0.2">
      <c r="A179" s="192"/>
      <c r="B179" s="700" t="s">
        <v>551</v>
      </c>
      <c r="C179" s="701" t="s">
        <v>236</v>
      </c>
      <c r="D179" s="702">
        <v>10520.001</v>
      </c>
      <c r="E179" s="702">
        <v>16687.351585812499</v>
      </c>
      <c r="F179" s="703">
        <v>1060.9859341875001</v>
      </c>
      <c r="G179" s="704">
        <f t="shared" si="7"/>
        <v>28268.338520000001</v>
      </c>
    </row>
    <row r="180" spans="1:13" x14ac:dyDescent="0.2">
      <c r="A180" s="192"/>
      <c r="B180" s="700" t="s">
        <v>552</v>
      </c>
      <c r="C180" s="701" t="s">
        <v>236</v>
      </c>
      <c r="D180" s="702">
        <v>1.0000000000000001E-5</v>
      </c>
      <c r="E180" s="702">
        <v>41.03004</v>
      </c>
      <c r="F180" s="703">
        <v>0</v>
      </c>
      <c r="G180" s="704">
        <f t="shared" si="7"/>
        <v>41.030050000000003</v>
      </c>
    </row>
    <row r="181" spans="1:13" x14ac:dyDescent="0.2">
      <c r="A181" s="192"/>
      <c r="B181" s="700" t="s">
        <v>553</v>
      </c>
      <c r="C181" s="701" t="s">
        <v>236</v>
      </c>
      <c r="D181" s="702">
        <v>1.0000000000000001E-5</v>
      </c>
      <c r="E181" s="702">
        <v>1.87</v>
      </c>
      <c r="F181" s="703">
        <v>0</v>
      </c>
      <c r="G181" s="704">
        <f t="shared" si="7"/>
        <v>1.8700100000000002</v>
      </c>
    </row>
    <row r="182" spans="1:13" ht="13.5" thickBot="1" x14ac:dyDescent="0.25">
      <c r="B182" s="713"/>
      <c r="C182" s="714"/>
      <c r="D182" s="702"/>
      <c r="E182" s="729"/>
      <c r="F182" s="730"/>
      <c r="G182" s="723"/>
    </row>
    <row r="183" spans="1:13" s="436" customFormat="1" ht="17.25" thickTop="1" thickBot="1" x14ac:dyDescent="0.3">
      <c r="B183" s="1274" t="s">
        <v>303</v>
      </c>
      <c r="C183" s="1275"/>
      <c r="D183" s="344">
        <f>+D61+D17+D34</f>
        <v>1218781.2681221818</v>
      </c>
      <c r="E183" s="345">
        <f>+E61+E17+E34</f>
        <v>1012569.9807553283</v>
      </c>
      <c r="F183" s="346">
        <f>+F61+F17+F34</f>
        <v>574070.47612355964</v>
      </c>
      <c r="G183" s="347">
        <f>+D183+E183+F183</f>
        <v>2805421.7250010697</v>
      </c>
      <c r="H183" s="29"/>
      <c r="I183" s="29"/>
      <c r="J183" s="29"/>
      <c r="K183" s="29"/>
      <c r="L183" s="29"/>
      <c r="M183" s="29"/>
    </row>
    <row r="184" spans="1:13" ht="13.5" thickTop="1" x14ac:dyDescent="0.2">
      <c r="B184" s="194"/>
      <c r="C184" s="194"/>
      <c r="D184" s="185"/>
      <c r="E184" s="185"/>
      <c r="F184" s="185"/>
      <c r="G184" s="185"/>
    </row>
    <row r="185" spans="1:13" x14ac:dyDescent="0.2">
      <c r="B185" s="1273" t="s">
        <v>365</v>
      </c>
      <c r="C185" s="1273"/>
      <c r="D185" s="1273"/>
      <c r="E185" s="1273"/>
      <c r="F185" s="1273"/>
      <c r="G185" s="1273"/>
    </row>
    <row r="186" spans="1:13" x14ac:dyDescent="0.2">
      <c r="B186" s="1273" t="s">
        <v>477</v>
      </c>
      <c r="C186" s="1273"/>
      <c r="D186" s="1273"/>
      <c r="E186" s="1273"/>
      <c r="F186" s="1273"/>
      <c r="G186" s="1273"/>
    </row>
    <row r="187" spans="1:13" x14ac:dyDescent="0.2">
      <c r="B187" s="195"/>
      <c r="C187" s="195"/>
      <c r="D187" s="195"/>
      <c r="E187" s="195"/>
      <c r="F187" s="195"/>
      <c r="G187" s="865"/>
    </row>
    <row r="188" spans="1:13" x14ac:dyDescent="0.2">
      <c r="G188" s="59"/>
    </row>
    <row r="189" spans="1:13" x14ac:dyDescent="0.2">
      <c r="G189" s="59"/>
    </row>
    <row r="190" spans="1:13" x14ac:dyDescent="0.2">
      <c r="G190" s="196"/>
    </row>
    <row r="191" spans="1:13" x14ac:dyDescent="0.2">
      <c r="D191" s="196"/>
      <c r="E191" s="196"/>
      <c r="F191" s="196"/>
      <c r="G191" s="196"/>
    </row>
    <row r="192" spans="1:13" x14ac:dyDescent="0.2">
      <c r="D192" s="197"/>
      <c r="E192" s="197"/>
      <c r="F192" s="197"/>
      <c r="G192" s="197"/>
    </row>
    <row r="193" spans="4:7" x14ac:dyDescent="0.2">
      <c r="D193" s="196"/>
      <c r="E193" s="196"/>
      <c r="F193" s="196"/>
      <c r="G193" s="196"/>
    </row>
  </sheetData>
  <mergeCells count="19">
    <mergeCell ref="B186:G186"/>
    <mergeCell ref="B183:C183"/>
    <mergeCell ref="B185:G185"/>
    <mergeCell ref="B90:G90"/>
    <mergeCell ref="B91:G91"/>
    <mergeCell ref="B95:B99"/>
    <mergeCell ref="C95:C99"/>
    <mergeCell ref="D95:D99"/>
    <mergeCell ref="E95:E99"/>
    <mergeCell ref="F95:F99"/>
    <mergeCell ref="G95:G99"/>
    <mergeCell ref="B6:G6"/>
    <mergeCell ref="B7:G7"/>
    <mergeCell ref="B11:B15"/>
    <mergeCell ref="C11:C15"/>
    <mergeCell ref="D11:D15"/>
    <mergeCell ref="E11:E15"/>
    <mergeCell ref="F11:F15"/>
    <mergeCell ref="G11:G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fitToHeight="2" orientation="portrait" r:id="rId1"/>
  <headerFooter scaleWithDoc="0">
    <oddFooter>&amp;R&amp;A</oddFooter>
  </headerFooter>
  <rowBreaks count="1" manualBreakCount="1">
    <brk id="85"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101"/>
  <sheetViews>
    <sheetView showGridLines="0" showRuler="0" zoomScaleNormal="100" zoomScaleSheetLayoutView="85" workbookViewId="0"/>
  </sheetViews>
  <sheetFormatPr baseColWidth="10" defaultColWidth="11.42578125" defaultRowHeight="12.75" x14ac:dyDescent="0.2"/>
  <cols>
    <col min="1" max="1" width="6.85546875" style="29" customWidth="1"/>
    <col min="2" max="2" width="98.42578125" style="29" customWidth="1"/>
    <col min="3" max="7" width="15.140625" style="29" bestFit="1" customWidth="1"/>
    <col min="8" max="8" width="17.42578125" style="29" bestFit="1" customWidth="1"/>
    <col min="9" max="16384" width="11.42578125" style="29"/>
  </cols>
  <sheetData>
    <row r="1" spans="1:12" ht="15" x14ac:dyDescent="0.25">
      <c r="A1" s="806" t="s">
        <v>237</v>
      </c>
      <c r="B1" s="437"/>
    </row>
    <row r="2" spans="1:12" ht="15" customHeight="1" x14ac:dyDescent="0.25">
      <c r="A2" s="806"/>
      <c r="B2" s="410" t="s">
        <v>805</v>
      </c>
    </row>
    <row r="3" spans="1:12" ht="15" customHeight="1" x14ac:dyDescent="0.25">
      <c r="A3" s="437"/>
      <c r="B3" s="287" t="s">
        <v>330</v>
      </c>
    </row>
    <row r="4" spans="1:12" s="451" customFormat="1" x14ac:dyDescent="0.2">
      <c r="B4" s="406"/>
      <c r="H4" s="29"/>
    </row>
    <row r="5" spans="1:12" s="451" customFormat="1" x14ac:dyDescent="0.2">
      <c r="B5" s="406"/>
      <c r="H5" s="29"/>
    </row>
    <row r="6" spans="1:12" ht="17.25" x14ac:dyDescent="0.2">
      <c r="B6" s="1199" t="s">
        <v>602</v>
      </c>
      <c r="C6" s="1199"/>
      <c r="D6" s="1199"/>
      <c r="E6" s="1199"/>
      <c r="F6" s="1199"/>
      <c r="G6" s="1199"/>
    </row>
    <row r="7" spans="1:12" ht="15" x14ac:dyDescent="0.2">
      <c r="B7" s="1222" t="s">
        <v>239</v>
      </c>
      <c r="C7" s="1222"/>
      <c r="D7" s="1222"/>
      <c r="E7" s="1222"/>
      <c r="F7" s="1222"/>
      <c r="G7" s="1222"/>
    </row>
    <row r="8" spans="1:12" s="451" customFormat="1" x14ac:dyDescent="0.2">
      <c r="B8" s="406"/>
      <c r="H8" s="29"/>
    </row>
    <row r="9" spans="1:12" s="451" customFormat="1" x14ac:dyDescent="0.2">
      <c r="B9" s="35"/>
      <c r="C9" s="1020"/>
      <c r="D9" s="1020"/>
      <c r="E9" s="1020"/>
      <c r="F9" s="1020"/>
      <c r="G9" s="1020"/>
      <c r="H9" s="29"/>
    </row>
    <row r="10" spans="1:12" ht="14.25" customHeight="1" thickBot="1" x14ac:dyDescent="0.25">
      <c r="B10" s="286" t="s">
        <v>240</v>
      </c>
      <c r="C10" s="59"/>
      <c r="D10" s="59"/>
      <c r="E10" s="59"/>
      <c r="F10" s="59"/>
      <c r="G10" s="59"/>
    </row>
    <row r="11" spans="1:12" ht="24" customHeight="1" thickTop="1" thickBot="1" x14ac:dyDescent="0.25">
      <c r="B11" s="1292" t="s">
        <v>241</v>
      </c>
      <c r="C11" s="1295">
        <v>2017</v>
      </c>
      <c r="D11" s="1296"/>
      <c r="E11" s="1297">
        <v>2018</v>
      </c>
      <c r="F11" s="1297"/>
      <c r="G11" s="1298"/>
    </row>
    <row r="12" spans="1:12" ht="33" customHeight="1" thickTop="1" thickBot="1" x14ac:dyDescent="0.25">
      <c r="B12" s="1293"/>
      <c r="C12" s="468" t="s">
        <v>678</v>
      </c>
      <c r="D12" s="468" t="s">
        <v>746</v>
      </c>
      <c r="E12" s="468" t="s">
        <v>807</v>
      </c>
      <c r="F12" s="468" t="s">
        <v>876</v>
      </c>
      <c r="G12" s="468" t="s">
        <v>915</v>
      </c>
    </row>
    <row r="13" spans="1:12" ht="12.75" customHeight="1" thickTop="1" x14ac:dyDescent="0.2">
      <c r="B13" s="57"/>
      <c r="C13" s="163"/>
      <c r="D13" s="163"/>
      <c r="E13" s="163"/>
      <c r="F13" s="163"/>
      <c r="G13" s="163"/>
    </row>
    <row r="14" spans="1:12" ht="17.25" x14ac:dyDescent="0.2">
      <c r="B14" s="469" t="s">
        <v>467</v>
      </c>
      <c r="C14" s="338">
        <f>+C17+C73</f>
        <v>334706966.55737936</v>
      </c>
      <c r="D14" s="338">
        <f>+D17+D73</f>
        <v>345409533.58307028</v>
      </c>
      <c r="E14" s="338">
        <f>+E17+E73</f>
        <v>340581942.97921795</v>
      </c>
      <c r="F14" s="338">
        <f>+F17+F73</f>
        <v>320927103.1280908</v>
      </c>
      <c r="G14" s="338">
        <f>+G17+G73</f>
        <v>345384743.29469723</v>
      </c>
      <c r="H14" s="63"/>
      <c r="I14" s="63"/>
      <c r="J14" s="63"/>
      <c r="K14" s="63"/>
      <c r="L14" s="63"/>
    </row>
    <row r="15" spans="1:12" ht="13.5" thickBot="1" x14ac:dyDescent="0.25">
      <c r="B15" s="62"/>
      <c r="C15" s="62"/>
      <c r="D15" s="62"/>
      <c r="E15" s="62"/>
      <c r="F15" s="62"/>
      <c r="G15" s="62"/>
      <c r="H15" s="63"/>
    </row>
    <row r="16" spans="1:12" ht="12.75" customHeight="1" thickTop="1" x14ac:dyDescent="0.2">
      <c r="B16" s="57"/>
      <c r="C16" s="163"/>
      <c r="D16" s="163"/>
      <c r="E16" s="163"/>
      <c r="F16" s="163"/>
      <c r="G16" s="163"/>
      <c r="H16" s="63"/>
    </row>
    <row r="17" spans="2:11" s="436" customFormat="1" ht="15.75" x14ac:dyDescent="0.25">
      <c r="B17" s="348" t="s">
        <v>464</v>
      </c>
      <c r="C17" s="421">
        <f>+C20+C53+C60+C65</f>
        <v>320934783.31191218</v>
      </c>
      <c r="D17" s="421">
        <f>+D20+D53+D60+D65</f>
        <v>331481172.71445286</v>
      </c>
      <c r="E17" s="421">
        <f>+E20+E53+E60+E65</f>
        <v>327166738.36676025</v>
      </c>
      <c r="F17" s="421">
        <f>+F20+F53+F60+F65</f>
        <v>307656459.2244041</v>
      </c>
      <c r="G17" s="421">
        <f>+G20+G53+G60+G65</f>
        <v>332191803.16072136</v>
      </c>
      <c r="H17" s="63"/>
      <c r="I17" s="63"/>
      <c r="J17" s="63"/>
      <c r="K17" s="63"/>
    </row>
    <row r="18" spans="2:11" ht="13.5" thickBot="1" x14ac:dyDescent="0.25">
      <c r="B18" s="62"/>
      <c r="C18" s="178"/>
      <c r="D18" s="178"/>
      <c r="E18" s="178"/>
      <c r="F18" s="178"/>
      <c r="G18" s="178"/>
      <c r="H18" s="63"/>
      <c r="I18" s="63"/>
      <c r="J18" s="63"/>
      <c r="K18" s="63"/>
    </row>
    <row r="19" spans="2:11" ht="18" customHeight="1" thickTop="1" x14ac:dyDescent="0.2">
      <c r="B19" s="149"/>
      <c r="C19" s="164"/>
      <c r="D19" s="164"/>
      <c r="E19" s="164"/>
      <c r="F19" s="164"/>
      <c r="G19" s="164"/>
      <c r="H19" s="63"/>
      <c r="I19" s="63"/>
      <c r="J19" s="63"/>
      <c r="K19" s="63"/>
    </row>
    <row r="20" spans="2:11" s="436" customFormat="1" ht="15.75" x14ac:dyDescent="0.25">
      <c r="B20" s="561" t="s">
        <v>449</v>
      </c>
      <c r="C20" s="562">
        <f>+C22+C26+C28+C51</f>
        <v>278413658.05015337</v>
      </c>
      <c r="D20" s="562">
        <f>+D22+D26+D28+D51</f>
        <v>290319927.44374079</v>
      </c>
      <c r="E20" s="562">
        <f>+E22+E26+E28+E51</f>
        <v>289401647.23057383</v>
      </c>
      <c r="F20" s="562">
        <f>+F22+F26+F28+F51</f>
        <v>275150942.97374576</v>
      </c>
      <c r="G20" s="562">
        <f>+G22+G26+G28+G51</f>
        <v>290548077.03578031</v>
      </c>
      <c r="H20" s="63"/>
      <c r="I20" s="63"/>
      <c r="J20" s="63"/>
      <c r="K20" s="63"/>
    </row>
    <row r="21" spans="2:11" ht="17.25" customHeight="1" x14ac:dyDescent="0.2">
      <c r="B21" s="149"/>
      <c r="C21" s="49"/>
      <c r="D21" s="49"/>
      <c r="E21" s="49"/>
      <c r="F21" s="49"/>
      <c r="G21" s="49"/>
      <c r="H21" s="63"/>
      <c r="I21" s="63"/>
      <c r="J21" s="63"/>
      <c r="K21" s="63"/>
    </row>
    <row r="22" spans="2:11" s="437" customFormat="1" ht="15" x14ac:dyDescent="0.25">
      <c r="B22" s="431" t="s">
        <v>331</v>
      </c>
      <c r="C22" s="301">
        <f>+C23+C24</f>
        <v>221925928.71134457</v>
      </c>
      <c r="D22" s="301">
        <f>+D23+D24</f>
        <v>235185573.68794775</v>
      </c>
      <c r="E22" s="301">
        <f>+E23+E24</f>
        <v>226083788.31329185</v>
      </c>
      <c r="F22" s="301">
        <f>+F23+F24</f>
        <v>214592638.60351568</v>
      </c>
      <c r="G22" s="301">
        <f>+G23+G24</f>
        <v>215251573.65878767</v>
      </c>
      <c r="H22" s="63"/>
      <c r="I22" s="63"/>
      <c r="J22" s="63"/>
      <c r="K22" s="63"/>
    </row>
    <row r="23" spans="2:11" x14ac:dyDescent="0.2">
      <c r="B23" s="296" t="s">
        <v>295</v>
      </c>
      <c r="C23" s="302">
        <v>56591639.393194385</v>
      </c>
      <c r="D23" s="302">
        <v>58326855.51326789</v>
      </c>
      <c r="E23" s="302">
        <v>48279605.915076733</v>
      </c>
      <c r="F23" s="302">
        <v>36924652.997943148</v>
      </c>
      <c r="G23" s="302">
        <v>43400130.982959814</v>
      </c>
      <c r="H23" s="63"/>
      <c r="I23" s="63"/>
      <c r="J23" s="63"/>
      <c r="K23" s="63"/>
    </row>
    <row r="24" spans="2:11" x14ac:dyDescent="0.2">
      <c r="B24" s="303" t="s">
        <v>119</v>
      </c>
      <c r="C24" s="302">
        <v>165334289.31815019</v>
      </c>
      <c r="D24" s="302">
        <v>176858718.17467988</v>
      </c>
      <c r="E24" s="302">
        <v>177804182.39821512</v>
      </c>
      <c r="F24" s="302">
        <v>177667985.60557255</v>
      </c>
      <c r="G24" s="302">
        <v>171851442.67582786</v>
      </c>
      <c r="H24" s="63"/>
      <c r="I24" s="63"/>
      <c r="J24" s="63"/>
      <c r="K24" s="63"/>
    </row>
    <row r="25" spans="2:11" x14ac:dyDescent="0.2">
      <c r="B25" s="167"/>
      <c r="C25" s="1021"/>
      <c r="D25" s="1021"/>
      <c r="E25" s="1021"/>
      <c r="F25" s="1021"/>
      <c r="G25" s="168"/>
      <c r="H25" s="63"/>
      <c r="I25" s="63"/>
      <c r="J25" s="63"/>
      <c r="K25" s="63"/>
    </row>
    <row r="26" spans="2:11" s="437" customFormat="1" ht="15" x14ac:dyDescent="0.25">
      <c r="B26" s="431" t="s">
        <v>475</v>
      </c>
      <c r="C26" s="301">
        <v>11089306.637556639</v>
      </c>
      <c r="D26" s="301">
        <v>10837842.76643</v>
      </c>
      <c r="E26" s="301">
        <v>9829281.60341</v>
      </c>
      <c r="F26" s="301">
        <v>9660810.0939278081</v>
      </c>
      <c r="G26" s="301">
        <v>11555684.981022064</v>
      </c>
      <c r="H26" s="63"/>
      <c r="I26" s="63"/>
      <c r="J26" s="63"/>
      <c r="K26" s="63"/>
    </row>
    <row r="27" spans="2:11" x14ac:dyDescent="0.2">
      <c r="B27" s="167"/>
      <c r="C27" s="1021"/>
      <c r="D27" s="1021"/>
      <c r="E27" s="1021"/>
      <c r="F27" s="1021"/>
      <c r="G27" s="1021"/>
      <c r="H27" s="63"/>
      <c r="I27" s="63"/>
      <c r="J27" s="63"/>
      <c r="K27" s="63"/>
    </row>
    <row r="28" spans="2:11" s="437" customFormat="1" ht="15" x14ac:dyDescent="0.25">
      <c r="B28" s="431" t="s">
        <v>55</v>
      </c>
      <c r="C28" s="301">
        <f>+C30+C32+C43+C45+C47+C49</f>
        <v>35216896.990436263</v>
      </c>
      <c r="D28" s="301">
        <f>+D30+D32+D43+D45+D47+D49</f>
        <v>34807003.311872281</v>
      </c>
      <c r="E28" s="301">
        <f>+E30+E32+E43+E45+E47+E49</f>
        <v>46460231.790219523</v>
      </c>
      <c r="F28" s="301">
        <f>+F30+F32+F43+F45+F47+F49</f>
        <v>46267536.357937194</v>
      </c>
      <c r="G28" s="301">
        <f>+G30+G32+G43+G45+G47+G49</f>
        <v>61262526.592319012</v>
      </c>
      <c r="H28" s="63"/>
      <c r="I28" s="63"/>
      <c r="J28" s="63"/>
      <c r="K28" s="63"/>
    </row>
    <row r="29" spans="2:11" x14ac:dyDescent="0.2">
      <c r="B29" s="151"/>
      <c r="C29" s="1021"/>
      <c r="D29" s="1021"/>
      <c r="E29" s="1021"/>
      <c r="F29" s="1021"/>
      <c r="G29" s="1021"/>
      <c r="H29" s="63"/>
      <c r="I29" s="63"/>
      <c r="J29" s="63"/>
      <c r="K29" s="63"/>
    </row>
    <row r="30" spans="2:11" x14ac:dyDescent="0.2">
      <c r="B30" s="304" t="s">
        <v>405</v>
      </c>
      <c r="C30" s="1023">
        <v>1139312.8910763143</v>
      </c>
      <c r="D30" s="1023">
        <v>1136232.354304503</v>
      </c>
      <c r="E30" s="1023">
        <v>705583.93084076827</v>
      </c>
      <c r="F30" s="1023">
        <v>548274.87432155537</v>
      </c>
      <c r="G30" s="1023">
        <v>683538.52444697428</v>
      </c>
      <c r="H30" s="63"/>
      <c r="I30" s="63"/>
      <c r="J30" s="63"/>
      <c r="K30" s="63"/>
    </row>
    <row r="31" spans="2:11" x14ac:dyDescent="0.2">
      <c r="B31" s="149"/>
      <c r="C31" s="1023"/>
      <c r="D31" s="1023"/>
      <c r="E31" s="1023"/>
      <c r="F31" s="1023"/>
      <c r="G31" s="299"/>
      <c r="H31" s="63"/>
      <c r="I31" s="63"/>
      <c r="J31" s="63"/>
      <c r="K31" s="63"/>
    </row>
    <row r="32" spans="2:11" x14ac:dyDescent="0.2">
      <c r="B32" s="304" t="s">
        <v>293</v>
      </c>
      <c r="C32" s="1023">
        <f>SUM(C33:C41)</f>
        <v>21326953.426304579</v>
      </c>
      <c r="D32" s="1023">
        <f t="shared" ref="D32:F32" si="0">SUM(D33:D41)</f>
        <v>20974579.871303156</v>
      </c>
      <c r="E32" s="1023">
        <f t="shared" si="0"/>
        <v>35765389.596090734</v>
      </c>
      <c r="F32" s="1023">
        <f t="shared" si="0"/>
        <v>36378666.912177667</v>
      </c>
      <c r="G32" s="299">
        <f t="shared" ref="G32" si="1">SUM(G33:G41)</f>
        <v>51037436.15483962</v>
      </c>
      <c r="H32" s="63"/>
      <c r="I32" s="63"/>
      <c r="J32" s="63"/>
      <c r="K32" s="63"/>
    </row>
    <row r="33" spans="2:11" x14ac:dyDescent="0.2">
      <c r="B33" s="296" t="s">
        <v>675</v>
      </c>
      <c r="C33" s="563">
        <v>2625</v>
      </c>
      <c r="D33" s="563">
        <v>2625</v>
      </c>
      <c r="E33" s="302">
        <v>2625</v>
      </c>
      <c r="F33" s="302">
        <v>2625</v>
      </c>
      <c r="G33" s="302">
        <v>2625</v>
      </c>
      <c r="H33" s="63"/>
      <c r="I33" s="63"/>
      <c r="J33" s="63"/>
      <c r="K33" s="63"/>
    </row>
    <row r="34" spans="2:11" x14ac:dyDescent="0.2">
      <c r="B34" s="296" t="s">
        <v>289</v>
      </c>
      <c r="C34" s="302">
        <v>6327847.5143227214</v>
      </c>
      <c r="D34" s="302">
        <v>6188641.8009987688</v>
      </c>
      <c r="E34" s="302">
        <v>6222467.1048149318</v>
      </c>
      <c r="F34" s="302">
        <v>6181058.1102293655</v>
      </c>
      <c r="G34" s="302">
        <v>6879345.9518513139</v>
      </c>
      <c r="H34" s="63"/>
      <c r="I34" s="63"/>
      <c r="J34" s="63"/>
      <c r="K34" s="63"/>
    </row>
    <row r="35" spans="2:11" x14ac:dyDescent="0.2">
      <c r="B35" s="296" t="s">
        <v>288</v>
      </c>
      <c r="C35" s="302">
        <v>11778010.640657999</v>
      </c>
      <c r="D35" s="302">
        <v>11579722.163038</v>
      </c>
      <c r="E35" s="302">
        <v>11469277.239768</v>
      </c>
      <c r="F35" s="302">
        <v>11636856.238775998</v>
      </c>
      <c r="G35" s="302">
        <v>12331943.240525998</v>
      </c>
      <c r="H35" s="63"/>
      <c r="I35" s="63"/>
      <c r="J35" s="63"/>
      <c r="K35" s="63"/>
    </row>
    <row r="36" spans="2:11" x14ac:dyDescent="0.2">
      <c r="B36" s="296" t="s">
        <v>290</v>
      </c>
      <c r="C36" s="302">
        <v>114918.30772</v>
      </c>
      <c r="D36" s="302">
        <v>114199.04356999999</v>
      </c>
      <c r="E36" s="302">
        <v>119412.39567</v>
      </c>
      <c r="F36" s="302">
        <v>126487.24967999999</v>
      </c>
      <c r="G36" s="302">
        <v>167338.57653000002</v>
      </c>
      <c r="H36" s="63"/>
      <c r="I36" s="63"/>
      <c r="J36" s="63"/>
      <c r="K36" s="63"/>
    </row>
    <row r="37" spans="2:11" x14ac:dyDescent="0.2">
      <c r="B37" s="296" t="s">
        <v>291</v>
      </c>
      <c r="C37" s="302">
        <v>44792.626283856793</v>
      </c>
      <c r="D37" s="302">
        <v>47992.486306388302</v>
      </c>
      <c r="E37" s="302">
        <v>44358.566629209599</v>
      </c>
      <c r="F37" s="302">
        <v>46782.516538303491</v>
      </c>
      <c r="G37" s="302">
        <v>45161.599831364052</v>
      </c>
      <c r="H37" s="63"/>
      <c r="I37" s="63"/>
      <c r="J37" s="63"/>
      <c r="K37" s="63"/>
    </row>
    <row r="38" spans="2:11" x14ac:dyDescent="0.2">
      <c r="B38" s="296" t="s">
        <v>304</v>
      </c>
      <c r="C38" s="302">
        <v>3038705.0700100004</v>
      </c>
      <c r="D38" s="302">
        <v>3015245.99321</v>
      </c>
      <c r="E38" s="302">
        <v>2964048.6321300003</v>
      </c>
      <c r="F38" s="302">
        <v>3421041.6553600002</v>
      </c>
      <c r="G38" s="302">
        <v>3467422.0753499996</v>
      </c>
      <c r="H38" s="63"/>
      <c r="I38" s="63"/>
      <c r="J38" s="63"/>
      <c r="K38" s="63"/>
    </row>
    <row r="39" spans="2:11" x14ac:dyDescent="0.2">
      <c r="B39" s="296" t="s">
        <v>597</v>
      </c>
      <c r="C39" s="302">
        <v>20054.267309999999</v>
      </c>
      <c r="D39" s="302">
        <v>26153.384180000001</v>
      </c>
      <c r="E39" s="302">
        <v>32116.082760000001</v>
      </c>
      <c r="F39" s="302">
        <v>37202.969619999996</v>
      </c>
      <c r="G39" s="302">
        <v>41262.805189999999</v>
      </c>
      <c r="H39" s="63"/>
      <c r="I39" s="63"/>
      <c r="J39" s="63"/>
      <c r="K39" s="63"/>
    </row>
    <row r="40" spans="2:11" ht="15" x14ac:dyDescent="0.2">
      <c r="B40" s="296" t="s">
        <v>806</v>
      </c>
      <c r="C40" s="564">
        <v>0</v>
      </c>
      <c r="D40" s="564">
        <v>0</v>
      </c>
      <c r="E40" s="688">
        <v>14911084.574318599</v>
      </c>
      <c r="F40" s="302">
        <v>14879728.024674</v>
      </c>
      <c r="G40" s="302">
        <v>28031770.905560948</v>
      </c>
      <c r="H40" s="63"/>
      <c r="I40" s="63"/>
      <c r="J40" s="63"/>
      <c r="K40" s="63"/>
    </row>
    <row r="41" spans="2:11" ht="15" x14ac:dyDescent="0.2">
      <c r="B41" s="296" t="s">
        <v>875</v>
      </c>
      <c r="C41" s="564">
        <v>0</v>
      </c>
      <c r="D41" s="564">
        <v>0</v>
      </c>
      <c r="E41" s="564">
        <v>0</v>
      </c>
      <c r="F41" s="302">
        <v>46885.147299999997</v>
      </c>
      <c r="G41" s="302">
        <v>70566</v>
      </c>
      <c r="H41" s="63"/>
      <c r="I41" s="63"/>
      <c r="J41" s="63"/>
      <c r="K41" s="63"/>
    </row>
    <row r="42" spans="2:11" x14ac:dyDescent="0.2">
      <c r="B42" s="169"/>
      <c r="C42" s="170"/>
      <c r="D42" s="170"/>
      <c r="E42" s="170"/>
      <c r="F42" s="170"/>
      <c r="G42" s="170"/>
      <c r="H42" s="63"/>
      <c r="I42" s="63"/>
      <c r="J42" s="63"/>
      <c r="K42" s="63"/>
    </row>
    <row r="43" spans="2:11" x14ac:dyDescent="0.2">
      <c r="B43" s="304" t="s">
        <v>292</v>
      </c>
      <c r="C43" s="1023">
        <v>8280375.9123714259</v>
      </c>
      <c r="D43" s="1023">
        <v>8515332.644315403</v>
      </c>
      <c r="E43" s="1023">
        <v>6786474.7928380342</v>
      </c>
      <c r="F43" s="1023">
        <v>6838091.1449789675</v>
      </c>
      <c r="G43" s="1023">
        <v>6912168.5571640376</v>
      </c>
      <c r="H43" s="63"/>
      <c r="I43" s="63"/>
      <c r="J43" s="63"/>
      <c r="K43" s="63"/>
    </row>
    <row r="44" spans="2:11" x14ac:dyDescent="0.2">
      <c r="B44" s="171"/>
      <c r="C44" s="1022"/>
      <c r="D44" s="1022"/>
      <c r="E44" s="1022"/>
      <c r="F44" s="1022"/>
      <c r="G44" s="1022"/>
      <c r="H44" s="63"/>
      <c r="I44" s="63"/>
      <c r="J44" s="63"/>
      <c r="K44" s="63"/>
    </row>
    <row r="45" spans="2:11" x14ac:dyDescent="0.2">
      <c r="B45" s="172" t="s">
        <v>390</v>
      </c>
      <c r="C45" s="1023">
        <v>2434136.0203362186</v>
      </c>
      <c r="D45" s="1023">
        <v>2243140.0443518916</v>
      </c>
      <c r="E45" s="1023">
        <v>1565232.853293716</v>
      </c>
      <c r="F45" s="1023">
        <v>1104447.8703715904</v>
      </c>
      <c r="G45" s="1023">
        <v>1194162.8149353638</v>
      </c>
      <c r="H45" s="63"/>
      <c r="I45" s="63"/>
      <c r="J45" s="63"/>
      <c r="K45" s="63"/>
    </row>
    <row r="46" spans="2:11" x14ac:dyDescent="0.2">
      <c r="B46" s="149"/>
      <c r="C46" s="1022"/>
      <c r="D46" s="1022"/>
      <c r="E46" s="1022"/>
      <c r="F46" s="1022"/>
      <c r="G46" s="1022"/>
      <c r="H46" s="63"/>
      <c r="I46" s="63"/>
      <c r="J46" s="63"/>
      <c r="K46" s="63"/>
    </row>
    <row r="47" spans="2:11" x14ac:dyDescent="0.2">
      <c r="B47" s="304" t="s">
        <v>384</v>
      </c>
      <c r="C47" s="1023">
        <v>1238730.7538064281</v>
      </c>
      <c r="D47" s="1023">
        <v>1182111.8297492065</v>
      </c>
      <c r="E47" s="1023">
        <v>1068598.6271293594</v>
      </c>
      <c r="F47" s="1023">
        <v>969083.54376186593</v>
      </c>
      <c r="G47" s="1023">
        <v>931193.35678504372</v>
      </c>
      <c r="H47" s="63"/>
      <c r="I47" s="63"/>
      <c r="J47" s="63"/>
      <c r="K47" s="63"/>
    </row>
    <row r="48" spans="2:11" x14ac:dyDescent="0.2">
      <c r="B48" s="149"/>
      <c r="C48" s="1022"/>
      <c r="D48" s="1022"/>
      <c r="E48" s="1022"/>
      <c r="F48" s="1022"/>
      <c r="G48" s="1022"/>
      <c r="H48" s="63"/>
      <c r="I48" s="63"/>
      <c r="J48" s="63"/>
      <c r="K48" s="63"/>
    </row>
    <row r="49" spans="2:11" x14ac:dyDescent="0.2">
      <c r="B49" s="304" t="s">
        <v>409</v>
      </c>
      <c r="C49" s="1023">
        <v>797387.98654129542</v>
      </c>
      <c r="D49" s="1023">
        <v>755606.56784812699</v>
      </c>
      <c r="E49" s="1023">
        <v>568951.99002690287</v>
      </c>
      <c r="F49" s="1023">
        <v>428972.01232554641</v>
      </c>
      <c r="G49" s="1023">
        <v>504027.18414797599</v>
      </c>
      <c r="H49" s="63"/>
      <c r="I49" s="63"/>
      <c r="J49" s="63"/>
      <c r="K49" s="63"/>
    </row>
    <row r="50" spans="2:11" x14ac:dyDescent="0.2">
      <c r="B50" s="151"/>
      <c r="C50" s="1021"/>
      <c r="D50" s="1021"/>
      <c r="E50" s="1021"/>
      <c r="F50" s="1021"/>
      <c r="G50" s="168"/>
      <c r="H50" s="63"/>
      <c r="I50" s="63"/>
      <c r="J50" s="63"/>
      <c r="K50" s="63"/>
    </row>
    <row r="51" spans="2:11" s="437" customFormat="1" ht="15" x14ac:dyDescent="0.25">
      <c r="B51" s="431" t="s">
        <v>258</v>
      </c>
      <c r="C51" s="301">
        <v>10181525.710815901</v>
      </c>
      <c r="D51" s="301">
        <v>9489507.6774907801</v>
      </c>
      <c r="E51" s="301">
        <v>7028345.5236524493</v>
      </c>
      <c r="F51" s="301">
        <v>4629957.9183650501</v>
      </c>
      <c r="G51" s="301">
        <v>2478291.8036515792</v>
      </c>
      <c r="H51" s="63"/>
      <c r="I51" s="63"/>
      <c r="J51" s="63"/>
      <c r="K51" s="63"/>
    </row>
    <row r="52" spans="2:11" x14ac:dyDescent="0.2">
      <c r="B52" s="151"/>
      <c r="C52" s="173"/>
      <c r="D52" s="173"/>
      <c r="E52" s="173"/>
      <c r="F52" s="173"/>
      <c r="G52" s="173"/>
      <c r="H52" s="63"/>
      <c r="I52" s="63"/>
      <c r="J52" s="63"/>
      <c r="K52" s="63"/>
    </row>
    <row r="53" spans="2:11" s="436" customFormat="1" ht="15.75" x14ac:dyDescent="0.25">
      <c r="B53" s="561" t="s">
        <v>450</v>
      </c>
      <c r="C53" s="357">
        <f t="shared" ref="C53:F53" si="2">SUM(C55:C58)</f>
        <v>39537182.8217858</v>
      </c>
      <c r="D53" s="357">
        <f t="shared" si="2"/>
        <v>38149090.289167859</v>
      </c>
      <c r="E53" s="357">
        <f t="shared" si="2"/>
        <v>34831834.822288089</v>
      </c>
      <c r="F53" s="357">
        <f t="shared" si="2"/>
        <v>29595264.963068474</v>
      </c>
      <c r="G53" s="357">
        <f t="shared" ref="G53" si="3">SUM(G55:G58)</f>
        <v>38733469.271749943</v>
      </c>
      <c r="H53" s="63"/>
      <c r="I53" s="63"/>
      <c r="J53" s="63"/>
      <c r="K53" s="63"/>
    </row>
    <row r="54" spans="2:11" x14ac:dyDescent="0.2">
      <c r="B54" s="151"/>
      <c r="C54" s="174"/>
      <c r="D54" s="174"/>
      <c r="E54" s="174"/>
      <c r="F54" s="174"/>
      <c r="G54" s="174"/>
      <c r="H54" s="63"/>
      <c r="I54" s="63"/>
      <c r="J54" s="63"/>
      <c r="K54" s="63"/>
    </row>
    <row r="55" spans="2:11" s="437" customFormat="1" ht="15" x14ac:dyDescent="0.25">
      <c r="B55" s="304" t="s">
        <v>301</v>
      </c>
      <c r="C55" s="564">
        <v>14971609.9753918</v>
      </c>
      <c r="D55" s="564">
        <v>15686605.4717946</v>
      </c>
      <c r="E55" s="564">
        <v>11755371.305224599</v>
      </c>
      <c r="F55" s="564">
        <v>7662720.9530353295</v>
      </c>
      <c r="G55" s="564">
        <v>10818523.974894401</v>
      </c>
      <c r="H55" s="63"/>
      <c r="I55" s="63"/>
      <c r="J55" s="63"/>
      <c r="K55" s="63"/>
    </row>
    <row r="56" spans="2:11" s="437" customFormat="1" ht="15" x14ac:dyDescent="0.25">
      <c r="B56" s="304" t="s">
        <v>328</v>
      </c>
      <c r="C56" s="564">
        <v>23500281.1162537</v>
      </c>
      <c r="D56" s="564">
        <v>22462484.817373261</v>
      </c>
      <c r="E56" s="564">
        <v>18463521.590389729</v>
      </c>
      <c r="F56" s="564">
        <v>17992557.852309905</v>
      </c>
      <c r="G56" s="564">
        <v>22694281.902145386</v>
      </c>
      <c r="H56" s="63"/>
      <c r="I56" s="63"/>
      <c r="J56" s="63"/>
      <c r="K56" s="63"/>
    </row>
    <row r="57" spans="2:11" s="437" customFormat="1" ht="15" x14ac:dyDescent="0.25">
      <c r="B57" s="304" t="s">
        <v>409</v>
      </c>
      <c r="C57" s="564">
        <v>1065291.7301403</v>
      </c>
      <c r="D57" s="564">
        <v>0</v>
      </c>
      <c r="E57" s="564">
        <v>0</v>
      </c>
      <c r="F57" s="564">
        <v>0</v>
      </c>
      <c r="G57" s="564">
        <v>1013005.0808949358</v>
      </c>
      <c r="H57" s="63"/>
      <c r="I57" s="63"/>
      <c r="J57" s="63"/>
      <c r="K57" s="63"/>
    </row>
    <row r="58" spans="2:11" s="437" customFormat="1" ht="15" x14ac:dyDescent="0.25">
      <c r="B58" s="304" t="s">
        <v>848</v>
      </c>
      <c r="C58" s="564">
        <v>0</v>
      </c>
      <c r="D58" s="564">
        <v>0</v>
      </c>
      <c r="E58" s="564">
        <v>4612941.9266737597</v>
      </c>
      <c r="F58" s="564">
        <v>3939986.1577232392</v>
      </c>
      <c r="G58" s="564">
        <v>4207658.3138152203</v>
      </c>
      <c r="H58" s="63"/>
      <c r="I58" s="63"/>
      <c r="J58" s="63"/>
      <c r="K58" s="63"/>
    </row>
    <row r="59" spans="2:11" x14ac:dyDescent="0.2">
      <c r="B59" s="149"/>
      <c r="C59" s="175"/>
      <c r="D59" s="175"/>
      <c r="E59" s="175"/>
      <c r="F59" s="175"/>
      <c r="G59" s="175"/>
      <c r="H59" s="63"/>
      <c r="I59" s="63"/>
      <c r="J59" s="63"/>
      <c r="K59" s="63"/>
    </row>
    <row r="60" spans="2:11" s="436" customFormat="1" ht="15.75" x14ac:dyDescent="0.25">
      <c r="B60" s="561" t="s">
        <v>451</v>
      </c>
      <c r="C60" s="357">
        <f>+C62+C63</f>
        <v>107431.94879553263</v>
      </c>
      <c r="D60" s="357">
        <f>+D62+D63</f>
        <v>108246.64643851286</v>
      </c>
      <c r="E60" s="357">
        <f>+E62+E63</f>
        <v>105715.63305867788</v>
      </c>
      <c r="F60" s="357">
        <f>+F62+F63</f>
        <v>104990.05860190329</v>
      </c>
      <c r="G60" s="357">
        <f>+G62+G63</f>
        <v>104835.12819105788</v>
      </c>
      <c r="H60" s="63"/>
      <c r="I60" s="63"/>
      <c r="J60" s="63"/>
      <c r="K60" s="63"/>
    </row>
    <row r="61" spans="2:11" x14ac:dyDescent="0.2">
      <c r="B61" s="149"/>
      <c r="C61" s="1022"/>
      <c r="D61" s="1022"/>
      <c r="E61" s="1022"/>
      <c r="F61" s="1022"/>
      <c r="G61" s="165"/>
      <c r="H61" s="63"/>
      <c r="I61" s="63"/>
      <c r="J61" s="63"/>
      <c r="K61" s="63"/>
    </row>
    <row r="62" spans="2:11" x14ac:dyDescent="0.2">
      <c r="B62" s="304" t="s">
        <v>299</v>
      </c>
      <c r="C62" s="1023">
        <v>98561.940479415105</v>
      </c>
      <c r="D62" s="1023">
        <v>99182.54395725111</v>
      </c>
      <c r="E62" s="1023">
        <v>97091.872940148052</v>
      </c>
      <c r="F62" s="1023">
        <v>96439.268714066537</v>
      </c>
      <c r="G62" s="1023">
        <v>96391.014244961392</v>
      </c>
      <c r="H62" s="63"/>
      <c r="I62" s="63"/>
      <c r="J62" s="63"/>
      <c r="K62" s="63"/>
    </row>
    <row r="63" spans="2:11" x14ac:dyDescent="0.2">
      <c r="B63" s="304" t="s">
        <v>664</v>
      </c>
      <c r="C63" s="1023">
        <v>8870.0083161175298</v>
      </c>
      <c r="D63" s="1023">
        <v>9064.1024812617507</v>
      </c>
      <c r="E63" s="1023">
        <v>8623.7601185298226</v>
      </c>
      <c r="F63" s="1023">
        <v>8550.7898878367632</v>
      </c>
      <c r="G63" s="1023">
        <v>8444.1139460964896</v>
      </c>
      <c r="H63" s="63"/>
      <c r="I63" s="63"/>
      <c r="J63" s="63"/>
      <c r="K63" s="63"/>
    </row>
    <row r="64" spans="2:11" x14ac:dyDescent="0.2">
      <c r="B64" s="149"/>
      <c r="C64" s="1022"/>
      <c r="D64" s="1022"/>
      <c r="E64" s="1022"/>
      <c r="F64" s="1022"/>
      <c r="G64" s="165"/>
      <c r="H64" s="63"/>
      <c r="I64" s="63"/>
      <c r="J64" s="63"/>
      <c r="K64" s="63"/>
    </row>
    <row r="65" spans="2:11" s="436" customFormat="1" ht="15.75" x14ac:dyDescent="0.25">
      <c r="B65" s="561" t="s">
        <v>739</v>
      </c>
      <c r="C65" s="565">
        <f>+C67+C68+C69</f>
        <v>2876510.4911774416</v>
      </c>
      <c r="D65" s="565">
        <f>+D67+D68+D69</f>
        <v>2903908.335105679</v>
      </c>
      <c r="E65" s="565">
        <f>+E67+E68+E69</f>
        <v>2827540.6808396662</v>
      </c>
      <c r="F65" s="565">
        <f>+F67+F68+F69</f>
        <v>2805261.2289879192</v>
      </c>
      <c r="G65" s="565">
        <f>+G67+G68+G69</f>
        <v>2805421.7249999996</v>
      </c>
      <c r="H65" s="63"/>
      <c r="I65" s="63"/>
      <c r="J65" s="63"/>
      <c r="K65" s="63"/>
    </row>
    <row r="66" spans="2:11" x14ac:dyDescent="0.2">
      <c r="B66" s="176"/>
      <c r="C66" s="177"/>
      <c r="D66" s="177"/>
      <c r="E66" s="177"/>
      <c r="F66" s="177"/>
      <c r="G66" s="177"/>
      <c r="H66" s="63"/>
      <c r="I66" s="63"/>
      <c r="J66" s="63"/>
      <c r="K66" s="63"/>
    </row>
    <row r="67" spans="2:11" x14ac:dyDescent="0.2">
      <c r="B67" s="731" t="s">
        <v>274</v>
      </c>
      <c r="C67" s="1023">
        <v>1258397.7485191855</v>
      </c>
      <c r="D67" s="1023">
        <v>1269977.0347590395</v>
      </c>
      <c r="E67" s="1023">
        <v>1228726.055269904</v>
      </c>
      <c r="F67" s="1023">
        <v>1213204.2745846061</v>
      </c>
      <c r="G67" s="1023">
        <v>1218781.2681199999</v>
      </c>
      <c r="H67" s="63"/>
      <c r="I67" s="63"/>
      <c r="J67" s="63"/>
      <c r="K67" s="63"/>
    </row>
    <row r="68" spans="2:11" x14ac:dyDescent="0.2">
      <c r="B68" s="731" t="s">
        <v>646</v>
      </c>
      <c r="C68" s="1023">
        <v>1022688.085129075</v>
      </c>
      <c r="D68" s="1023">
        <v>1028047.5439247775</v>
      </c>
      <c r="E68" s="1023">
        <v>1016765.5298411202</v>
      </c>
      <c r="F68" s="1023">
        <v>1014960.9932933175</v>
      </c>
      <c r="G68" s="1023">
        <v>1012569.9807599999</v>
      </c>
      <c r="H68" s="63"/>
      <c r="I68" s="63"/>
      <c r="J68" s="63"/>
      <c r="K68" s="63"/>
    </row>
    <row r="69" spans="2:11" x14ac:dyDescent="0.2">
      <c r="B69" s="731" t="s">
        <v>933</v>
      </c>
      <c r="C69" s="1023">
        <v>595424.65752918064</v>
      </c>
      <c r="D69" s="1023">
        <v>605883.75642186217</v>
      </c>
      <c r="E69" s="1023">
        <v>582049.09572864184</v>
      </c>
      <c r="F69" s="1023">
        <v>577095.96110999561</v>
      </c>
      <c r="G69" s="1023">
        <v>574070.47612000001</v>
      </c>
      <c r="H69" s="63"/>
      <c r="I69" s="63"/>
      <c r="J69" s="63"/>
      <c r="K69" s="63"/>
    </row>
    <row r="70" spans="2:11" ht="13.5" thickBot="1" x14ac:dyDescent="0.25">
      <c r="B70" s="13"/>
      <c r="C70" s="178"/>
      <c r="D70" s="178"/>
      <c r="E70" s="178"/>
      <c r="F70" s="178"/>
      <c r="G70" s="178"/>
      <c r="H70" s="63"/>
      <c r="I70" s="63"/>
      <c r="J70" s="63"/>
      <c r="K70" s="63"/>
    </row>
    <row r="71" spans="2:11" ht="13.5" thickTop="1" x14ac:dyDescent="0.2">
      <c r="B71" s="122"/>
      <c r="C71" s="179"/>
      <c r="D71" s="179"/>
      <c r="E71" s="179"/>
      <c r="F71" s="179"/>
      <c r="G71" s="179"/>
      <c r="H71" s="63"/>
      <c r="I71" s="63"/>
      <c r="J71" s="63"/>
      <c r="K71" s="63"/>
    </row>
    <row r="72" spans="2:11" ht="13.5" thickBot="1" x14ac:dyDescent="0.25">
      <c r="B72" s="14"/>
      <c r="C72" s="180"/>
      <c r="D72" s="180"/>
      <c r="E72" s="180"/>
      <c r="F72" s="180"/>
      <c r="G72" s="180"/>
      <c r="H72" s="63"/>
      <c r="I72" s="63"/>
      <c r="J72" s="63"/>
      <c r="K72" s="63"/>
    </row>
    <row r="73" spans="2:11" s="436" customFormat="1" ht="16.5" thickTop="1" x14ac:dyDescent="0.25">
      <c r="B73" s="566" t="s">
        <v>736</v>
      </c>
      <c r="C73" s="567">
        <f t="shared" ref="C73" si="4">SUM(C75:C79)</f>
        <v>13772183.245467188</v>
      </c>
      <c r="D73" s="567">
        <f>SUM(D75:D79)</f>
        <v>13928360.868617408</v>
      </c>
      <c r="E73" s="567">
        <f>SUM(E75:E79)</f>
        <v>13415204.612457721</v>
      </c>
      <c r="F73" s="567">
        <f>SUM(F75:F79)</f>
        <v>13270643.90368668</v>
      </c>
      <c r="G73" s="567">
        <f>SUM(G75:G79)</f>
        <v>13192940.133975882</v>
      </c>
      <c r="H73" s="63"/>
      <c r="I73" s="63"/>
      <c r="J73" s="63"/>
      <c r="K73" s="63"/>
    </row>
    <row r="74" spans="2:11" x14ac:dyDescent="0.2">
      <c r="B74" s="176"/>
      <c r="C74" s="177"/>
      <c r="D74" s="177"/>
      <c r="E74" s="177"/>
      <c r="F74" s="177"/>
      <c r="G74" s="177"/>
      <c r="H74" s="63"/>
      <c r="I74" s="63"/>
      <c r="J74" s="63"/>
      <c r="K74" s="63"/>
    </row>
    <row r="75" spans="2:11" x14ac:dyDescent="0.2">
      <c r="B75" s="297" t="s">
        <v>440</v>
      </c>
      <c r="C75" s="302">
        <v>5156899.0857486324</v>
      </c>
      <c r="D75" s="302">
        <v>5156899.0857486324</v>
      </c>
      <c r="E75" s="302">
        <v>5156899.0857486324</v>
      </c>
      <c r="F75" s="302">
        <v>5156899.0857486324</v>
      </c>
      <c r="G75" s="302">
        <v>5156899.0857486324</v>
      </c>
      <c r="H75" s="63"/>
      <c r="I75" s="63"/>
      <c r="J75" s="63"/>
      <c r="K75" s="63"/>
    </row>
    <row r="76" spans="2:11" x14ac:dyDescent="0.2">
      <c r="B76" s="297" t="s">
        <v>441</v>
      </c>
      <c r="C76" s="302">
        <v>929895.48945081595</v>
      </c>
      <c r="D76" s="302">
        <v>929895.48945081595</v>
      </c>
      <c r="E76" s="302">
        <v>929895.48945081595</v>
      </c>
      <c r="F76" s="302">
        <v>929895.48945081595</v>
      </c>
      <c r="G76" s="302">
        <v>929780.55230617255</v>
      </c>
      <c r="H76" s="63"/>
      <c r="I76" s="63"/>
      <c r="J76" s="63"/>
      <c r="K76" s="63"/>
    </row>
    <row r="77" spans="2:11" x14ac:dyDescent="0.2">
      <c r="B77" s="297" t="s">
        <v>442</v>
      </c>
      <c r="C77" s="302">
        <v>503033.08485153958</v>
      </c>
      <c r="D77" s="302">
        <v>468842.92750541237</v>
      </c>
      <c r="E77" s="302">
        <v>327217.16813700419</v>
      </c>
      <c r="F77" s="302">
        <v>230924.34699180553</v>
      </c>
      <c r="G77" s="302">
        <v>249787.57948968277</v>
      </c>
      <c r="H77" s="63"/>
      <c r="I77" s="63"/>
      <c r="J77" s="63"/>
      <c r="K77" s="63"/>
    </row>
    <row r="78" spans="2:11" x14ac:dyDescent="0.2">
      <c r="B78" s="297" t="s">
        <v>443</v>
      </c>
      <c r="C78" s="302">
        <v>7047352.8496446963</v>
      </c>
      <c r="D78" s="302">
        <v>7230367.1821093149</v>
      </c>
      <c r="E78" s="302">
        <v>6863737.9781093812</v>
      </c>
      <c r="F78" s="302">
        <v>6819121.6894530682</v>
      </c>
      <c r="G78" s="302">
        <v>6718519.3680967735</v>
      </c>
      <c r="H78" s="63"/>
      <c r="I78" s="63"/>
      <c r="J78" s="63"/>
      <c r="K78" s="63"/>
    </row>
    <row r="79" spans="2:11" x14ac:dyDescent="0.2">
      <c r="B79" s="297" t="s">
        <v>444</v>
      </c>
      <c r="C79" s="302">
        <v>135002.7357715035</v>
      </c>
      <c r="D79" s="302">
        <v>142356.18380323163</v>
      </c>
      <c r="E79" s="302">
        <v>137454.89101188598</v>
      </c>
      <c r="F79" s="302">
        <v>133803.29204235837</v>
      </c>
      <c r="G79" s="302">
        <v>137953.54833462089</v>
      </c>
      <c r="H79" s="63"/>
      <c r="I79" s="63"/>
      <c r="J79" s="63"/>
      <c r="K79" s="63"/>
    </row>
    <row r="80" spans="2:11" ht="13.5" customHeight="1" thickBot="1" x14ac:dyDescent="0.25">
      <c r="B80" s="13"/>
      <c r="C80" s="178"/>
      <c r="D80" s="178"/>
      <c r="E80" s="178"/>
      <c r="F80" s="178"/>
      <c r="G80" s="178"/>
      <c r="H80" s="63"/>
      <c r="I80" s="63"/>
      <c r="J80" s="63"/>
      <c r="K80" s="63"/>
    </row>
    <row r="81" spans="2:11" ht="13.5" thickTop="1" x14ac:dyDescent="0.2">
      <c r="B81" s="122"/>
      <c r="C81" s="179"/>
      <c r="D81" s="179"/>
      <c r="E81" s="179"/>
      <c r="F81" s="179"/>
      <c r="G81" s="179"/>
      <c r="H81" s="63"/>
      <c r="I81" s="63"/>
      <c r="J81" s="63"/>
      <c r="K81" s="63"/>
    </row>
    <row r="82" spans="2:11" x14ac:dyDescent="0.2">
      <c r="B82" s="862" t="s">
        <v>671</v>
      </c>
      <c r="H82" s="63"/>
      <c r="I82" s="63"/>
      <c r="J82" s="63"/>
      <c r="K82" s="63"/>
    </row>
    <row r="83" spans="2:11" ht="12.75" customHeight="1" x14ac:dyDescent="0.2">
      <c r="B83" s="181" t="s">
        <v>586</v>
      </c>
      <c r="C83" s="182"/>
      <c r="D83" s="182"/>
      <c r="E83" s="182"/>
      <c r="F83" s="182"/>
      <c r="G83" s="182"/>
      <c r="H83" s="63"/>
      <c r="I83" s="63"/>
      <c r="J83" s="63"/>
      <c r="K83" s="63"/>
    </row>
    <row r="84" spans="2:11" ht="12.75" customHeight="1" x14ac:dyDescent="0.2">
      <c r="B84" s="1294" t="s">
        <v>728</v>
      </c>
      <c r="C84" s="1294"/>
      <c r="D84" s="1294"/>
      <c r="E84" s="1294"/>
      <c r="F84" s="1294"/>
      <c r="G84" s="182"/>
      <c r="H84" s="63"/>
      <c r="I84" s="63"/>
      <c r="J84" s="63"/>
      <c r="K84" s="63"/>
    </row>
    <row r="85" spans="2:11" x14ac:dyDescent="0.2">
      <c r="B85" s="1294" t="s">
        <v>737</v>
      </c>
      <c r="C85" s="1294"/>
      <c r="D85" s="1294"/>
      <c r="E85" s="1294"/>
      <c r="F85" s="1294"/>
      <c r="H85" s="63"/>
      <c r="I85" s="63"/>
      <c r="J85" s="63"/>
      <c r="K85" s="63"/>
    </row>
    <row r="86" spans="2:11" ht="27.75" customHeight="1" x14ac:dyDescent="0.2">
      <c r="B86" s="1291" t="s">
        <v>738</v>
      </c>
      <c r="C86" s="1291"/>
      <c r="D86" s="1291"/>
      <c r="E86" s="1291"/>
      <c r="F86" s="1291"/>
      <c r="H86" s="63"/>
      <c r="I86" s="63"/>
      <c r="J86" s="63"/>
      <c r="K86" s="63"/>
    </row>
    <row r="87" spans="2:11" x14ac:dyDescent="0.2">
      <c r="B87" s="182"/>
      <c r="C87" s="182"/>
      <c r="D87" s="182"/>
      <c r="E87" s="182"/>
      <c r="F87" s="182"/>
      <c r="G87" s="182"/>
      <c r="H87" s="63"/>
      <c r="I87" s="63"/>
      <c r="J87" s="63"/>
      <c r="K87" s="63"/>
    </row>
    <row r="88" spans="2:11" x14ac:dyDescent="0.2">
      <c r="H88" s="63"/>
      <c r="I88" s="63"/>
      <c r="J88" s="63"/>
      <c r="K88" s="63"/>
    </row>
    <row r="89" spans="2:11" x14ac:dyDescent="0.2">
      <c r="H89" s="63"/>
      <c r="I89" s="63"/>
      <c r="J89" s="63"/>
      <c r="K89" s="63"/>
    </row>
    <row r="90" spans="2:11" x14ac:dyDescent="0.2">
      <c r="H90" s="63"/>
      <c r="I90" s="63"/>
      <c r="J90" s="63"/>
      <c r="K90" s="63"/>
    </row>
    <row r="91" spans="2:11" x14ac:dyDescent="0.2">
      <c r="H91" s="63"/>
      <c r="I91" s="63"/>
      <c r="J91" s="63"/>
      <c r="K91" s="63"/>
    </row>
    <row r="92" spans="2:11" x14ac:dyDescent="0.2">
      <c r="H92" s="63"/>
      <c r="I92" s="63"/>
      <c r="J92" s="63"/>
      <c r="K92" s="63"/>
    </row>
    <row r="93" spans="2:11" x14ac:dyDescent="0.2">
      <c r="H93" s="63"/>
    </row>
    <row r="94" spans="2:11" x14ac:dyDescent="0.2">
      <c r="C94" s="59"/>
      <c r="D94" s="59"/>
      <c r="E94" s="59"/>
      <c r="F94" s="59"/>
      <c r="G94" s="59"/>
      <c r="H94" s="63"/>
    </row>
    <row r="95" spans="2:11" x14ac:dyDescent="0.2">
      <c r="C95" s="59"/>
      <c r="D95" s="59"/>
      <c r="E95" s="59"/>
      <c r="F95" s="59"/>
      <c r="G95" s="59"/>
      <c r="H95" s="63"/>
    </row>
    <row r="96" spans="2:11" x14ac:dyDescent="0.2">
      <c r="C96" s="59"/>
      <c r="D96" s="59"/>
      <c r="E96" s="59"/>
      <c r="F96" s="59"/>
      <c r="G96" s="59"/>
      <c r="H96" s="63"/>
    </row>
    <row r="97" spans="3:8" x14ac:dyDescent="0.2">
      <c r="C97" s="59"/>
      <c r="D97" s="59"/>
      <c r="E97" s="59"/>
      <c r="F97" s="59"/>
      <c r="G97" s="59"/>
      <c r="H97" s="63"/>
    </row>
    <row r="98" spans="3:8" x14ac:dyDescent="0.2">
      <c r="C98" s="59"/>
      <c r="D98" s="59"/>
      <c r="E98" s="59"/>
      <c r="F98" s="59"/>
      <c r="G98" s="59"/>
    </row>
    <row r="99" spans="3:8" x14ac:dyDescent="0.2">
      <c r="C99" s="59"/>
      <c r="D99" s="59"/>
      <c r="E99" s="59"/>
      <c r="F99" s="59"/>
      <c r="G99" s="59"/>
    </row>
    <row r="100" spans="3:8" x14ac:dyDescent="0.2">
      <c r="C100" s="59"/>
      <c r="D100" s="59"/>
      <c r="E100" s="59"/>
      <c r="F100" s="59"/>
      <c r="G100" s="59"/>
    </row>
    <row r="101" spans="3:8" x14ac:dyDescent="0.2">
      <c r="C101" s="59"/>
      <c r="D101" s="59"/>
      <c r="E101" s="59"/>
      <c r="F101" s="59"/>
      <c r="G101" s="59"/>
    </row>
  </sheetData>
  <customSheetViews>
    <customSheetView guid="{AE035438-BA58-480D-90AC-43CF75BC256A}" scale="75" showPageBreaks="1" fitToPage="1" printArea="1" showRuler="0">
      <selection activeCell="B67" sqref="B67"/>
      <pageMargins left="0.74803149606299213" right="0.74803149606299213" top="0.98425196850393704" bottom="0.98425196850393704" header="0" footer="0"/>
      <printOptions horizontalCentered="1"/>
      <pageSetup paperSize="9" scale="64" fitToHeight="3" orientation="portrait" verticalDpi="300" r:id="rId1"/>
      <headerFooter alignWithMargins="0"/>
    </customSheetView>
  </customSheetViews>
  <mergeCells count="8">
    <mergeCell ref="B86:F86"/>
    <mergeCell ref="B11:B12"/>
    <mergeCell ref="B85:F85"/>
    <mergeCell ref="B6:G6"/>
    <mergeCell ref="B7:G7"/>
    <mergeCell ref="B84:F84"/>
    <mergeCell ref="C11:D11"/>
    <mergeCell ref="E11:G11"/>
  </mergeCells>
  <phoneticPr fontId="15"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2" orientation="portrait" verticalDpi="300" r:id="rId2"/>
  <headerFooter scaleWithDoc="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5"/>
  <sheetViews>
    <sheetView showGridLines="0" zoomScaleNormal="100" zoomScaleSheetLayoutView="85" workbookViewId="0"/>
  </sheetViews>
  <sheetFormatPr baseColWidth="10" defaultColWidth="11.42578125" defaultRowHeight="12.75" x14ac:dyDescent="0.2"/>
  <cols>
    <col min="1" max="1" width="6.85546875" style="15" customWidth="1"/>
    <col min="2" max="2" width="108.42578125" style="15" bestFit="1" customWidth="1"/>
    <col min="3" max="3" width="19.140625" style="15" customWidth="1"/>
    <col min="4" max="4" width="20.28515625" style="15" customWidth="1"/>
    <col min="5" max="5" width="17.42578125" style="1161" customWidth="1"/>
    <col min="6" max="16384" width="11.42578125" style="15"/>
  </cols>
  <sheetData>
    <row r="1" spans="1:5" ht="15" x14ac:dyDescent="0.25">
      <c r="A1" s="806" t="s">
        <v>237</v>
      </c>
      <c r="B1" s="460"/>
    </row>
    <row r="2" spans="1:5" ht="15" customHeight="1" x14ac:dyDescent="0.25">
      <c r="A2" s="460"/>
      <c r="B2" s="410" t="s">
        <v>805</v>
      </c>
      <c r="C2" s="145"/>
      <c r="D2" s="145"/>
    </row>
    <row r="3" spans="1:5" ht="15" customHeight="1" x14ac:dyDescent="0.25">
      <c r="A3" s="460"/>
      <c r="B3" s="287" t="s">
        <v>670</v>
      </c>
      <c r="C3" s="145"/>
      <c r="D3" s="145"/>
    </row>
    <row r="4" spans="1:5" s="446" customFormat="1" x14ac:dyDescent="0.2">
      <c r="B4" s="473"/>
      <c r="C4" s="474"/>
      <c r="D4" s="474"/>
      <c r="E4" s="1161"/>
    </row>
    <row r="5" spans="1:5" s="446" customFormat="1" x14ac:dyDescent="0.2">
      <c r="B5" s="473"/>
      <c r="C5" s="474"/>
      <c r="D5" s="474"/>
      <c r="E5" s="1161"/>
    </row>
    <row r="6" spans="1:5" ht="17.25" customHeight="1" x14ac:dyDescent="0.2">
      <c r="B6" s="1299" t="s">
        <v>305</v>
      </c>
      <c r="C6" s="1299"/>
      <c r="D6" s="1299"/>
    </row>
    <row r="7" spans="1:5" ht="17.25" customHeight="1" x14ac:dyDescent="0.2">
      <c r="B7" s="1300" t="s">
        <v>916</v>
      </c>
      <c r="C7" s="1300"/>
      <c r="D7" s="1300"/>
    </row>
    <row r="8" spans="1:5" s="446" customFormat="1" x14ac:dyDescent="0.2">
      <c r="B8" s="470"/>
      <c r="C8" s="470"/>
      <c r="D8" s="470"/>
      <c r="E8" s="1161"/>
    </row>
    <row r="9" spans="1:5" s="446" customFormat="1" ht="13.5" thickBot="1" x14ac:dyDescent="0.25">
      <c r="B9" s="471"/>
      <c r="C9" s="472"/>
      <c r="D9" s="472"/>
      <c r="E9" s="1161"/>
    </row>
    <row r="10" spans="1:5" ht="17.25" customHeight="1" thickTop="1" thickBot="1" x14ac:dyDescent="0.25">
      <c r="B10" s="146"/>
      <c r="C10" s="475" t="s">
        <v>297</v>
      </c>
      <c r="D10" s="475" t="s">
        <v>298</v>
      </c>
    </row>
    <row r="11" spans="1:5" ht="18" customHeight="1" thickTop="1" x14ac:dyDescent="0.2">
      <c r="B11" s="147"/>
      <c r="C11" s="895"/>
      <c r="D11" s="895"/>
    </row>
    <row r="12" spans="1:5" ht="18" customHeight="1" x14ac:dyDescent="0.2">
      <c r="B12" s="568" t="s">
        <v>917</v>
      </c>
      <c r="C12" s="896">
        <v>304851197.96017528</v>
      </c>
      <c r="D12" s="896">
        <v>12467407988.043081</v>
      </c>
    </row>
    <row r="13" spans="1:5" ht="18" customHeight="1" x14ac:dyDescent="0.2">
      <c r="B13" s="148"/>
      <c r="C13" s="897"/>
      <c r="D13" s="897"/>
    </row>
    <row r="14" spans="1:5" ht="18" customHeight="1" x14ac:dyDescent="0.2">
      <c r="B14" s="568" t="s">
        <v>918</v>
      </c>
      <c r="C14" s="896">
        <v>2805261.2289837473</v>
      </c>
      <c r="D14" s="896">
        <v>114725926.90282631</v>
      </c>
    </row>
    <row r="15" spans="1:5" ht="18" customHeight="1" x14ac:dyDescent="0.2">
      <c r="B15" s="148"/>
      <c r="C15" s="897"/>
      <c r="D15" s="897"/>
    </row>
    <row r="16" spans="1:5" ht="18" customHeight="1" x14ac:dyDescent="0.2">
      <c r="B16" s="568" t="s">
        <v>919</v>
      </c>
      <c r="C16" s="896">
        <f>+C12+C14</f>
        <v>307656459.18915904</v>
      </c>
      <c r="D16" s="896">
        <f>+D12+D14</f>
        <v>12582133914.945908</v>
      </c>
    </row>
    <row r="17" spans="2:5" x14ac:dyDescent="0.2">
      <c r="B17" s="149"/>
      <c r="C17" s="898"/>
      <c r="D17" s="898"/>
    </row>
    <row r="18" spans="2:5" s="434" customFormat="1" ht="15.75" x14ac:dyDescent="0.25">
      <c r="B18" s="514" t="s">
        <v>284</v>
      </c>
      <c r="C18" s="899"/>
      <c r="D18" s="899"/>
      <c r="E18" s="1161"/>
    </row>
    <row r="19" spans="2:5" x14ac:dyDescent="0.2">
      <c r="B19" s="151"/>
      <c r="C19" s="900"/>
      <c r="D19" s="900"/>
    </row>
    <row r="20" spans="2:5" s="460" customFormat="1" ht="15" x14ac:dyDescent="0.25">
      <c r="B20" s="529" t="s">
        <v>335</v>
      </c>
      <c r="C20" s="901">
        <f>SUM(C22:C27)</f>
        <v>38383621.682403043</v>
      </c>
      <c r="D20" s="901">
        <f>SUM(D22:D27)</f>
        <v>1569763460.8587327</v>
      </c>
      <c r="E20" s="1161"/>
    </row>
    <row r="21" spans="2:5" x14ac:dyDescent="0.2">
      <c r="B21" s="151"/>
      <c r="C21" s="900"/>
      <c r="D21" s="900"/>
    </row>
    <row r="22" spans="2:5" x14ac:dyDescent="0.2">
      <c r="B22" s="296" t="s">
        <v>400</v>
      </c>
      <c r="C22" s="902">
        <v>5229028.2590037826</v>
      </c>
      <c r="D22" s="902">
        <v>213850000</v>
      </c>
    </row>
    <row r="23" spans="2:5" x14ac:dyDescent="0.2">
      <c r="B23" s="296" t="s">
        <v>285</v>
      </c>
      <c r="C23" s="902">
        <v>15463253.447771871</v>
      </c>
      <c r="D23" s="902">
        <v>632396037.27749193</v>
      </c>
    </row>
    <row r="24" spans="2:5" x14ac:dyDescent="0.2">
      <c r="B24" s="296" t="s">
        <v>402</v>
      </c>
      <c r="C24" s="902">
        <v>13221251.829996267</v>
      </c>
      <c r="D24" s="902">
        <v>540705569.71580839</v>
      </c>
    </row>
    <row r="25" spans="2:5" x14ac:dyDescent="0.2">
      <c r="B25" s="296" t="s">
        <v>685</v>
      </c>
      <c r="C25" s="902">
        <v>3435220.662750449</v>
      </c>
      <c r="D25" s="902">
        <v>140489188.8783063</v>
      </c>
    </row>
    <row r="26" spans="2:5" x14ac:dyDescent="0.2">
      <c r="B26" s="296" t="s">
        <v>403</v>
      </c>
      <c r="C26" s="902">
        <v>936505.8794474859</v>
      </c>
      <c r="D26" s="902">
        <v>38300000</v>
      </c>
    </row>
    <row r="27" spans="2:5" x14ac:dyDescent="0.2">
      <c r="B27" s="296" t="s">
        <v>89</v>
      </c>
      <c r="C27" s="902">
        <v>98361.603433184457</v>
      </c>
      <c r="D27" s="902">
        <v>4022664.987125915</v>
      </c>
    </row>
    <row r="28" spans="2:5" x14ac:dyDescent="0.2">
      <c r="B28" s="296"/>
      <c r="C28" s="903"/>
      <c r="D28" s="903"/>
    </row>
    <row r="29" spans="2:5" s="460" customFormat="1" ht="15" x14ac:dyDescent="0.25">
      <c r="B29" s="529" t="s">
        <v>286</v>
      </c>
      <c r="C29" s="901">
        <f>SUM(C31:C39)</f>
        <v>25718060.172242444</v>
      </c>
      <c r="D29" s="901">
        <f>SUM(D31:D39)</f>
        <v>1051783791.4461479</v>
      </c>
      <c r="E29" s="1161"/>
    </row>
    <row r="30" spans="2:5" x14ac:dyDescent="0.2">
      <c r="B30" s="151"/>
      <c r="C30" s="900"/>
      <c r="D30" s="900"/>
    </row>
    <row r="31" spans="2:5" x14ac:dyDescent="0.2">
      <c r="B31" s="296" t="s">
        <v>400</v>
      </c>
      <c r="C31" s="904">
        <v>5229028.2590037826</v>
      </c>
      <c r="D31" s="904">
        <v>213850000</v>
      </c>
    </row>
    <row r="32" spans="2:5" x14ac:dyDescent="0.2">
      <c r="B32" s="296" t="s">
        <v>285</v>
      </c>
      <c r="C32" s="904">
        <v>505556.66436495783</v>
      </c>
      <c r="D32" s="904">
        <v>20675599.235534374</v>
      </c>
    </row>
    <row r="33" spans="2:5" x14ac:dyDescent="0.2">
      <c r="B33" s="296" t="s">
        <v>402</v>
      </c>
      <c r="C33" s="904">
        <v>11603041.328927798</v>
      </c>
      <c r="D33" s="904">
        <v>474526100.31676149</v>
      </c>
    </row>
    <row r="34" spans="2:5" x14ac:dyDescent="0.2">
      <c r="B34" s="296" t="s">
        <v>685</v>
      </c>
      <c r="C34" s="904">
        <v>8340834.4675717885</v>
      </c>
      <c r="D34" s="904">
        <v>341112604.96994317</v>
      </c>
    </row>
    <row r="35" spans="2:5" x14ac:dyDescent="0.2">
      <c r="B35" s="296" t="s">
        <v>403</v>
      </c>
      <c r="C35" s="904">
        <v>1939.5885700000001</v>
      </c>
      <c r="D35" s="904">
        <v>79322.771870719007</v>
      </c>
    </row>
    <row r="36" spans="2:5" x14ac:dyDescent="0.2">
      <c r="B36" s="296" t="s">
        <v>89</v>
      </c>
      <c r="C36" s="904">
        <v>21700.463178299477</v>
      </c>
      <c r="D36" s="904">
        <v>887477.33246396028</v>
      </c>
    </row>
    <row r="37" spans="2:5" x14ac:dyDescent="0.2">
      <c r="B37" s="296" t="s">
        <v>103</v>
      </c>
      <c r="C37" s="904">
        <v>10393.572859707896</v>
      </c>
      <c r="D37" s="904">
        <v>425062.83117161592</v>
      </c>
    </row>
    <row r="38" spans="2:5" x14ac:dyDescent="0.2">
      <c r="B38" s="296" t="s">
        <v>72</v>
      </c>
      <c r="C38" s="904">
        <v>5161.8481025062938</v>
      </c>
      <c r="D38" s="904">
        <v>211102.55329376916</v>
      </c>
    </row>
    <row r="39" spans="2:5" x14ac:dyDescent="0.2">
      <c r="B39" s="296" t="s">
        <v>50</v>
      </c>
      <c r="C39" s="904">
        <v>403.97966360789604</v>
      </c>
      <c r="D39" s="904">
        <v>16521.435108673042</v>
      </c>
    </row>
    <row r="40" spans="2:5" x14ac:dyDescent="0.2">
      <c r="B40" s="149"/>
      <c r="C40" s="900"/>
      <c r="D40" s="900"/>
    </row>
    <row r="41" spans="2:5" s="460" customFormat="1" ht="15" x14ac:dyDescent="0.25">
      <c r="B41" s="529" t="s">
        <v>336</v>
      </c>
      <c r="C41" s="901">
        <f>+C20-C29</f>
        <v>12665561.510160599</v>
      </c>
      <c r="D41" s="901">
        <f>+D20-D29</f>
        <v>517979669.41258478</v>
      </c>
      <c r="E41" s="1161"/>
    </row>
    <row r="42" spans="2:5" ht="15" x14ac:dyDescent="0.25">
      <c r="B42" s="150"/>
      <c r="C42" s="905"/>
      <c r="D42" s="906"/>
    </row>
    <row r="43" spans="2:5" s="460" customFormat="1" ht="15" x14ac:dyDescent="0.25">
      <c r="B43" s="529" t="s">
        <v>379</v>
      </c>
      <c r="C43" s="901">
        <v>6232.7752043563405</v>
      </c>
      <c r="D43" s="901">
        <v>254899.93769999998</v>
      </c>
      <c r="E43" s="1161"/>
    </row>
    <row r="44" spans="2:5" ht="15" x14ac:dyDescent="0.25">
      <c r="B44" s="150"/>
      <c r="C44" s="906"/>
      <c r="D44" s="906"/>
    </row>
    <row r="45" spans="2:5" s="460" customFormat="1" ht="15" x14ac:dyDescent="0.25">
      <c r="B45" s="529" t="s">
        <v>856</v>
      </c>
      <c r="C45" s="907">
        <v>-46700.895520145103</v>
      </c>
      <c r="D45" s="901">
        <v>-1909912.5138187183</v>
      </c>
      <c r="E45" s="1161"/>
    </row>
    <row r="46" spans="2:5" ht="15" x14ac:dyDescent="0.25">
      <c r="B46" s="150"/>
      <c r="C46" s="906"/>
      <c r="D46" s="906"/>
    </row>
    <row r="47" spans="2:5" ht="15" x14ac:dyDescent="0.25">
      <c r="B47" s="529" t="s">
        <v>940</v>
      </c>
      <c r="C47" s="906">
        <v>2918576.4999999991</v>
      </c>
      <c r="D47" s="906">
        <v>119360147.54754996</v>
      </c>
    </row>
    <row r="48" spans="2:5" ht="15" x14ac:dyDescent="0.25">
      <c r="B48" s="150"/>
      <c r="C48" s="906"/>
      <c r="D48" s="906"/>
    </row>
    <row r="49" spans="2:5" s="460" customFormat="1" ht="15" x14ac:dyDescent="0.25">
      <c r="B49" s="529" t="s">
        <v>840</v>
      </c>
      <c r="C49" s="901">
        <f>SUM(C51:C54)</f>
        <v>8991513.5877179578</v>
      </c>
      <c r="D49" s="901">
        <f>SUM(D51:D54)</f>
        <v>-649553664.02985072</v>
      </c>
      <c r="E49" s="1161"/>
    </row>
    <row r="50" spans="2:5" s="446" customFormat="1" x14ac:dyDescent="0.2">
      <c r="B50" s="569"/>
      <c r="C50" s="908"/>
      <c r="D50" s="908"/>
      <c r="E50" s="1161"/>
    </row>
    <row r="51" spans="2:5" x14ac:dyDescent="0.2">
      <c r="B51" s="296" t="s">
        <v>52</v>
      </c>
      <c r="C51" s="904">
        <f>3380763.61258209</f>
        <v>3380763.6125820898</v>
      </c>
      <c r="D51" s="904">
        <v>-811702153.93082905</v>
      </c>
    </row>
    <row r="52" spans="2:5" x14ac:dyDescent="0.2">
      <c r="B52" s="296" t="s">
        <v>53</v>
      </c>
      <c r="C52" s="902">
        <v>4469076.6992705204</v>
      </c>
      <c r="D52" s="902">
        <v>115457820.439896</v>
      </c>
    </row>
    <row r="53" spans="2:5" x14ac:dyDescent="0.2">
      <c r="B53" s="296" t="s">
        <v>54</v>
      </c>
      <c r="C53" s="902">
        <v>1133191.3911413469</v>
      </c>
      <c r="D53" s="902">
        <v>46343788.366090328</v>
      </c>
    </row>
    <row r="54" spans="2:5" x14ac:dyDescent="0.2">
      <c r="B54" s="296" t="s">
        <v>57</v>
      </c>
      <c r="C54" s="902">
        <v>8481.8847240000105</v>
      </c>
      <c r="D54" s="902">
        <v>346881.09499201126</v>
      </c>
    </row>
    <row r="55" spans="2:5" x14ac:dyDescent="0.2">
      <c r="B55" s="149"/>
      <c r="C55" s="903"/>
      <c r="D55" s="903"/>
    </row>
    <row r="56" spans="2:5" s="460" customFormat="1" ht="15" x14ac:dyDescent="0.25">
      <c r="B56" s="529" t="s">
        <v>841</v>
      </c>
      <c r="C56" s="901">
        <f>SUM(C58:C60)</f>
        <v>160.49609357459141</v>
      </c>
      <c r="D56" s="901">
        <f>SUM(D58:D60)</f>
        <v>-8657700.6949153543</v>
      </c>
      <c r="E56" s="1161"/>
    </row>
    <row r="57" spans="2:5" s="446" customFormat="1" x14ac:dyDescent="0.2">
      <c r="B57" s="569"/>
      <c r="C57" s="908"/>
      <c r="D57" s="908"/>
      <c r="E57" s="1161"/>
    </row>
    <row r="58" spans="2:5" x14ac:dyDescent="0.2">
      <c r="B58" s="296" t="s">
        <v>52</v>
      </c>
      <c r="C58" s="904">
        <v>-13323.201728749194</v>
      </c>
      <c r="D58" s="904">
        <v>-9006050.3558085114</v>
      </c>
    </row>
    <row r="59" spans="2:5" x14ac:dyDescent="0.2">
      <c r="B59" s="296" t="s">
        <v>53</v>
      </c>
      <c r="C59" s="902">
        <v>13483.697742323786</v>
      </c>
      <c r="D59" s="902">
        <v>348349.65762142179</v>
      </c>
    </row>
    <row r="60" spans="2:5" x14ac:dyDescent="0.2">
      <c r="B60" s="296" t="s">
        <v>57</v>
      </c>
      <c r="C60" s="902">
        <v>8.0000000000000007E-5</v>
      </c>
      <c r="D60" s="902">
        <v>3.2717360000000003E-3</v>
      </c>
    </row>
    <row r="61" spans="2:5" x14ac:dyDescent="0.2">
      <c r="B61" s="152"/>
      <c r="C61" s="909"/>
      <c r="D61" s="909"/>
    </row>
    <row r="62" spans="2:5" s="434" customFormat="1" ht="15.75" x14ac:dyDescent="0.25">
      <c r="B62" s="514" t="s">
        <v>842</v>
      </c>
      <c r="C62" s="910">
        <f>+C41+C43+C45+C47+C49+C56</f>
        <v>24535343.973656341</v>
      </c>
      <c r="D62" s="910">
        <f>+D41+D43+D45+D47+D49+D56</f>
        <v>-22526560.340750039</v>
      </c>
      <c r="E62" s="1161"/>
    </row>
    <row r="63" spans="2:5" ht="18" customHeight="1" x14ac:dyDescent="0.2">
      <c r="B63" s="151"/>
      <c r="C63" s="911"/>
      <c r="D63" s="911"/>
    </row>
    <row r="64" spans="2:5" s="432" customFormat="1" ht="18" customHeight="1" x14ac:dyDescent="0.3">
      <c r="B64" s="568" t="s">
        <v>937</v>
      </c>
      <c r="C64" s="912">
        <f>+C16+C62</f>
        <v>332191803.16281539</v>
      </c>
      <c r="D64" s="912">
        <f>+D16+D62</f>
        <v>12559607354.605158</v>
      </c>
      <c r="E64" s="1161"/>
    </row>
    <row r="65" spans="2:5" ht="18" customHeight="1" x14ac:dyDescent="0.2">
      <c r="B65" s="154"/>
      <c r="C65" s="903"/>
      <c r="D65" s="903"/>
    </row>
    <row r="66" spans="2:5" s="432" customFormat="1" ht="18" customHeight="1" x14ac:dyDescent="0.3">
      <c r="B66" s="568" t="s">
        <v>938</v>
      </c>
      <c r="C66" s="912">
        <f>+C14+C56</f>
        <v>2805421.7250773218</v>
      </c>
      <c r="D66" s="912">
        <f>+D14+D56</f>
        <v>106068226.20791095</v>
      </c>
      <c r="E66" s="1161"/>
    </row>
    <row r="67" spans="2:5" ht="18" customHeight="1" x14ac:dyDescent="0.2">
      <c r="B67" s="154"/>
      <c r="C67" s="903"/>
      <c r="D67" s="903"/>
    </row>
    <row r="68" spans="2:5" s="432" customFormat="1" ht="18" customHeight="1" x14ac:dyDescent="0.3">
      <c r="B68" s="568" t="s">
        <v>939</v>
      </c>
      <c r="C68" s="912">
        <f>+C64-C66</f>
        <v>329386381.43773806</v>
      </c>
      <c r="D68" s="912">
        <f>+D64-D66</f>
        <v>12453539128.397247</v>
      </c>
      <c r="E68" s="1161"/>
    </row>
    <row r="69" spans="2:5" ht="18" customHeight="1" thickBot="1" x14ac:dyDescent="0.25">
      <c r="B69" s="155"/>
      <c r="C69" s="913"/>
      <c r="D69" s="913"/>
    </row>
    <row r="70" spans="2:5" ht="13.5" thickTop="1" x14ac:dyDescent="0.2">
      <c r="B70" s="156"/>
      <c r="C70" s="157"/>
      <c r="D70" s="157"/>
    </row>
    <row r="71" spans="2:5" ht="13.5" customHeight="1" x14ac:dyDescent="0.2">
      <c r="B71" s="158"/>
      <c r="C71" s="158"/>
      <c r="D71" s="158"/>
    </row>
    <row r="72" spans="2:5" ht="12.75" customHeight="1" x14ac:dyDescent="0.2">
      <c r="B72" s="158"/>
      <c r="C72" s="158"/>
      <c r="D72" s="158"/>
    </row>
    <row r="73" spans="2:5" x14ac:dyDescent="0.2">
      <c r="B73" s="5"/>
      <c r="C73" s="5"/>
      <c r="D73" s="5"/>
    </row>
    <row r="74" spans="2:5" x14ac:dyDescent="0.2">
      <c r="B74" s="5"/>
      <c r="C74" s="5"/>
      <c r="D74" s="5"/>
    </row>
    <row r="75" spans="2:5" ht="17.25" x14ac:dyDescent="0.3">
      <c r="B75" s="1301" t="s">
        <v>62</v>
      </c>
      <c r="C75" s="1301"/>
      <c r="D75" s="1301"/>
    </row>
    <row r="76" spans="2:5" x14ac:dyDescent="0.2">
      <c r="B76" s="5"/>
      <c r="C76" s="5"/>
      <c r="D76" s="5"/>
    </row>
    <row r="77" spans="2:5" x14ac:dyDescent="0.2">
      <c r="B77" s="5"/>
      <c r="C77" s="5"/>
      <c r="D77" s="5"/>
    </row>
    <row r="78" spans="2:5" ht="13.5" thickBot="1" x14ac:dyDescent="0.25">
      <c r="B78" s="5" t="s">
        <v>179</v>
      </c>
      <c r="C78" s="5"/>
      <c r="D78" s="5"/>
    </row>
    <row r="79" spans="2:5" ht="13.5" customHeight="1" thickTop="1" x14ac:dyDescent="0.2">
      <c r="B79" s="1302" t="s">
        <v>312</v>
      </c>
      <c r="C79" s="1304" t="s">
        <v>45</v>
      </c>
      <c r="D79" s="1305"/>
      <c r="E79" s="1306"/>
    </row>
    <row r="80" spans="2:5" ht="13.5" customHeight="1" thickBot="1" x14ac:dyDescent="0.25">
      <c r="B80" s="1303"/>
      <c r="C80" s="11" t="s">
        <v>46</v>
      </c>
      <c r="D80" s="12" t="s">
        <v>47</v>
      </c>
      <c r="E80" s="1162" t="s">
        <v>317</v>
      </c>
    </row>
    <row r="81" spans="2:5" ht="13.5" thickTop="1" x14ac:dyDescent="0.2">
      <c r="B81" s="159"/>
      <c r="C81" s="778"/>
      <c r="D81" s="779"/>
      <c r="E81" s="1163"/>
    </row>
    <row r="82" spans="2:5" x14ac:dyDescent="0.2">
      <c r="B82" s="149" t="s">
        <v>111</v>
      </c>
      <c r="C82" s="780">
        <v>3984.5141558702012</v>
      </c>
      <c r="D82" s="978">
        <v>0.1</v>
      </c>
      <c r="E82" s="1164">
        <f>+C82+D82</f>
        <v>3984.6141558702011</v>
      </c>
    </row>
    <row r="83" spans="2:5" x14ac:dyDescent="0.2">
      <c r="B83" s="149" t="s">
        <v>112</v>
      </c>
      <c r="C83" s="780">
        <v>-326.32888242350003</v>
      </c>
      <c r="D83" s="978">
        <v>-14.62</v>
      </c>
      <c r="E83" s="1164">
        <f t="shared" ref="E83:E88" si="0">+C83+D83</f>
        <v>-340.94888242350004</v>
      </c>
    </row>
    <row r="84" spans="2:5" x14ac:dyDescent="0.2">
      <c r="B84" s="149" t="s">
        <v>366</v>
      </c>
      <c r="C84" s="780">
        <v>-306.70540071789929</v>
      </c>
      <c r="D84" s="978">
        <v>0</v>
      </c>
      <c r="E84" s="1164">
        <f t="shared" si="0"/>
        <v>-306.70540071789929</v>
      </c>
    </row>
    <row r="85" spans="2:5" x14ac:dyDescent="0.2">
      <c r="B85" s="149" t="s">
        <v>113</v>
      </c>
      <c r="C85" s="780">
        <v>33.067252289889929</v>
      </c>
      <c r="D85" s="978">
        <v>0.87</v>
      </c>
      <c r="E85" s="1164">
        <f t="shared" si="0"/>
        <v>33.937252289889926</v>
      </c>
    </row>
    <row r="86" spans="2:5" x14ac:dyDescent="0.2">
      <c r="B86" s="149" t="s">
        <v>114</v>
      </c>
      <c r="C86" s="780">
        <v>-1.3419699309020043</v>
      </c>
      <c r="D86" s="978">
        <v>-0.04</v>
      </c>
      <c r="E86" s="1164">
        <f t="shared" si="0"/>
        <v>-1.3819699309020044</v>
      </c>
    </row>
    <row r="87" spans="2:5" x14ac:dyDescent="0.2">
      <c r="B87" s="149" t="s">
        <v>91</v>
      </c>
      <c r="C87" s="780">
        <v>-0.23938001773007028</v>
      </c>
      <c r="D87" s="978">
        <v>-0.08</v>
      </c>
      <c r="E87" s="1164">
        <f t="shared" si="0"/>
        <v>-0.3193800177300703</v>
      </c>
    </row>
    <row r="88" spans="2:5" x14ac:dyDescent="0.2">
      <c r="B88" s="149" t="s">
        <v>367</v>
      </c>
      <c r="C88" s="780">
        <v>-1.7524106316223393</v>
      </c>
      <c r="D88" s="978">
        <v>0</v>
      </c>
      <c r="E88" s="1164">
        <f t="shared" si="0"/>
        <v>-1.7524106316223393</v>
      </c>
    </row>
    <row r="89" spans="2:5" x14ac:dyDescent="0.2">
      <c r="B89" s="149"/>
      <c r="C89" s="776"/>
      <c r="D89" s="777"/>
      <c r="E89" s="1165"/>
    </row>
    <row r="90" spans="2:5" ht="13.5" thickBot="1" x14ac:dyDescent="0.25">
      <c r="B90" s="160" t="s">
        <v>317</v>
      </c>
      <c r="C90" s="781">
        <f>SUM(C82:C89)</f>
        <v>3381.2133644384371</v>
      </c>
      <c r="D90" s="782">
        <f t="shared" ref="D90:E90" si="1">SUM(D82:D89)</f>
        <v>-13.77</v>
      </c>
      <c r="E90" s="1166">
        <f t="shared" si="1"/>
        <v>3367.4433644384371</v>
      </c>
    </row>
    <row r="91" spans="2:5" ht="13.5" thickTop="1" x14ac:dyDescent="0.2">
      <c r="B91" s="9"/>
      <c r="C91" s="161"/>
      <c r="D91" s="161"/>
    </row>
    <row r="92" spans="2:5" x14ac:dyDescent="0.2">
      <c r="B92" s="5" t="s">
        <v>368</v>
      </c>
      <c r="C92" s="5"/>
      <c r="D92" s="5"/>
    </row>
    <row r="93" spans="2:5" x14ac:dyDescent="0.2">
      <c r="B93" s="5" t="s">
        <v>686</v>
      </c>
      <c r="C93" s="5"/>
      <c r="D93" s="5"/>
    </row>
    <row r="94" spans="2:5" x14ac:dyDescent="0.2">
      <c r="B94" s="162"/>
    </row>
    <row r="95" spans="2:5" x14ac:dyDescent="0.2">
      <c r="B95" s="5"/>
    </row>
  </sheetData>
  <mergeCells count="5">
    <mergeCell ref="B6:D6"/>
    <mergeCell ref="B7:D7"/>
    <mergeCell ref="B75:D75"/>
    <mergeCell ref="B79:B80"/>
    <mergeCell ref="C79:E79"/>
  </mergeCells>
  <hyperlinks>
    <hyperlink ref="A1" location="INDICE!A1" display="Indice"/>
  </hyperlinks>
  <printOptions horizontalCentered="1"/>
  <pageMargins left="0.14000000000000001" right="0.13" top="0.19685039370078741" bottom="0.19685039370078741" header="0.15748031496062992" footer="0"/>
  <pageSetup paperSize="9" scale="60" orientation="portrait" horizontalDpi="4294967293" r:id="rId1"/>
  <headerFooter scaleWithDoc="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showGridLines="0" zoomScaleNormal="100" zoomScaleSheetLayoutView="85" workbookViewId="0"/>
  </sheetViews>
  <sheetFormatPr baseColWidth="10" defaultColWidth="11.42578125" defaultRowHeight="12.75" x14ac:dyDescent="0.2"/>
  <cols>
    <col min="1" max="1" width="6.85546875" style="15" customWidth="1"/>
    <col min="2" max="2" width="108.42578125" style="15" bestFit="1" customWidth="1"/>
    <col min="3" max="3" width="19.140625" style="15" customWidth="1"/>
    <col min="4" max="4" width="19.140625" style="15" bestFit="1" customWidth="1"/>
    <col min="5" max="5" width="24" style="1157" bestFit="1" customWidth="1"/>
    <col min="6" max="16384" width="11.42578125" style="15"/>
  </cols>
  <sheetData>
    <row r="1" spans="1:5" ht="15" x14ac:dyDescent="0.25">
      <c r="A1" s="806" t="s">
        <v>237</v>
      </c>
      <c r="B1" s="460"/>
    </row>
    <row r="2" spans="1:5" ht="15" customHeight="1" x14ac:dyDescent="0.25">
      <c r="A2" s="460"/>
      <c r="B2" s="410" t="s">
        <v>805</v>
      </c>
      <c r="C2" s="145"/>
      <c r="D2" s="145"/>
    </row>
    <row r="3" spans="1:5" ht="15" customHeight="1" x14ac:dyDescent="0.25">
      <c r="A3" s="460"/>
      <c r="B3" s="287" t="s">
        <v>330</v>
      </c>
      <c r="C3" s="145"/>
      <c r="D3" s="145"/>
    </row>
    <row r="4" spans="1:5" s="446" customFormat="1" ht="12" x14ac:dyDescent="0.2">
      <c r="B4" s="476"/>
      <c r="C4" s="477"/>
      <c r="D4" s="477"/>
      <c r="E4" s="1158"/>
    </row>
    <row r="5" spans="1:5" s="446" customFormat="1" ht="12" x14ac:dyDescent="0.2">
      <c r="B5" s="476"/>
      <c r="C5" s="477"/>
      <c r="D5" s="477"/>
      <c r="E5" s="1158"/>
    </row>
    <row r="6" spans="1:5" ht="17.25" customHeight="1" x14ac:dyDescent="0.2">
      <c r="B6" s="1299" t="s">
        <v>305</v>
      </c>
      <c r="C6" s="1299"/>
      <c r="D6" s="1299"/>
    </row>
    <row r="7" spans="1:5" ht="17.25" customHeight="1" x14ac:dyDescent="0.2">
      <c r="B7" s="1300" t="s">
        <v>921</v>
      </c>
      <c r="C7" s="1300"/>
      <c r="D7" s="1300"/>
    </row>
    <row r="8" spans="1:5" s="446" customFormat="1" ht="12" x14ac:dyDescent="0.2">
      <c r="B8" s="470"/>
      <c r="C8" s="470"/>
      <c r="D8" s="470"/>
      <c r="E8" s="1158"/>
    </row>
    <row r="9" spans="1:5" s="446" customFormat="1" thickBot="1" x14ac:dyDescent="0.25">
      <c r="B9" s="471"/>
      <c r="C9" s="472"/>
      <c r="D9" s="472"/>
      <c r="E9" s="1158"/>
    </row>
    <row r="10" spans="1:5" ht="17.25" customHeight="1" thickTop="1" thickBot="1" x14ac:dyDescent="0.25">
      <c r="B10" s="146"/>
      <c r="C10" s="475" t="s">
        <v>297</v>
      </c>
      <c r="D10" s="475" t="s">
        <v>298</v>
      </c>
    </row>
    <row r="11" spans="1:5" ht="18" customHeight="1" thickTop="1" x14ac:dyDescent="0.2">
      <c r="B11" s="147"/>
      <c r="C11" s="914"/>
      <c r="D11" s="915"/>
    </row>
    <row r="12" spans="1:5" ht="18" customHeight="1" x14ac:dyDescent="0.2">
      <c r="B12" s="568" t="s">
        <v>941</v>
      </c>
      <c r="C12" s="916">
        <v>318058272.82068336</v>
      </c>
      <c r="D12" s="916">
        <v>5971289625.590148</v>
      </c>
    </row>
    <row r="13" spans="1:5" ht="18" customHeight="1" x14ac:dyDescent="0.2">
      <c r="B13" s="148"/>
      <c r="C13" s="917"/>
      <c r="D13" s="917"/>
    </row>
    <row r="14" spans="1:5" ht="18" customHeight="1" x14ac:dyDescent="0.2">
      <c r="B14" s="568" t="s">
        <v>942</v>
      </c>
      <c r="C14" s="916">
        <v>2876510.4911773922</v>
      </c>
      <c r="D14" s="916">
        <v>54004183.263460837</v>
      </c>
    </row>
    <row r="15" spans="1:5" ht="18" customHeight="1" x14ac:dyDescent="0.2">
      <c r="B15" s="148"/>
      <c r="C15" s="917"/>
      <c r="D15" s="917"/>
    </row>
    <row r="16" spans="1:5" ht="18" customHeight="1" x14ac:dyDescent="0.2">
      <c r="B16" s="568" t="s">
        <v>943</v>
      </c>
      <c r="C16" s="916">
        <f>+C12+C14</f>
        <v>320934783.31186074</v>
      </c>
      <c r="D16" s="916">
        <f>+D12+D14</f>
        <v>6025293808.8536091</v>
      </c>
    </row>
    <row r="17" spans="1:6" x14ac:dyDescent="0.2">
      <c r="B17" s="149"/>
      <c r="C17" s="918"/>
      <c r="D17" s="919"/>
    </row>
    <row r="18" spans="1:6" s="434" customFormat="1" ht="15.75" x14ac:dyDescent="0.25">
      <c r="B18" s="514" t="s">
        <v>284</v>
      </c>
      <c r="C18" s="920"/>
      <c r="D18" s="921"/>
      <c r="E18" s="1159"/>
      <c r="F18" s="15"/>
    </row>
    <row r="19" spans="1:6" x14ac:dyDescent="0.2">
      <c r="B19" s="151"/>
      <c r="C19" s="922"/>
      <c r="D19" s="922"/>
    </row>
    <row r="20" spans="1:6" s="460" customFormat="1" ht="15" x14ac:dyDescent="0.25">
      <c r="B20" s="529" t="s">
        <v>335</v>
      </c>
      <c r="C20" s="923">
        <f>SUM(C22:C28)</f>
        <v>131271405.58137988</v>
      </c>
      <c r="D20" s="923">
        <f>SUM(D22:D28)</f>
        <v>3548813323.1011562</v>
      </c>
      <c r="E20" s="1160"/>
      <c r="F20" s="15"/>
    </row>
    <row r="21" spans="1:6" x14ac:dyDescent="0.2">
      <c r="B21" s="151"/>
      <c r="C21" s="922"/>
      <c r="D21" s="924"/>
    </row>
    <row r="22" spans="1:6" x14ac:dyDescent="0.2">
      <c r="B22" s="296" t="s">
        <v>400</v>
      </c>
      <c r="C22" s="925">
        <v>17395164.561666392</v>
      </c>
      <c r="D22" s="925">
        <v>455230000</v>
      </c>
    </row>
    <row r="23" spans="1:6" x14ac:dyDescent="0.2">
      <c r="B23" s="296" t="s">
        <v>285</v>
      </c>
      <c r="C23" s="925">
        <v>32524467.940106779</v>
      </c>
      <c r="D23" s="925">
        <v>985397280.17107821</v>
      </c>
    </row>
    <row r="24" spans="1:6" x14ac:dyDescent="0.2">
      <c r="B24" s="296" t="s">
        <v>402</v>
      </c>
      <c r="C24" s="925">
        <v>43346123.364945561</v>
      </c>
      <c r="D24" s="925">
        <v>1245606630.7920551</v>
      </c>
    </row>
    <row r="25" spans="1:6" x14ac:dyDescent="0.2">
      <c r="B25" s="296" t="s">
        <v>948</v>
      </c>
      <c r="C25" s="925">
        <v>27657136.485065825</v>
      </c>
      <c r="D25" s="925">
        <v>644249816.69707382</v>
      </c>
    </row>
    <row r="26" spans="1:6" x14ac:dyDescent="0.2">
      <c r="B26" s="303" t="s">
        <v>478</v>
      </c>
      <c r="C26" s="925">
        <v>9000000</v>
      </c>
      <c r="D26" s="925">
        <v>168967800</v>
      </c>
    </row>
    <row r="27" spans="1:6" x14ac:dyDescent="0.2">
      <c r="B27" s="303" t="s">
        <v>403</v>
      </c>
      <c r="C27" s="925">
        <v>936505.8794474859</v>
      </c>
      <c r="D27" s="925">
        <v>38300000</v>
      </c>
    </row>
    <row r="28" spans="1:6" x14ac:dyDescent="0.2">
      <c r="B28" s="296" t="s">
        <v>89</v>
      </c>
      <c r="C28" s="925">
        <v>412007.35014782439</v>
      </c>
      <c r="D28" s="925">
        <v>11061795.440948932</v>
      </c>
    </row>
    <row r="29" spans="1:6" x14ac:dyDescent="0.2">
      <c r="A29" s="783"/>
      <c r="C29" s="926"/>
      <c r="D29" s="927"/>
    </row>
    <row r="30" spans="1:6" s="460" customFormat="1" ht="15" x14ac:dyDescent="0.25">
      <c r="B30" s="529" t="s">
        <v>286</v>
      </c>
      <c r="C30" s="923">
        <f>SUM(C32:C41)</f>
        <v>75397464.085767567</v>
      </c>
      <c r="D30" s="923">
        <f>SUM(D32:D41)</f>
        <v>2154120618.8178535</v>
      </c>
      <c r="E30" s="1160"/>
      <c r="F30" s="15"/>
    </row>
    <row r="31" spans="1:6" x14ac:dyDescent="0.2">
      <c r="B31" s="151"/>
      <c r="C31" s="922"/>
      <c r="D31" s="922"/>
    </row>
    <row r="32" spans="1:6" x14ac:dyDescent="0.2">
      <c r="B32" s="296" t="s">
        <v>400</v>
      </c>
      <c r="C32" s="928">
        <v>15163810.993645338</v>
      </c>
      <c r="D32" s="929">
        <v>424730000</v>
      </c>
    </row>
    <row r="33" spans="2:6" x14ac:dyDescent="0.2">
      <c r="B33" s="296" t="s">
        <v>285</v>
      </c>
      <c r="C33" s="925">
        <v>1928619.3667266043</v>
      </c>
      <c r="D33" s="925">
        <v>52562563.730615392</v>
      </c>
    </row>
    <row r="34" spans="2:6" x14ac:dyDescent="0.2">
      <c r="B34" s="296" t="s">
        <v>401</v>
      </c>
      <c r="C34" s="925">
        <v>26632.293253507472</v>
      </c>
      <c r="D34" s="925">
        <v>500000</v>
      </c>
    </row>
    <row r="35" spans="2:6" x14ac:dyDescent="0.2">
      <c r="B35" s="296" t="s">
        <v>402</v>
      </c>
      <c r="C35" s="925">
        <v>41572099.758506447</v>
      </c>
      <c r="D35" s="925">
        <v>1151630828.7703488</v>
      </c>
    </row>
    <row r="36" spans="2:6" x14ac:dyDescent="0.2">
      <c r="B36" s="296" t="s">
        <v>948</v>
      </c>
      <c r="C36" s="925">
        <v>13586031.363435214</v>
      </c>
      <c r="D36" s="925">
        <v>462126593.33678854</v>
      </c>
    </row>
    <row r="37" spans="2:6" x14ac:dyDescent="0.2">
      <c r="B37" s="296" t="s">
        <v>403</v>
      </c>
      <c r="C37" s="925">
        <v>1101691.6582602987</v>
      </c>
      <c r="D37" s="925">
        <v>20889726.056857172</v>
      </c>
    </row>
    <row r="38" spans="2:6" x14ac:dyDescent="0.2">
      <c r="B38" s="296" t="s">
        <v>89</v>
      </c>
      <c r="C38" s="925">
        <v>1755871.4437345569</v>
      </c>
      <c r="D38" s="925">
        <v>35962281.763597667</v>
      </c>
    </row>
    <row r="39" spans="2:6" x14ac:dyDescent="0.2">
      <c r="B39" s="296" t="s">
        <v>103</v>
      </c>
      <c r="C39" s="925">
        <v>59975.920180245535</v>
      </c>
      <c r="D39" s="925">
        <v>1515277.9577418219</v>
      </c>
    </row>
    <row r="40" spans="2:6" x14ac:dyDescent="0.2">
      <c r="B40" s="296" t="s">
        <v>72</v>
      </c>
      <c r="C40" s="925">
        <v>200141.94193702278</v>
      </c>
      <c r="D40" s="925">
        <v>4139087.7754824967</v>
      </c>
    </row>
    <row r="41" spans="2:6" x14ac:dyDescent="0.2">
      <c r="B41" s="296" t="s">
        <v>50</v>
      </c>
      <c r="C41" s="925">
        <v>2589.3460883272664</v>
      </c>
      <c r="D41" s="925">
        <v>64259.426421877637</v>
      </c>
    </row>
    <row r="42" spans="2:6" x14ac:dyDescent="0.2">
      <c r="B42" s="149"/>
      <c r="C42" s="922"/>
      <c r="D42" s="924"/>
    </row>
    <row r="43" spans="2:6" s="460" customFormat="1" ht="15" x14ac:dyDescent="0.25">
      <c r="B43" s="529" t="s">
        <v>336</v>
      </c>
      <c r="C43" s="923">
        <f>+C20-C30</f>
        <v>55873941.495612308</v>
      </c>
      <c r="D43" s="923">
        <f>+D20-D30</f>
        <v>1394692704.2833028</v>
      </c>
      <c r="E43" s="1160"/>
      <c r="F43" s="15"/>
    </row>
    <row r="44" spans="2:6" ht="15" x14ac:dyDescent="0.25">
      <c r="B44" s="150"/>
      <c r="C44" s="930"/>
      <c r="D44" s="931"/>
    </row>
    <row r="45" spans="2:6" s="460" customFormat="1" ht="15" x14ac:dyDescent="0.25">
      <c r="B45" s="529" t="s">
        <v>379</v>
      </c>
      <c r="C45" s="923">
        <v>45633.610032493874</v>
      </c>
      <c r="D45" s="931">
        <v>1120194.3867099998</v>
      </c>
      <c r="E45" s="1160"/>
      <c r="F45" s="15"/>
    </row>
    <row r="46" spans="2:6" ht="15" x14ac:dyDescent="0.25">
      <c r="B46" s="150"/>
      <c r="C46" s="923"/>
      <c r="D46" s="923"/>
    </row>
    <row r="47" spans="2:6" s="460" customFormat="1" ht="15" x14ac:dyDescent="0.25">
      <c r="B47" s="529" t="s">
        <v>468</v>
      </c>
      <c r="C47" s="923">
        <v>4509338.3666529311</v>
      </c>
      <c r="D47" s="931">
        <v>90832955.520999983</v>
      </c>
      <c r="E47" s="1160"/>
      <c r="F47" s="15"/>
    </row>
    <row r="48" spans="2:6" ht="15" x14ac:dyDescent="0.25">
      <c r="B48" s="150"/>
      <c r="C48" s="923"/>
      <c r="D48" s="931"/>
    </row>
    <row r="49" spans="2:6" s="460" customFormat="1" ht="15" x14ac:dyDescent="0.25">
      <c r="B49" s="529" t="s">
        <v>469</v>
      </c>
      <c r="C49" s="923">
        <v>-186212.82744233854</v>
      </c>
      <c r="D49" s="931">
        <v>-5139577.0745164547</v>
      </c>
      <c r="E49" s="1160"/>
      <c r="F49" s="15"/>
    </row>
    <row r="50" spans="2:6" ht="15" x14ac:dyDescent="0.25">
      <c r="B50" s="150"/>
      <c r="C50" s="923"/>
      <c r="D50" s="923"/>
    </row>
    <row r="51" spans="2:6" ht="15" x14ac:dyDescent="0.25">
      <c r="B51" s="150" t="s">
        <v>944</v>
      </c>
      <c r="C51" s="923">
        <v>2918576.4999999991</v>
      </c>
      <c r="D51" s="923">
        <v>119360147.54754996</v>
      </c>
    </row>
    <row r="52" spans="2:6" ht="15" x14ac:dyDescent="0.25">
      <c r="B52" s="150"/>
      <c r="C52" s="923"/>
      <c r="D52" s="923"/>
    </row>
    <row r="53" spans="2:6" s="460" customFormat="1" ht="15" x14ac:dyDescent="0.25">
      <c r="B53" s="529" t="s">
        <v>945</v>
      </c>
      <c r="C53" s="923">
        <f>SUM(C55:C58)</f>
        <v>-51833168.527800694</v>
      </c>
      <c r="D53" s="923">
        <f>SUM(D55:D58)</f>
        <v>4881383078.143055</v>
      </c>
      <c r="E53" s="1160"/>
      <c r="F53" s="15"/>
    </row>
    <row r="54" spans="2:6" s="446" customFormat="1" x14ac:dyDescent="0.2">
      <c r="B54" s="569"/>
      <c r="C54" s="932"/>
      <c r="D54" s="933"/>
      <c r="E54" s="1158"/>
      <c r="F54" s="15"/>
    </row>
    <row r="55" spans="2:6" x14ac:dyDescent="0.2">
      <c r="B55" s="296" t="s">
        <v>52</v>
      </c>
      <c r="C55" s="928">
        <v>-46844490.999477714</v>
      </c>
      <c r="D55" s="929">
        <v>4547953705.5817041</v>
      </c>
    </row>
    <row r="56" spans="2:6" x14ac:dyDescent="0.2">
      <c r="B56" s="296" t="s">
        <v>53</v>
      </c>
      <c r="C56" s="925">
        <v>-7400561.2949350001</v>
      </c>
      <c r="D56" s="925">
        <v>255054848.766112</v>
      </c>
    </row>
    <row r="57" spans="2:6" x14ac:dyDescent="0.2">
      <c r="B57" s="296" t="s">
        <v>54</v>
      </c>
      <c r="C57" s="925">
        <v>2385885.4108588509</v>
      </c>
      <c r="D57" s="925">
        <v>77662324.110962093</v>
      </c>
    </row>
    <row r="58" spans="2:6" x14ac:dyDescent="0.2">
      <c r="B58" s="296" t="s">
        <v>57</v>
      </c>
      <c r="C58" s="925">
        <v>25998.355753169864</v>
      </c>
      <c r="D58" s="925">
        <v>712199.68427677895</v>
      </c>
    </row>
    <row r="59" spans="2:6" x14ac:dyDescent="0.2">
      <c r="B59" s="149"/>
      <c r="C59" s="926"/>
      <c r="D59" s="926"/>
    </row>
    <row r="60" spans="2:6" s="460" customFormat="1" ht="15" x14ac:dyDescent="0.25">
      <c r="B60" s="529" t="s">
        <v>946</v>
      </c>
      <c r="C60" s="923">
        <f>SUM(C62:C64)</f>
        <v>-71088.766100070134</v>
      </c>
      <c r="D60" s="923">
        <f>SUM(D62:D64)</f>
        <v>52064042.944450118</v>
      </c>
      <c r="E60" s="1160"/>
      <c r="F60" s="15"/>
    </row>
    <row r="61" spans="2:6" s="446" customFormat="1" x14ac:dyDescent="0.2">
      <c r="B61" s="569"/>
      <c r="C61" s="932"/>
      <c r="D61" s="933"/>
      <c r="E61" s="1158"/>
      <c r="F61" s="15"/>
    </row>
    <row r="62" spans="2:6" x14ac:dyDescent="0.2">
      <c r="B62" s="296" t="s">
        <v>52</v>
      </c>
      <c r="C62" s="928">
        <v>-46824.342185119094</v>
      </c>
      <c r="D62" s="929">
        <v>51267930.943882346</v>
      </c>
    </row>
    <row r="63" spans="2:6" x14ac:dyDescent="0.2">
      <c r="B63" s="296" t="s">
        <v>53</v>
      </c>
      <c r="C63" s="925">
        <v>-24236.880027588042</v>
      </c>
      <c r="D63" s="925">
        <v>796906.96301887766</v>
      </c>
    </row>
    <row r="64" spans="2:6" x14ac:dyDescent="0.2">
      <c r="B64" s="296" t="s">
        <v>57</v>
      </c>
      <c r="C64" s="925">
        <v>-27.543887363009503</v>
      </c>
      <c r="D64" s="925">
        <v>-794.96245110497136</v>
      </c>
    </row>
    <row r="65" spans="2:6" x14ac:dyDescent="0.2">
      <c r="B65" s="296"/>
      <c r="C65" s="925"/>
      <c r="D65" s="934"/>
    </row>
    <row r="66" spans="2:6" s="434" customFormat="1" ht="15.75" x14ac:dyDescent="0.25">
      <c r="B66" s="514" t="s">
        <v>947</v>
      </c>
      <c r="C66" s="935">
        <f>+C43+C45+C47+C49+C51+C53+C60</f>
        <v>11257019.850954624</v>
      </c>
      <c r="D66" s="935">
        <f>+D43+D45+D47+D49+D51+D53+D60</f>
        <v>6534313545.7515516</v>
      </c>
      <c r="E66" s="1159"/>
      <c r="F66" s="15"/>
    </row>
    <row r="67" spans="2:6" ht="18" customHeight="1" x14ac:dyDescent="0.2">
      <c r="B67" s="151"/>
      <c r="C67" s="936"/>
      <c r="D67" s="936"/>
    </row>
    <row r="68" spans="2:6" s="432" customFormat="1" ht="18" customHeight="1" x14ac:dyDescent="0.3">
      <c r="B68" s="568" t="s">
        <v>937</v>
      </c>
      <c r="C68" s="937">
        <f>+C16+C66</f>
        <v>332191803.16281539</v>
      </c>
      <c r="D68" s="937">
        <f>+D16+D66</f>
        <v>12559607354.60516</v>
      </c>
      <c r="E68" s="1156"/>
      <c r="F68" s="15"/>
    </row>
    <row r="69" spans="2:6" ht="18" customHeight="1" x14ac:dyDescent="0.2">
      <c r="B69" s="154"/>
      <c r="C69" s="926"/>
      <c r="D69" s="926"/>
    </row>
    <row r="70" spans="2:6" s="432" customFormat="1" ht="18" customHeight="1" x14ac:dyDescent="0.3">
      <c r="B70" s="568" t="s">
        <v>938</v>
      </c>
      <c r="C70" s="937">
        <f>+C14+C60</f>
        <v>2805421.7250773222</v>
      </c>
      <c r="D70" s="937">
        <f>+D14+D60</f>
        <v>106068226.20791095</v>
      </c>
      <c r="E70" s="1156"/>
      <c r="F70" s="15"/>
    </row>
    <row r="71" spans="2:6" ht="18" customHeight="1" x14ac:dyDescent="0.2">
      <c r="B71" s="154"/>
      <c r="C71" s="926"/>
      <c r="D71" s="926"/>
    </row>
    <row r="72" spans="2:6" s="432" customFormat="1" ht="18" customHeight="1" x14ac:dyDescent="0.3">
      <c r="B72" s="568" t="s">
        <v>939</v>
      </c>
      <c r="C72" s="937">
        <f>+C68-C70</f>
        <v>329386381.43773806</v>
      </c>
      <c r="D72" s="937">
        <f>+D68-D70</f>
        <v>12453539128.397249</v>
      </c>
      <c r="E72" s="1156"/>
      <c r="F72" s="15"/>
    </row>
    <row r="73" spans="2:6" ht="18" customHeight="1" thickBot="1" x14ac:dyDescent="0.25">
      <c r="B73" s="155"/>
      <c r="C73" s="938"/>
      <c r="D73" s="938"/>
    </row>
    <row r="74" spans="2:6" ht="13.5" thickTop="1" x14ac:dyDescent="0.2">
      <c r="B74" s="156"/>
      <c r="C74" s="157"/>
      <c r="D74" s="157"/>
    </row>
    <row r="75" spans="2:6" ht="13.5" customHeight="1" x14ac:dyDescent="0.2">
      <c r="B75" s="158"/>
      <c r="C75" s="158"/>
      <c r="D75" s="158"/>
    </row>
    <row r="76" spans="2:6" ht="12.75" customHeight="1" x14ac:dyDescent="0.2">
      <c r="B76" s="158"/>
      <c r="C76" s="158"/>
      <c r="D76" s="158"/>
    </row>
    <row r="77" spans="2:6" x14ac:dyDescent="0.2">
      <c r="B77" s="5"/>
      <c r="D77" s="852"/>
    </row>
    <row r="79" spans="2:6" x14ac:dyDescent="0.2">
      <c r="D79" s="852"/>
    </row>
    <row r="81" spans="4:4" x14ac:dyDescent="0.2">
      <c r="D81" s="852"/>
    </row>
  </sheetData>
  <mergeCells count="2">
    <mergeCell ref="B6:D6"/>
    <mergeCell ref="B7:D7"/>
  </mergeCells>
  <hyperlinks>
    <hyperlink ref="A1" location="INDICE!A1" display="Indice"/>
  </hyperlinks>
  <printOptions horizontalCentered="1"/>
  <pageMargins left="0.14000000000000001" right="0.13" top="0.19685039370078741" bottom="0.19685039370078741" header="0.15748031496062992" footer="0"/>
  <pageSetup paperSize="9" scale="70"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showGridLines="0" zoomScaleNormal="100" zoomScaleSheetLayoutView="85" workbookViewId="0"/>
  </sheetViews>
  <sheetFormatPr baseColWidth="10" defaultColWidth="11.42578125" defaultRowHeight="12.75" x14ac:dyDescent="0.2"/>
  <cols>
    <col min="1" max="1" width="6.85546875" style="15" customWidth="1"/>
    <col min="2" max="2" width="25.140625" style="122" customWidth="1"/>
    <col min="3" max="3" width="15.7109375" style="122" customWidth="1"/>
    <col min="4" max="4" width="20.7109375" style="122" customWidth="1"/>
    <col min="5" max="5" width="15.85546875" style="122" customWidth="1"/>
    <col min="6" max="6" width="21" style="122" customWidth="1"/>
    <col min="7" max="16384" width="11.42578125" style="15"/>
  </cols>
  <sheetData>
    <row r="1" spans="1:11" ht="15" x14ac:dyDescent="0.25">
      <c r="A1" s="806" t="s">
        <v>237</v>
      </c>
      <c r="B1" s="42"/>
      <c r="C1" s="5"/>
      <c r="D1" s="5"/>
      <c r="E1" s="5"/>
      <c r="F1" s="5"/>
    </row>
    <row r="2" spans="1:11" ht="15" customHeight="1" x14ac:dyDescent="0.25">
      <c r="A2" s="460"/>
      <c r="B2" s="410" t="s">
        <v>805</v>
      </c>
      <c r="C2" s="5"/>
      <c r="D2" s="5"/>
      <c r="E2" s="5"/>
      <c r="F2" s="5"/>
    </row>
    <row r="3" spans="1:11" ht="15" customHeight="1" x14ac:dyDescent="0.25">
      <c r="A3" s="460"/>
      <c r="B3" s="287" t="s">
        <v>330</v>
      </c>
      <c r="C3" s="5"/>
      <c r="D3" s="5"/>
      <c r="E3" s="5"/>
      <c r="F3" s="5"/>
    </row>
    <row r="4" spans="1:11" s="446" customFormat="1" x14ac:dyDescent="0.2">
      <c r="B4" s="35"/>
      <c r="C4" s="35"/>
      <c r="D4" s="35"/>
      <c r="E4" s="35"/>
      <c r="F4" s="35"/>
      <c r="G4" s="15"/>
      <c r="H4" s="15"/>
      <c r="I4" s="15"/>
      <c r="J4" s="15"/>
      <c r="K4" s="15"/>
    </row>
    <row r="5" spans="1:11" s="446" customFormat="1" x14ac:dyDescent="0.2">
      <c r="B5" s="35"/>
      <c r="C5" s="35"/>
      <c r="D5" s="35"/>
      <c r="E5" s="35"/>
      <c r="F5" s="35"/>
      <c r="G5" s="15"/>
      <c r="H5" s="15"/>
      <c r="I5" s="15"/>
      <c r="J5" s="15"/>
      <c r="K5" s="15"/>
    </row>
    <row r="6" spans="1:11" ht="17.25" x14ac:dyDescent="0.2">
      <c r="B6" s="1199" t="s">
        <v>104</v>
      </c>
      <c r="C6" s="1199"/>
      <c r="D6" s="1199"/>
      <c r="E6" s="1199"/>
      <c r="F6" s="1199"/>
    </row>
    <row r="7" spans="1:11" s="446" customFormat="1" x14ac:dyDescent="0.2">
      <c r="B7" s="35"/>
      <c r="C7" s="35"/>
      <c r="D7" s="35"/>
      <c r="E7" s="35"/>
      <c r="F7" s="35"/>
      <c r="G7" s="15"/>
      <c r="H7" s="15"/>
      <c r="I7" s="15"/>
      <c r="J7" s="15"/>
      <c r="K7" s="15"/>
    </row>
    <row r="8" spans="1:11" s="446" customFormat="1" ht="13.5" thickBot="1" x14ac:dyDescent="0.25">
      <c r="B8" s="35"/>
      <c r="C8" s="35"/>
      <c r="D8" s="35"/>
      <c r="E8" s="35"/>
      <c r="F8" s="35"/>
      <c r="G8" s="15"/>
      <c r="H8" s="15"/>
      <c r="I8" s="15"/>
      <c r="J8" s="15"/>
      <c r="K8" s="15"/>
    </row>
    <row r="9" spans="1:11" ht="31.5" thickTop="1" thickBot="1" x14ac:dyDescent="0.25">
      <c r="B9" s="478" t="s">
        <v>105</v>
      </c>
      <c r="C9" s="479" t="s">
        <v>106</v>
      </c>
      <c r="D9" s="478" t="s">
        <v>369</v>
      </c>
      <c r="E9" s="478" t="s">
        <v>107</v>
      </c>
      <c r="F9" s="480" t="s">
        <v>108</v>
      </c>
    </row>
    <row r="10" spans="1:11" ht="15.75" thickTop="1" x14ac:dyDescent="0.2">
      <c r="B10" s="732">
        <v>37290</v>
      </c>
      <c r="C10" s="733">
        <v>1</v>
      </c>
      <c r="D10" s="733">
        <v>1.3999590337802097</v>
      </c>
      <c r="E10" s="733">
        <v>1.4</v>
      </c>
      <c r="F10" s="734">
        <v>1.2063999999999999</v>
      </c>
    </row>
    <row r="11" spans="1:11" ht="15" x14ac:dyDescent="0.2">
      <c r="B11" s="732">
        <v>37346</v>
      </c>
      <c r="C11" s="733">
        <v>1.0481</v>
      </c>
      <c r="D11" s="733">
        <v>1.4673678494766407</v>
      </c>
      <c r="E11" s="733">
        <v>2.9</v>
      </c>
      <c r="F11" s="734">
        <v>2.5363000000000002</v>
      </c>
    </row>
    <row r="12" spans="1:11" ht="15" x14ac:dyDescent="0.2">
      <c r="B12" s="732">
        <v>37437</v>
      </c>
      <c r="C12" s="733">
        <v>1.2495000000000001</v>
      </c>
      <c r="D12" s="733">
        <v>1.749237448677363</v>
      </c>
      <c r="E12" s="733">
        <v>3.8</v>
      </c>
      <c r="F12" s="734">
        <v>3.7549000000000001</v>
      </c>
    </row>
    <row r="13" spans="1:11" ht="15" x14ac:dyDescent="0.2">
      <c r="B13" s="732">
        <v>37529</v>
      </c>
      <c r="C13" s="733">
        <v>1.3715999999999999</v>
      </c>
      <c r="D13" s="733">
        <v>1.9202837030972117</v>
      </c>
      <c r="E13" s="733">
        <v>3.75</v>
      </c>
      <c r="F13" s="734">
        <v>3.6941999999999999</v>
      </c>
    </row>
    <row r="14" spans="1:11" ht="15" x14ac:dyDescent="0.2">
      <c r="B14" s="732">
        <v>37621</v>
      </c>
      <c r="C14" s="733">
        <v>1.4053</v>
      </c>
      <c r="D14" s="733">
        <v>1.9674070109433832</v>
      </c>
      <c r="E14" s="733">
        <v>3.4</v>
      </c>
      <c r="F14" s="734">
        <v>3.5409000000000002</v>
      </c>
    </row>
    <row r="15" spans="1:11" ht="15" x14ac:dyDescent="0.2">
      <c r="B15" s="732">
        <v>37711</v>
      </c>
      <c r="C15" s="733">
        <v>1.4340999999999999</v>
      </c>
      <c r="D15" s="733">
        <v>2.0077399999999996</v>
      </c>
      <c r="E15" s="733">
        <v>2.88</v>
      </c>
      <c r="F15" s="734">
        <v>3.1358999999999999</v>
      </c>
    </row>
    <row r="16" spans="1:11" ht="15" x14ac:dyDescent="0.2">
      <c r="B16" s="732">
        <v>37802</v>
      </c>
      <c r="C16" s="733">
        <v>1.4403999999999999</v>
      </c>
      <c r="D16" s="733">
        <v>2.0165599999999997</v>
      </c>
      <c r="E16" s="733">
        <v>2.8</v>
      </c>
      <c r="F16" s="734">
        <v>3.2225000000000001</v>
      </c>
    </row>
    <row r="17" spans="2:6" ht="15" x14ac:dyDescent="0.2">
      <c r="B17" s="732">
        <v>37894</v>
      </c>
      <c r="C17" s="733">
        <v>1.4448000000000001</v>
      </c>
      <c r="D17" s="733">
        <v>2.0227200000000001</v>
      </c>
      <c r="E17" s="733">
        <v>2.915</v>
      </c>
      <c r="F17" s="734">
        <v>3.3969999999999998</v>
      </c>
    </row>
    <row r="18" spans="2:6" ht="15" x14ac:dyDescent="0.2">
      <c r="B18" s="732">
        <v>37986</v>
      </c>
      <c r="C18" s="733">
        <v>1.4568000000000001</v>
      </c>
      <c r="D18" s="733">
        <v>2.03952</v>
      </c>
      <c r="E18" s="733">
        <v>2.9175</v>
      </c>
      <c r="F18" s="734">
        <v>3.6720999999999999</v>
      </c>
    </row>
    <row r="19" spans="2:6" ht="15" x14ac:dyDescent="0.2">
      <c r="B19" s="732">
        <v>38077</v>
      </c>
      <c r="C19" s="733">
        <v>1.4678</v>
      </c>
      <c r="D19" s="733">
        <v>2.0549200000000001</v>
      </c>
      <c r="E19" s="733">
        <v>2.86</v>
      </c>
      <c r="F19" s="734">
        <v>3.5173999999999999</v>
      </c>
    </row>
    <row r="20" spans="2:6" ht="15" x14ac:dyDescent="0.2">
      <c r="B20" s="732">
        <v>38168</v>
      </c>
      <c r="C20" s="733">
        <v>1.4983</v>
      </c>
      <c r="D20" s="733">
        <v>2.09762</v>
      </c>
      <c r="E20" s="733">
        <v>2.9580000000000002</v>
      </c>
      <c r="F20" s="734">
        <v>3.6029</v>
      </c>
    </row>
    <row r="21" spans="2:6" ht="15" x14ac:dyDescent="0.2">
      <c r="B21" s="732">
        <v>38260</v>
      </c>
      <c r="C21" s="733">
        <v>1.52</v>
      </c>
      <c r="D21" s="733">
        <v>2.1279999999999997</v>
      </c>
      <c r="E21" s="733">
        <v>2.9809999999999999</v>
      </c>
      <c r="F21" s="734">
        <v>3.7073</v>
      </c>
    </row>
    <row r="22" spans="2:6" ht="15" x14ac:dyDescent="0.2">
      <c r="B22" s="732">
        <v>38352</v>
      </c>
      <c r="C22" s="733">
        <v>1.5367</v>
      </c>
      <c r="D22" s="733">
        <v>2.1513799999999996</v>
      </c>
      <c r="E22" s="733">
        <v>2.9790000000000001</v>
      </c>
      <c r="F22" s="734">
        <v>4.0530999999999997</v>
      </c>
    </row>
    <row r="23" spans="2:6" ht="15" x14ac:dyDescent="0.2">
      <c r="B23" s="732">
        <v>38442</v>
      </c>
      <c r="C23" s="733">
        <v>1.5844</v>
      </c>
      <c r="D23" s="733">
        <v>2.2181599999999997</v>
      </c>
      <c r="E23" s="733">
        <v>2.9169999999999998</v>
      </c>
      <c r="F23" s="734">
        <v>3.7824</v>
      </c>
    </row>
    <row r="24" spans="2:6" ht="15" x14ac:dyDescent="0.2">
      <c r="B24" s="732">
        <v>38533</v>
      </c>
      <c r="C24" s="733">
        <v>1.6274</v>
      </c>
      <c r="D24" s="733">
        <v>2.2783599999999997</v>
      </c>
      <c r="E24" s="733">
        <v>2.887</v>
      </c>
      <c r="F24" s="734">
        <v>3.4922</v>
      </c>
    </row>
    <row r="25" spans="2:6" ht="15" x14ac:dyDescent="0.2">
      <c r="B25" s="732">
        <v>38625</v>
      </c>
      <c r="C25" s="733">
        <v>1.6667000000000001</v>
      </c>
      <c r="D25" s="733">
        <v>2.33338</v>
      </c>
      <c r="E25" s="733">
        <v>2.91</v>
      </c>
      <c r="F25" s="734">
        <v>3.4971999999999999</v>
      </c>
    </row>
    <row r="26" spans="2:6" ht="15" x14ac:dyDescent="0.2">
      <c r="B26" s="732">
        <v>38717</v>
      </c>
      <c r="C26" s="733">
        <v>1.7173</v>
      </c>
      <c r="D26" s="733">
        <v>2.4041757275690854</v>
      </c>
      <c r="E26" s="733">
        <v>3.04</v>
      </c>
      <c r="F26" s="734">
        <v>3.6019000000000001</v>
      </c>
    </row>
    <row r="27" spans="2:6" ht="15" x14ac:dyDescent="0.2">
      <c r="B27" s="732">
        <v>38807</v>
      </c>
      <c r="C27" s="733">
        <v>1.7682</v>
      </c>
      <c r="D27" s="733">
        <v>2.4754799999999997</v>
      </c>
      <c r="E27" s="733">
        <v>3.0819999999999999</v>
      </c>
      <c r="F27" s="734">
        <v>3.7362000000000002</v>
      </c>
    </row>
    <row r="28" spans="2:6" ht="15" x14ac:dyDescent="0.2">
      <c r="B28" s="732">
        <v>38898</v>
      </c>
      <c r="C28" s="733">
        <v>1.8150999999999999</v>
      </c>
      <c r="D28" s="733">
        <v>2.54114</v>
      </c>
      <c r="E28" s="733">
        <v>3.0859999999999999</v>
      </c>
      <c r="F28" s="734">
        <v>3.9438</v>
      </c>
    </row>
    <row r="29" spans="2:6" ht="15" x14ac:dyDescent="0.2">
      <c r="B29" s="732">
        <v>38990</v>
      </c>
      <c r="C29" s="733">
        <v>1.8451</v>
      </c>
      <c r="D29" s="733">
        <v>2.5831399999999998</v>
      </c>
      <c r="E29" s="733">
        <v>3.1040000000000001</v>
      </c>
      <c r="F29" s="734">
        <v>3.9361000000000002</v>
      </c>
    </row>
    <row r="30" spans="2:6" ht="15" x14ac:dyDescent="0.2">
      <c r="B30" s="732">
        <v>39082</v>
      </c>
      <c r="C30" s="733">
        <v>1.8904000000000001</v>
      </c>
      <c r="D30" s="733">
        <v>2.64656</v>
      </c>
      <c r="E30" s="733">
        <v>3.0619999999999998</v>
      </c>
      <c r="F30" s="734">
        <v>4.0406000000000004</v>
      </c>
    </row>
    <row r="31" spans="2:6" ht="15" x14ac:dyDescent="0.2">
      <c r="B31" s="732">
        <v>39172</v>
      </c>
      <c r="C31" s="733">
        <v>1.9380999999999999</v>
      </c>
      <c r="D31" s="733">
        <v>2.7133399999999996</v>
      </c>
      <c r="E31" s="733">
        <v>3.1</v>
      </c>
      <c r="F31" s="734">
        <v>4.1399999999999997</v>
      </c>
    </row>
    <row r="32" spans="2:6" ht="15" x14ac:dyDescent="0.2">
      <c r="B32" s="732">
        <v>39263</v>
      </c>
      <c r="C32" s="733">
        <v>1.9752000000000001</v>
      </c>
      <c r="D32" s="733">
        <v>2.7652799999999997</v>
      </c>
      <c r="E32" s="733">
        <v>3.093</v>
      </c>
      <c r="F32" s="734">
        <v>4.1864999999999997</v>
      </c>
    </row>
    <row r="33" spans="2:6" ht="15" x14ac:dyDescent="0.2">
      <c r="B33" s="732">
        <v>39355</v>
      </c>
      <c r="C33" s="733">
        <v>2.0047999999999999</v>
      </c>
      <c r="D33" s="733">
        <v>2.8067199999999999</v>
      </c>
      <c r="E33" s="733">
        <v>3.15</v>
      </c>
      <c r="F33" s="734">
        <v>4.4928999999999997</v>
      </c>
    </row>
    <row r="34" spans="2:6" ht="15" x14ac:dyDescent="0.2">
      <c r="B34" s="732">
        <v>39447</v>
      </c>
      <c r="C34" s="733">
        <v>2.0510000000000002</v>
      </c>
      <c r="D34" s="733">
        <v>2.8714</v>
      </c>
      <c r="E34" s="733">
        <v>3.149</v>
      </c>
      <c r="F34" s="734">
        <v>4.6336000000000004</v>
      </c>
    </row>
    <row r="35" spans="2:6" ht="15" x14ac:dyDescent="0.2">
      <c r="B35" s="732">
        <v>39538</v>
      </c>
      <c r="C35" s="733">
        <v>2.1006</v>
      </c>
      <c r="D35" s="733">
        <v>2.9408399999999997</v>
      </c>
      <c r="E35" s="733">
        <v>3.1680000000000001</v>
      </c>
      <c r="F35" s="734">
        <v>4.9984000000000002</v>
      </c>
    </row>
    <row r="36" spans="2:6" ht="15" x14ac:dyDescent="0.2">
      <c r="B36" s="732">
        <v>39629</v>
      </c>
      <c r="C36" s="733">
        <v>2.1535000000000002</v>
      </c>
      <c r="D36" s="733">
        <v>3.0148999999999999</v>
      </c>
      <c r="E36" s="733">
        <v>3.0249999999999999</v>
      </c>
      <c r="F36" s="734">
        <v>4.7637999999999998</v>
      </c>
    </row>
    <row r="37" spans="2:6" ht="15" x14ac:dyDescent="0.2">
      <c r="B37" s="732">
        <v>39721</v>
      </c>
      <c r="C37" s="733">
        <v>2.1858</v>
      </c>
      <c r="D37" s="733">
        <v>3.06012</v>
      </c>
      <c r="E37" s="733">
        <v>3.1349999999999998</v>
      </c>
      <c r="F37" s="734">
        <v>4.4111000000000002</v>
      </c>
    </row>
    <row r="38" spans="2:6" ht="15" x14ac:dyDescent="0.2">
      <c r="B38" s="732">
        <v>39813</v>
      </c>
      <c r="C38" s="733">
        <v>2.2143999999999999</v>
      </c>
      <c r="D38" s="733">
        <v>3.1001599999999998</v>
      </c>
      <c r="E38" s="733">
        <v>3.452</v>
      </c>
      <c r="F38" s="734">
        <v>4.8735999999999997</v>
      </c>
    </row>
    <row r="39" spans="2:6" ht="15" x14ac:dyDescent="0.2">
      <c r="B39" s="732">
        <v>39903</v>
      </c>
      <c r="C39" s="733">
        <v>2.2429000000000001</v>
      </c>
      <c r="D39" s="733">
        <v>3.1400600000000001</v>
      </c>
      <c r="E39" s="733">
        <v>3.72</v>
      </c>
      <c r="F39" s="734">
        <v>4.9416000000000002</v>
      </c>
    </row>
    <row r="40" spans="2:6" ht="15" x14ac:dyDescent="0.2">
      <c r="B40" s="732">
        <v>39994</v>
      </c>
      <c r="C40" s="733">
        <v>2.2726000000000002</v>
      </c>
      <c r="D40" s="733">
        <v>3.1816400000000002</v>
      </c>
      <c r="E40" s="733">
        <v>3.7970000000000002</v>
      </c>
      <c r="F40" s="734">
        <v>5.3284000000000002</v>
      </c>
    </row>
    <row r="41" spans="2:6" ht="15" x14ac:dyDescent="0.2">
      <c r="B41" s="732">
        <v>40086</v>
      </c>
      <c r="C41" s="733">
        <v>2.3132000000000001</v>
      </c>
      <c r="D41" s="733">
        <v>3.23848</v>
      </c>
      <c r="E41" s="733">
        <v>3.843</v>
      </c>
      <c r="F41" s="734">
        <v>5.6224999999999996</v>
      </c>
    </row>
    <row r="42" spans="2:6" ht="15" x14ac:dyDescent="0.2">
      <c r="B42" s="732">
        <v>40178</v>
      </c>
      <c r="C42" s="733">
        <v>2.3683999999999998</v>
      </c>
      <c r="D42" s="733">
        <v>3.3157599999999996</v>
      </c>
      <c r="E42" s="733">
        <v>3.8</v>
      </c>
      <c r="F42" s="734">
        <v>5.4401999999999999</v>
      </c>
    </row>
    <row r="43" spans="2:6" ht="15" x14ac:dyDescent="0.2">
      <c r="B43" s="732">
        <v>40268</v>
      </c>
      <c r="C43" s="733">
        <v>2.4432999999999998</v>
      </c>
      <c r="D43" s="733">
        <v>3.4206199999999995</v>
      </c>
      <c r="E43" s="733">
        <v>3.8780000000000001</v>
      </c>
      <c r="F43" s="734">
        <v>5.2384000000000004</v>
      </c>
    </row>
    <row r="44" spans="2:6" ht="15" x14ac:dyDescent="0.2">
      <c r="B44" s="732">
        <v>40359</v>
      </c>
      <c r="C44" s="733">
        <v>2.5129000000000001</v>
      </c>
      <c r="D44" s="733">
        <v>3.5180599999999997</v>
      </c>
      <c r="E44" s="733">
        <v>3.931</v>
      </c>
      <c r="F44" s="734">
        <v>4.8086000000000002</v>
      </c>
    </row>
    <row r="45" spans="2:6" ht="15" x14ac:dyDescent="0.2">
      <c r="B45" s="732">
        <v>40451</v>
      </c>
      <c r="C45" s="733">
        <v>2.5705</v>
      </c>
      <c r="D45" s="733">
        <v>3.5986999999999996</v>
      </c>
      <c r="E45" s="733">
        <v>3.96</v>
      </c>
      <c r="F45" s="734">
        <v>5.3965658217497952</v>
      </c>
    </row>
    <row r="46" spans="2:6" ht="15" x14ac:dyDescent="0.2">
      <c r="B46" s="732">
        <v>40543</v>
      </c>
      <c r="C46" s="733">
        <v>2.63</v>
      </c>
      <c r="D46" s="733">
        <v>3.6819999999999995</v>
      </c>
      <c r="E46" s="733">
        <v>3.976</v>
      </c>
      <c r="F46" s="734">
        <v>5.3183520599250933</v>
      </c>
    </row>
    <row r="47" spans="2:6" ht="15" x14ac:dyDescent="0.2">
      <c r="B47" s="732">
        <v>40633</v>
      </c>
      <c r="C47" s="733">
        <v>2.6911</v>
      </c>
      <c r="D47" s="733">
        <v>3.7675399999999999</v>
      </c>
      <c r="E47" s="733">
        <v>4.0540000000000003</v>
      </c>
      <c r="F47" s="734">
        <v>5.7430230910893894</v>
      </c>
    </row>
    <row r="48" spans="2:6" ht="15" x14ac:dyDescent="0.2">
      <c r="B48" s="732">
        <v>40724</v>
      </c>
      <c r="C48" s="733">
        <v>2.7566000000000002</v>
      </c>
      <c r="D48" s="733">
        <v>3.8592399999999998</v>
      </c>
      <c r="E48" s="733">
        <v>4.1100000000000003</v>
      </c>
      <c r="F48" s="734">
        <v>5.9608411892675859</v>
      </c>
    </row>
    <row r="49" spans="1:6" ht="15" x14ac:dyDescent="0.2">
      <c r="B49" s="732">
        <v>40816</v>
      </c>
      <c r="C49" s="733">
        <v>2.8210999999999999</v>
      </c>
      <c r="D49" s="733">
        <v>3.9495399999999998</v>
      </c>
      <c r="E49" s="733">
        <v>4.2050000000000001</v>
      </c>
      <c r="F49" s="734">
        <v>5.6299370732360403</v>
      </c>
    </row>
    <row r="50" spans="1:6" ht="15" x14ac:dyDescent="0.2">
      <c r="B50" s="732">
        <v>40908</v>
      </c>
      <c r="C50" s="733">
        <v>2.8809</v>
      </c>
      <c r="D50" s="733">
        <v>4.0332599999999994</v>
      </c>
      <c r="E50" s="733">
        <v>4.3040000000000003</v>
      </c>
      <c r="F50" s="734">
        <v>5.5845335409368104</v>
      </c>
    </row>
    <row r="51" spans="1:6" ht="15" x14ac:dyDescent="0.2">
      <c r="B51" s="732">
        <v>40999</v>
      </c>
      <c r="C51" s="733">
        <v>2.9523999999999999</v>
      </c>
      <c r="D51" s="733">
        <v>4.1333599999999997</v>
      </c>
      <c r="E51" s="733">
        <v>4.3789999999999996</v>
      </c>
      <c r="F51" s="734">
        <v>5.8425617078052001</v>
      </c>
    </row>
    <row r="52" spans="1:6" ht="15" x14ac:dyDescent="0.2">
      <c r="A52" s="141"/>
      <c r="B52" s="732">
        <v>41090</v>
      </c>
      <c r="C52" s="733">
        <v>3.0287999999999999</v>
      </c>
      <c r="D52" s="733">
        <v>4.2403199999999996</v>
      </c>
      <c r="E52" s="733">
        <v>4.5270000000000001</v>
      </c>
      <c r="F52" s="734">
        <v>5.7267552182163204</v>
      </c>
    </row>
    <row r="53" spans="1:6" ht="15" x14ac:dyDescent="0.2">
      <c r="A53" s="141"/>
      <c r="B53" s="732">
        <v>41182</v>
      </c>
      <c r="C53" s="733">
        <v>3.1017000000000001</v>
      </c>
      <c r="D53" s="733">
        <v>4.3423799999999995</v>
      </c>
      <c r="E53" s="733">
        <v>4.6970000000000001</v>
      </c>
      <c r="F53" s="734">
        <v>6.0372750642673498</v>
      </c>
    </row>
    <row r="54" spans="1:6" ht="15" x14ac:dyDescent="0.2">
      <c r="B54" s="732">
        <v>41274</v>
      </c>
      <c r="C54" s="733">
        <v>3.1846999999999999</v>
      </c>
      <c r="D54" s="733">
        <v>4.4585799999999995</v>
      </c>
      <c r="E54" s="733">
        <v>4.9180000000000001</v>
      </c>
      <c r="F54" s="734">
        <v>6.4889827153978104</v>
      </c>
    </row>
    <row r="55" spans="1:6" ht="15" x14ac:dyDescent="0.2">
      <c r="A55" s="142"/>
      <c r="B55" s="735">
        <v>41364</v>
      </c>
      <c r="C55" s="733">
        <v>3.2732999999999999</v>
      </c>
      <c r="D55" s="733">
        <v>4.5826199999999995</v>
      </c>
      <c r="E55" s="733">
        <v>5.1219999999999999</v>
      </c>
      <c r="F55" s="734">
        <v>6.5649833376000002</v>
      </c>
    </row>
    <row r="56" spans="1:6" ht="15" x14ac:dyDescent="0.2">
      <c r="A56" s="142"/>
      <c r="B56" s="732">
        <v>41455</v>
      </c>
      <c r="C56" s="733">
        <v>3.3426</v>
      </c>
      <c r="D56" s="733">
        <v>4.67964</v>
      </c>
      <c r="E56" s="733">
        <v>5.3879999999999999</v>
      </c>
      <c r="F56" s="734">
        <v>7.0128855915999999</v>
      </c>
    </row>
    <row r="57" spans="1:6" ht="15" x14ac:dyDescent="0.2">
      <c r="B57" s="732">
        <v>41547</v>
      </c>
      <c r="C57" s="733">
        <v>3.4291999999999998</v>
      </c>
      <c r="D57" s="733">
        <v>4.8008799999999994</v>
      </c>
      <c r="E57" s="733">
        <v>5.7930000000000001</v>
      </c>
      <c r="F57" s="734">
        <v>7.83473086286177</v>
      </c>
    </row>
    <row r="58" spans="1:6" ht="15" x14ac:dyDescent="0.2">
      <c r="B58" s="735">
        <v>41639</v>
      </c>
      <c r="C58" s="733">
        <v>3.5202</v>
      </c>
      <c r="D58" s="733">
        <v>4.92828</v>
      </c>
      <c r="E58" s="733">
        <v>6.5209999999999999</v>
      </c>
      <c r="F58" s="734">
        <v>8.9635738831615104</v>
      </c>
    </row>
    <row r="59" spans="1:6" ht="15" x14ac:dyDescent="0.2">
      <c r="B59" s="735">
        <v>41729</v>
      </c>
      <c r="C59" s="733">
        <v>3.8069999999999999</v>
      </c>
      <c r="D59" s="733">
        <v>5.3297999999999996</v>
      </c>
      <c r="E59" s="733">
        <v>8.0047999999999995</v>
      </c>
      <c r="F59" s="734">
        <v>11.022858717</v>
      </c>
    </row>
    <row r="60" spans="1:6" ht="15" x14ac:dyDescent="0.2">
      <c r="B60" s="735">
        <v>41820</v>
      </c>
      <c r="C60" s="736">
        <v>4.0480999999999998</v>
      </c>
      <c r="D60" s="734">
        <v>5.6673399999999994</v>
      </c>
      <c r="E60" s="733">
        <v>8.1326999999999998</v>
      </c>
      <c r="F60" s="734">
        <v>11.134583790000001</v>
      </c>
    </row>
    <row r="61" spans="1:6" ht="15" x14ac:dyDescent="0.2">
      <c r="B61" s="732">
        <v>41912</v>
      </c>
      <c r="C61" s="737">
        <v>4.2153999999999998</v>
      </c>
      <c r="D61" s="734">
        <v>5.901559999999999</v>
      </c>
      <c r="E61" s="734">
        <v>8.4642999999999997</v>
      </c>
      <c r="F61" s="738">
        <v>10.6899469563021</v>
      </c>
    </row>
    <row r="62" spans="1:6" ht="15" x14ac:dyDescent="0.2">
      <c r="B62" s="732">
        <v>42004</v>
      </c>
      <c r="C62" s="737">
        <v>4.3769</v>
      </c>
      <c r="D62" s="734">
        <v>6.1276599999999997</v>
      </c>
      <c r="E62" s="734">
        <v>8.5519999999999996</v>
      </c>
      <c r="F62" s="738">
        <v>10.344744163541792</v>
      </c>
    </row>
    <row r="63" spans="1:6" ht="15" x14ac:dyDescent="0.2">
      <c r="B63" s="732">
        <v>42094</v>
      </c>
      <c r="C63" s="737">
        <v>4.5137</v>
      </c>
      <c r="D63" s="734">
        <v>6.3191799999999994</v>
      </c>
      <c r="E63" s="734">
        <v>8.8196999999999992</v>
      </c>
      <c r="F63" s="738">
        <v>9.4631974248926998</v>
      </c>
    </row>
    <row r="64" spans="1:6" ht="15" x14ac:dyDescent="0.2">
      <c r="B64" s="732">
        <v>42185</v>
      </c>
      <c r="C64" s="737">
        <v>4.6722999999999999</v>
      </c>
      <c r="D64" s="734">
        <v>6.5412199999999991</v>
      </c>
      <c r="E64" s="734">
        <v>9.0864999999999991</v>
      </c>
      <c r="F64" s="738">
        <v>10.1174702148981</v>
      </c>
    </row>
    <row r="65" spans="2:6" ht="15" x14ac:dyDescent="0.2">
      <c r="B65" s="732">
        <v>42277</v>
      </c>
      <c r="C65" s="737">
        <v>4.8352000000000004</v>
      </c>
      <c r="D65" s="734">
        <v>6.7692800000000002</v>
      </c>
      <c r="E65" s="734">
        <v>9.4192</v>
      </c>
      <c r="F65" s="738">
        <v>10.526598122499999</v>
      </c>
    </row>
    <row r="66" spans="2:6" ht="15" x14ac:dyDescent="0.2">
      <c r="B66" s="732">
        <v>42369</v>
      </c>
      <c r="C66" s="737">
        <v>5.0354999999999999</v>
      </c>
      <c r="D66" s="734">
        <v>7.0496999999999996</v>
      </c>
      <c r="E66" s="734">
        <v>13.005000000000001</v>
      </c>
      <c r="F66" s="738">
        <v>14.123588184200001</v>
      </c>
    </row>
    <row r="67" spans="2:6" ht="15" x14ac:dyDescent="0.2">
      <c r="B67" s="732">
        <v>42460</v>
      </c>
      <c r="C67" s="737">
        <v>5.5636000000000001</v>
      </c>
      <c r="D67" s="734">
        <v>7.78904</v>
      </c>
      <c r="E67" s="734">
        <v>14.5817</v>
      </c>
      <c r="F67" s="738">
        <v>16.590852201615654</v>
      </c>
    </row>
    <row r="68" spans="2:6" ht="15" x14ac:dyDescent="0.2">
      <c r="B68" s="732">
        <v>42551</v>
      </c>
      <c r="C68" s="737">
        <v>6.0945999999999998</v>
      </c>
      <c r="D68" s="734">
        <v>8.5324399999999994</v>
      </c>
      <c r="E68" s="734">
        <v>14.92</v>
      </c>
      <c r="F68" s="738">
        <v>16.544688400999998</v>
      </c>
    </row>
    <row r="69" spans="2:6" ht="15" x14ac:dyDescent="0.2">
      <c r="B69" s="732">
        <v>42643</v>
      </c>
      <c r="C69" s="737">
        <v>6.5437000000000003</v>
      </c>
      <c r="D69" s="734">
        <v>9.1611799999999999</v>
      </c>
      <c r="E69" s="734">
        <v>15.263299999999999</v>
      </c>
      <c r="F69" s="738">
        <v>17.15363002922</v>
      </c>
    </row>
    <row r="70" spans="2:6" ht="15" x14ac:dyDescent="0.2">
      <c r="B70" s="732">
        <v>42735</v>
      </c>
      <c r="C70" s="737">
        <v>6.8377999999999997</v>
      </c>
      <c r="D70" s="734">
        <v>9.5729199999999981</v>
      </c>
      <c r="E70" s="734">
        <v>15.850199999999999</v>
      </c>
      <c r="F70" s="738">
        <v>16.686177492367602</v>
      </c>
    </row>
    <row r="71" spans="2:6" ht="15" x14ac:dyDescent="0.2">
      <c r="B71" s="732">
        <v>42825</v>
      </c>
      <c r="C71" s="737">
        <v>7.1550000000000002</v>
      </c>
      <c r="D71" s="734">
        <v>10.016999999999999</v>
      </c>
      <c r="E71" s="734">
        <v>15.3818</v>
      </c>
      <c r="F71" s="738">
        <v>16.391517476555801</v>
      </c>
    </row>
    <row r="72" spans="2:6" ht="15" x14ac:dyDescent="0.2">
      <c r="B72" s="732">
        <v>42916</v>
      </c>
      <c r="C72" s="737">
        <v>7.657</v>
      </c>
      <c r="D72" s="734">
        <v>10.719799999999999</v>
      </c>
      <c r="E72" s="734">
        <v>16.598500000000001</v>
      </c>
      <c r="F72" s="738">
        <v>18.961046378798301</v>
      </c>
    </row>
    <row r="73" spans="2:6" ht="15" x14ac:dyDescent="0.2">
      <c r="B73" s="732">
        <v>43008</v>
      </c>
      <c r="C73" s="737">
        <v>7.9854000000000003</v>
      </c>
      <c r="D73" s="734">
        <v>11.17956</v>
      </c>
      <c r="E73" s="734">
        <v>17.318300000000001</v>
      </c>
      <c r="F73" s="738">
        <v>20.468384351731476</v>
      </c>
    </row>
    <row r="74" spans="2:6" ht="15" x14ac:dyDescent="0.2">
      <c r="B74" s="732">
        <v>43100</v>
      </c>
      <c r="C74" s="737">
        <v>8.3842999999999996</v>
      </c>
      <c r="D74" s="734">
        <v>11.738019999999999</v>
      </c>
      <c r="E74" s="734">
        <v>18.7742</v>
      </c>
      <c r="F74" s="738">
        <v>22.5218330134357</v>
      </c>
    </row>
    <row r="75" spans="2:6" ht="15" x14ac:dyDescent="0.2">
      <c r="B75" s="732">
        <v>43190</v>
      </c>
      <c r="C75" s="737">
        <v>8.9724000000000004</v>
      </c>
      <c r="D75" s="734">
        <v>12.561360000000001</v>
      </c>
      <c r="E75" s="734">
        <v>20.1433</v>
      </c>
      <c r="F75" s="738">
        <v>24.791753846153846</v>
      </c>
    </row>
    <row r="76" spans="2:6" ht="15" x14ac:dyDescent="0.2">
      <c r="B76" s="732">
        <v>43281</v>
      </c>
      <c r="C76" s="737">
        <v>9.6349999999999998</v>
      </c>
      <c r="D76" s="734">
        <v>13.488999999999999</v>
      </c>
      <c r="E76" s="734">
        <v>28.861699999999999</v>
      </c>
      <c r="F76" s="738">
        <v>33.720878607313942</v>
      </c>
    </row>
    <row r="77" spans="2:6" ht="15" x14ac:dyDescent="0.2">
      <c r="B77" s="732">
        <v>43373</v>
      </c>
      <c r="C77" s="737">
        <v>10.6099</v>
      </c>
      <c r="D77" s="734">
        <v>14.853899999999999</v>
      </c>
      <c r="E77" s="734">
        <v>40.896700000000003</v>
      </c>
      <c r="F77" s="738">
        <v>47.471499999999999</v>
      </c>
    </row>
    <row r="78" spans="2:6" ht="15.75" thickBot="1" x14ac:dyDescent="0.25">
      <c r="B78" s="739">
        <v>43465</v>
      </c>
      <c r="C78" s="740">
        <v>12.338699999999999</v>
      </c>
      <c r="D78" s="740">
        <v>17.274179999999998</v>
      </c>
      <c r="E78" s="740">
        <v>37.808300000000003</v>
      </c>
      <c r="F78" s="740">
        <v>43.239135407136303</v>
      </c>
    </row>
    <row r="79" spans="2:6" ht="13.5" thickTop="1" x14ac:dyDescent="0.2">
      <c r="B79" s="144"/>
      <c r="C79" s="143"/>
      <c r="D79" s="143"/>
      <c r="E79" s="143"/>
      <c r="F79" s="143"/>
    </row>
    <row r="80" spans="2:6" ht="30.75" customHeight="1" x14ac:dyDescent="0.2">
      <c r="B80" s="1307" t="s">
        <v>378</v>
      </c>
      <c r="C80" s="1307"/>
      <c r="D80" s="1307"/>
      <c r="E80" s="1307"/>
      <c r="F80" s="1307"/>
    </row>
    <row r="81" spans="2:6" x14ac:dyDescent="0.2">
      <c r="B81" s="407"/>
      <c r="C81" s="407"/>
      <c r="D81" s="407"/>
      <c r="E81" s="407"/>
      <c r="F81" s="407"/>
    </row>
    <row r="82" spans="2:6" x14ac:dyDescent="0.2">
      <c r="F82" s="5"/>
    </row>
    <row r="83" spans="2:6" x14ac:dyDescent="0.2">
      <c r="C83" s="16"/>
    </row>
  </sheetData>
  <mergeCells count="2">
    <mergeCell ref="B6:F6"/>
    <mergeCell ref="B80:F80"/>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horizontalDpi="4294967293"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8"/>
  <sheetViews>
    <sheetView showGridLines="0" zoomScale="85" zoomScaleNormal="85" zoomScaleSheetLayoutView="55" workbookViewId="0"/>
  </sheetViews>
  <sheetFormatPr baseColWidth="10" defaultRowHeight="12.75" x14ac:dyDescent="0.2"/>
  <cols>
    <col min="1" max="1" width="7.140625" style="264" bestFit="1" customWidth="1"/>
    <col min="2" max="2" width="82.28515625" style="264" customWidth="1"/>
    <col min="3" max="3" width="14.140625" style="264" bestFit="1" customWidth="1"/>
    <col min="4" max="7" width="13.5703125" style="264" bestFit="1" customWidth="1"/>
    <col min="8" max="20" width="15.28515625" style="264" bestFit="1" customWidth="1"/>
    <col min="21" max="27" width="18.28515625" style="264" bestFit="1" customWidth="1"/>
    <col min="28" max="28" width="18.28515625" style="264" customWidth="1"/>
    <col min="29" max="29" width="17.28515625" style="264" customWidth="1"/>
    <col min="30" max="16384" width="11.42578125" style="264"/>
  </cols>
  <sheetData>
    <row r="1" spans="1:29" ht="15" x14ac:dyDescent="0.25">
      <c r="A1" s="806" t="s">
        <v>237</v>
      </c>
      <c r="B1" s="980"/>
    </row>
    <row r="2" spans="1:29" ht="15" customHeight="1" x14ac:dyDescent="0.25">
      <c r="A2" s="980"/>
      <c r="B2" s="2" t="s">
        <v>805</v>
      </c>
      <c r="C2" s="5"/>
      <c r="D2" s="5"/>
      <c r="E2" s="5"/>
      <c r="F2" s="5"/>
      <c r="G2" s="5"/>
      <c r="H2" s="5"/>
      <c r="I2" s="5"/>
      <c r="J2" s="5"/>
      <c r="K2" s="5"/>
      <c r="L2" s="5"/>
      <c r="M2" s="5"/>
      <c r="N2" s="5"/>
      <c r="O2" s="5"/>
      <c r="P2" s="5"/>
      <c r="Q2" s="5"/>
      <c r="R2" s="981"/>
      <c r="S2" s="981"/>
      <c r="T2" s="981"/>
      <c r="U2" s="981"/>
      <c r="V2" s="981"/>
      <c r="W2" s="981"/>
      <c r="X2" s="981"/>
    </row>
    <row r="3" spans="1:29" ht="15" customHeight="1" x14ac:dyDescent="0.25">
      <c r="A3" s="980"/>
      <c r="B3" s="287" t="s">
        <v>330</v>
      </c>
      <c r="C3" s="5"/>
      <c r="D3" s="5"/>
      <c r="E3" s="5"/>
      <c r="F3" s="5"/>
      <c r="G3" s="5"/>
      <c r="H3" s="5"/>
      <c r="I3" s="5"/>
      <c r="J3" s="5"/>
      <c r="K3" s="5"/>
      <c r="L3" s="5"/>
      <c r="M3" s="5"/>
      <c r="N3" s="5"/>
      <c r="O3" s="5"/>
      <c r="P3" s="5"/>
      <c r="Q3" s="5"/>
      <c r="R3" s="981"/>
      <c r="S3" s="981"/>
      <c r="T3" s="981"/>
      <c r="U3" s="981"/>
      <c r="V3" s="981"/>
      <c r="W3" s="981"/>
      <c r="X3" s="981"/>
    </row>
    <row r="4" spans="1:29" x14ac:dyDescent="0.2">
      <c r="B4" s="982"/>
      <c r="C4" s="5"/>
      <c r="D4" s="5"/>
      <c r="E4" s="5"/>
      <c r="F4" s="5"/>
      <c r="G4" s="5"/>
      <c r="H4" s="5"/>
      <c r="I4" s="5"/>
      <c r="J4" s="5"/>
      <c r="K4" s="5"/>
      <c r="L4" s="162"/>
      <c r="M4" s="5"/>
      <c r="N4" s="5"/>
      <c r="O4" s="5"/>
      <c r="P4" s="5"/>
      <c r="Q4" s="5"/>
      <c r="R4" s="981"/>
      <c r="S4" s="981"/>
      <c r="T4" s="981"/>
      <c r="U4" s="981"/>
      <c r="V4" s="981"/>
      <c r="W4" s="981"/>
      <c r="X4" s="981"/>
    </row>
    <row r="5" spans="1:29" ht="15" x14ac:dyDescent="0.25">
      <c r="B5" s="983"/>
      <c r="C5" s="5"/>
      <c r="D5" s="5"/>
      <c r="E5" s="5"/>
      <c r="F5" s="5"/>
      <c r="G5" s="5"/>
      <c r="H5" s="5"/>
      <c r="I5" s="5"/>
      <c r="J5" s="5"/>
      <c r="K5" s="5"/>
      <c r="L5" s="5"/>
      <c r="M5" s="5"/>
      <c r="N5" s="5"/>
      <c r="O5" s="5"/>
      <c r="P5" s="5"/>
      <c r="Q5" s="5"/>
      <c r="R5" s="981"/>
      <c r="S5" s="981"/>
      <c r="T5" s="981"/>
      <c r="U5" s="981"/>
      <c r="V5" s="981"/>
      <c r="W5" s="981"/>
      <c r="X5" s="981"/>
    </row>
    <row r="6" spans="1:29" ht="18.75" x14ac:dyDescent="0.3">
      <c r="B6" s="1308" t="s">
        <v>891</v>
      </c>
      <c r="C6" s="1308"/>
      <c r="D6" s="1308"/>
      <c r="E6" s="1308"/>
      <c r="F6" s="1308"/>
      <c r="G6" s="1308"/>
      <c r="H6" s="1308"/>
      <c r="I6" s="1308"/>
      <c r="J6" s="1308"/>
      <c r="K6" s="1308"/>
      <c r="L6" s="1308"/>
      <c r="M6" s="1308"/>
      <c r="N6" s="1308"/>
      <c r="O6" s="1308"/>
      <c r="P6" s="1308"/>
      <c r="Q6" s="1308"/>
      <c r="R6" s="1308"/>
      <c r="S6" s="1308"/>
      <c r="T6" s="1308"/>
      <c r="U6" s="1308"/>
      <c r="V6" s="1308"/>
      <c r="W6" s="1308"/>
      <c r="X6" s="1308"/>
      <c r="Y6" s="1308"/>
      <c r="Z6" s="1308"/>
      <c r="AA6" s="1308"/>
      <c r="AB6" s="1027"/>
    </row>
    <row r="7" spans="1:29" ht="15.75" x14ac:dyDescent="0.25">
      <c r="B7" s="1309" t="s">
        <v>892</v>
      </c>
      <c r="C7" s="1309"/>
      <c r="D7" s="1309"/>
      <c r="E7" s="1309"/>
      <c r="F7" s="1309"/>
      <c r="G7" s="1309"/>
      <c r="H7" s="1309"/>
      <c r="I7" s="1309"/>
      <c r="J7" s="1309"/>
      <c r="K7" s="1309"/>
      <c r="L7" s="1309"/>
      <c r="M7" s="1309"/>
      <c r="N7" s="1309"/>
      <c r="O7" s="1309"/>
      <c r="P7" s="1309"/>
      <c r="Q7" s="1309"/>
      <c r="R7" s="1309"/>
      <c r="S7" s="1309"/>
      <c r="T7" s="1309"/>
      <c r="U7" s="1309"/>
      <c r="V7" s="1309"/>
      <c r="W7" s="1309"/>
      <c r="X7" s="1309"/>
      <c r="Y7" s="1309"/>
      <c r="Z7" s="1309"/>
      <c r="AA7" s="1309"/>
      <c r="AB7" s="1028"/>
    </row>
    <row r="8" spans="1:29" x14ac:dyDescent="0.2">
      <c r="B8" s="1310" t="s">
        <v>893</v>
      </c>
      <c r="C8" s="1310"/>
      <c r="D8" s="1310"/>
      <c r="E8" s="1310"/>
      <c r="F8" s="1310"/>
      <c r="G8" s="1310"/>
      <c r="H8" s="1310"/>
      <c r="I8" s="1310"/>
      <c r="J8" s="1310"/>
      <c r="K8" s="1310"/>
      <c r="L8" s="1310"/>
      <c r="M8" s="1310"/>
      <c r="N8" s="1310"/>
      <c r="O8" s="1310"/>
      <c r="P8" s="1310"/>
      <c r="Q8" s="1310"/>
      <c r="R8" s="1310"/>
      <c r="S8" s="1310"/>
      <c r="T8" s="1310"/>
      <c r="U8" s="1310"/>
      <c r="V8" s="1310"/>
      <c r="W8" s="1310"/>
      <c r="X8" s="1310"/>
      <c r="Y8" s="1310"/>
      <c r="Z8" s="1310"/>
      <c r="AA8" s="1310"/>
      <c r="AB8" s="1029"/>
    </row>
    <row r="9" spans="1:29" x14ac:dyDescent="0.2">
      <c r="B9" s="5"/>
      <c r="C9" s="162"/>
      <c r="D9" s="162"/>
      <c r="E9" s="162"/>
      <c r="F9" s="162"/>
      <c r="G9" s="162"/>
      <c r="H9" s="162"/>
      <c r="I9" s="162"/>
      <c r="J9" s="162"/>
      <c r="K9" s="162"/>
      <c r="L9" s="162"/>
      <c r="M9" s="162"/>
      <c r="N9" s="162"/>
      <c r="O9" s="162"/>
      <c r="P9" s="5"/>
      <c r="Q9" s="5"/>
      <c r="R9" s="981"/>
      <c r="S9" s="981"/>
      <c r="T9" s="981"/>
      <c r="U9" s="981"/>
      <c r="V9" s="981"/>
      <c r="W9" s="981"/>
      <c r="X9" s="981"/>
    </row>
    <row r="10" spans="1:29" ht="13.5" thickBot="1" x14ac:dyDescent="0.25">
      <c r="B10" s="5" t="s">
        <v>894</v>
      </c>
      <c r="C10" s="984"/>
      <c r="D10" s="984"/>
      <c r="E10" s="984"/>
      <c r="F10" s="984"/>
      <c r="G10" s="984"/>
      <c r="H10" s="984"/>
      <c r="I10" s="984"/>
      <c r="J10" s="984"/>
      <c r="K10" s="984"/>
      <c r="L10" s="984"/>
      <c r="M10" s="984"/>
      <c r="N10" s="984"/>
      <c r="O10" s="984"/>
      <c r="P10" s="984"/>
      <c r="Q10" s="984"/>
      <c r="R10" s="984"/>
      <c r="S10" s="984"/>
      <c r="T10" s="984"/>
      <c r="U10" s="984"/>
      <c r="V10" s="984"/>
      <c r="W10" s="984"/>
      <c r="X10" s="981"/>
    </row>
    <row r="11" spans="1:29" ht="16.5" customHeight="1" thickTop="1" thickBot="1" x14ac:dyDescent="0.25">
      <c r="B11" s="1311" t="s">
        <v>241</v>
      </c>
      <c r="C11" s="1313" t="s">
        <v>895</v>
      </c>
      <c r="D11" s="1314"/>
      <c r="E11" s="1314"/>
      <c r="F11" s="1314"/>
      <c r="G11" s="1314"/>
      <c r="H11" s="1314"/>
      <c r="I11" s="1314"/>
      <c r="J11" s="1314"/>
      <c r="K11" s="1314"/>
      <c r="L11" s="1314"/>
      <c r="M11" s="1314"/>
      <c r="N11" s="1314"/>
      <c r="O11" s="1314"/>
      <c r="P11" s="1314"/>
      <c r="Q11" s="1314"/>
      <c r="R11" s="1314"/>
      <c r="S11" s="1314"/>
      <c r="T11" s="1314"/>
      <c r="U11" s="1314"/>
      <c r="V11" s="1314"/>
      <c r="W11" s="1314"/>
      <c r="X11" s="1314"/>
      <c r="Y11" s="1314"/>
      <c r="Z11" s="1314"/>
      <c r="AA11" s="1314"/>
      <c r="AB11" s="1314"/>
      <c r="AC11" s="1315"/>
    </row>
    <row r="12" spans="1:29" ht="17.25" thickTop="1" thickBot="1" x14ac:dyDescent="0.25">
      <c r="B12" s="1312"/>
      <c r="C12" s="985" t="s">
        <v>896</v>
      </c>
      <c r="D12" s="986">
        <v>34334</v>
      </c>
      <c r="E12" s="986">
        <v>34699</v>
      </c>
      <c r="F12" s="986">
        <v>35064</v>
      </c>
      <c r="G12" s="986">
        <v>35430</v>
      </c>
      <c r="H12" s="986">
        <v>35795</v>
      </c>
      <c r="I12" s="986">
        <v>36160</v>
      </c>
      <c r="J12" s="986">
        <v>36525</v>
      </c>
      <c r="K12" s="986">
        <v>36891</v>
      </c>
      <c r="L12" s="986">
        <v>37256</v>
      </c>
      <c r="M12" s="986">
        <v>37621</v>
      </c>
      <c r="N12" s="986">
        <v>37986</v>
      </c>
      <c r="O12" s="986">
        <v>38352</v>
      </c>
      <c r="P12" s="986">
        <v>38717</v>
      </c>
      <c r="Q12" s="986">
        <v>39082</v>
      </c>
      <c r="R12" s="986">
        <v>39447</v>
      </c>
      <c r="S12" s="986">
        <v>39813</v>
      </c>
      <c r="T12" s="986">
        <v>40178</v>
      </c>
      <c r="U12" s="986">
        <v>40543</v>
      </c>
      <c r="V12" s="986">
        <v>40908</v>
      </c>
      <c r="W12" s="986">
        <v>41274</v>
      </c>
      <c r="X12" s="987">
        <v>41639</v>
      </c>
      <c r="Y12" s="987">
        <v>42004</v>
      </c>
      <c r="Z12" s="986">
        <v>42369</v>
      </c>
      <c r="AA12" s="986">
        <v>42735</v>
      </c>
      <c r="AB12" s="986">
        <v>43100</v>
      </c>
      <c r="AC12" s="986">
        <v>43465</v>
      </c>
    </row>
    <row r="13" spans="1:29" ht="16.5" thickTop="1" x14ac:dyDescent="0.25">
      <c r="B13" s="988"/>
      <c r="C13" s="989"/>
      <c r="D13" s="989"/>
      <c r="E13" s="989"/>
      <c r="F13" s="989"/>
      <c r="G13" s="989"/>
      <c r="H13" s="989"/>
      <c r="I13" s="989"/>
      <c r="J13" s="989"/>
      <c r="K13" s="989"/>
      <c r="L13" s="989"/>
      <c r="M13" s="989"/>
      <c r="N13" s="989"/>
      <c r="O13" s="989"/>
      <c r="P13" s="989"/>
      <c r="Q13" s="989"/>
      <c r="R13" s="989"/>
      <c r="S13" s="989"/>
      <c r="T13" s="989"/>
      <c r="U13" s="989"/>
      <c r="V13" s="989"/>
      <c r="W13" s="989"/>
      <c r="X13" s="990"/>
      <c r="Y13" s="990"/>
      <c r="Z13" s="990"/>
      <c r="AA13" s="990"/>
      <c r="AB13" s="990"/>
      <c r="AC13" s="990"/>
    </row>
    <row r="14" spans="1:29" s="295" customFormat="1" ht="39.75" customHeight="1" x14ac:dyDescent="0.2">
      <c r="B14" s="991" t="s">
        <v>897</v>
      </c>
      <c r="C14" s="992">
        <f>+C17+C50</f>
        <v>63250</v>
      </c>
      <c r="D14" s="992">
        <f t="shared" ref="D14:Z14" si="0">+D17+D50</f>
        <v>71112</v>
      </c>
      <c r="E14" s="992">
        <f t="shared" si="0"/>
        <v>81820</v>
      </c>
      <c r="F14" s="992">
        <f t="shared" si="0"/>
        <v>88711</v>
      </c>
      <c r="G14" s="992">
        <f t="shared" si="0"/>
        <v>99046</v>
      </c>
      <c r="H14" s="992">
        <f t="shared" si="0"/>
        <v>103718</v>
      </c>
      <c r="I14" s="992">
        <f t="shared" si="0"/>
        <v>114134</v>
      </c>
      <c r="J14" s="992">
        <f t="shared" si="0"/>
        <v>123366</v>
      </c>
      <c r="K14" s="992">
        <f t="shared" si="0"/>
        <v>129750</v>
      </c>
      <c r="L14" s="992">
        <f t="shared" si="0"/>
        <v>144222</v>
      </c>
      <c r="M14" s="992">
        <f t="shared" si="0"/>
        <v>153218.25159999999</v>
      </c>
      <c r="N14" s="992">
        <f t="shared" si="0"/>
        <v>179353.74129999999</v>
      </c>
      <c r="O14" s="992">
        <f t="shared" si="0"/>
        <v>192293.82920000001</v>
      </c>
      <c r="P14" s="992">
        <f t="shared" si="0"/>
        <v>183055.2907086671</v>
      </c>
      <c r="Q14" s="992">
        <f t="shared" si="0"/>
        <v>194163.74688965155</v>
      </c>
      <c r="R14" s="992">
        <f t="shared" si="0"/>
        <v>205045.86923578873</v>
      </c>
      <c r="S14" s="992">
        <f t="shared" si="0"/>
        <v>199004.14622785326</v>
      </c>
      <c r="T14" s="992">
        <f t="shared" si="0"/>
        <v>200196.37084212672</v>
      </c>
      <c r="U14" s="992">
        <f t="shared" si="0"/>
        <v>204351.2201152115</v>
      </c>
      <c r="V14" s="992">
        <f t="shared" si="0"/>
        <v>216880.90348858497</v>
      </c>
      <c r="W14" s="992">
        <f t="shared" si="0"/>
        <v>232863.88702076158</v>
      </c>
      <c r="X14" s="992">
        <f t="shared" si="0"/>
        <v>239201.84086790445</v>
      </c>
      <c r="Y14" s="992">
        <f t="shared" si="0"/>
        <v>253755.3521819275</v>
      </c>
      <c r="Z14" s="992">
        <f t="shared" si="0"/>
        <v>253989.15054701199</v>
      </c>
      <c r="AA14" s="992">
        <f>+AA17+AA50</f>
        <v>288447.82278059644</v>
      </c>
      <c r="AB14" s="992">
        <f>+AB17+AB50</f>
        <v>334706.96999999997</v>
      </c>
      <c r="AC14" s="992">
        <f>+AC17+AC50</f>
        <v>345384.76</v>
      </c>
    </row>
    <row r="15" spans="1:29" ht="21.75" thickBot="1" x14ac:dyDescent="0.4">
      <c r="B15" s="993"/>
      <c r="C15" s="994"/>
      <c r="D15" s="994"/>
      <c r="E15" s="994"/>
      <c r="F15" s="994"/>
      <c r="G15" s="994"/>
      <c r="H15" s="994"/>
      <c r="I15" s="994"/>
      <c r="J15" s="994"/>
      <c r="K15" s="994"/>
      <c r="L15" s="994"/>
      <c r="M15" s="994"/>
      <c r="N15" s="994"/>
      <c r="O15" s="994"/>
      <c r="P15" s="994"/>
      <c r="Q15" s="994"/>
      <c r="R15" s="994"/>
      <c r="S15" s="994"/>
      <c r="T15" s="994"/>
      <c r="U15" s="994"/>
      <c r="V15" s="994"/>
      <c r="W15" s="994"/>
      <c r="X15" s="994"/>
      <c r="Y15" s="994"/>
      <c r="Z15" s="994"/>
      <c r="AA15" s="994"/>
      <c r="AB15" s="994"/>
      <c r="AC15" s="994"/>
    </row>
    <row r="16" spans="1:29" ht="16.5" thickTop="1" x14ac:dyDescent="0.25">
      <c r="B16" s="988"/>
      <c r="C16" s="989"/>
      <c r="D16" s="989"/>
      <c r="E16" s="989"/>
      <c r="F16" s="989"/>
      <c r="G16" s="989"/>
      <c r="H16" s="989"/>
      <c r="I16" s="989"/>
      <c r="J16" s="989"/>
      <c r="K16" s="989"/>
      <c r="L16" s="989"/>
      <c r="M16" s="989"/>
      <c r="N16" s="989"/>
      <c r="O16" s="989"/>
      <c r="P16" s="989"/>
      <c r="Q16" s="989"/>
      <c r="R16" s="989"/>
      <c r="S16" s="989"/>
      <c r="T16" s="989"/>
      <c r="U16" s="989"/>
      <c r="V16" s="989"/>
      <c r="W16" s="989"/>
      <c r="X16" s="990"/>
      <c r="Y16" s="990"/>
      <c r="Z16" s="990"/>
      <c r="AA16" s="990"/>
      <c r="AB16" s="990"/>
      <c r="AC16" s="990"/>
    </row>
    <row r="17" spans="2:29" ht="21" x14ac:dyDescent="0.35">
      <c r="B17" s="995" t="s">
        <v>898</v>
      </c>
      <c r="C17" s="996">
        <f t="shared" ref="C17:Z17" si="1">+C20+C38+C40</f>
        <v>63250</v>
      </c>
      <c r="D17" s="996">
        <f t="shared" si="1"/>
        <v>71112</v>
      </c>
      <c r="E17" s="996">
        <f t="shared" si="1"/>
        <v>81820</v>
      </c>
      <c r="F17" s="996">
        <f t="shared" si="1"/>
        <v>88711</v>
      </c>
      <c r="G17" s="996">
        <f t="shared" si="1"/>
        <v>99046</v>
      </c>
      <c r="H17" s="996">
        <f t="shared" si="1"/>
        <v>103718</v>
      </c>
      <c r="I17" s="996">
        <f t="shared" si="1"/>
        <v>114134</v>
      </c>
      <c r="J17" s="996">
        <f t="shared" si="1"/>
        <v>123366</v>
      </c>
      <c r="K17" s="996">
        <f t="shared" si="1"/>
        <v>129750</v>
      </c>
      <c r="L17" s="996">
        <f t="shared" si="1"/>
        <v>144222</v>
      </c>
      <c r="M17" s="996">
        <f t="shared" si="1"/>
        <v>153218.25159999999</v>
      </c>
      <c r="N17" s="996">
        <f t="shared" si="1"/>
        <v>179353.74129999999</v>
      </c>
      <c r="O17" s="996">
        <f t="shared" si="1"/>
        <v>192293.82920000001</v>
      </c>
      <c r="P17" s="996">
        <f t="shared" si="1"/>
        <v>154270.86479999998</v>
      </c>
      <c r="Q17" s="996">
        <f t="shared" si="1"/>
        <v>165110.8946</v>
      </c>
      <c r="R17" s="996">
        <f t="shared" si="1"/>
        <v>176870.2359</v>
      </c>
      <c r="S17" s="996">
        <f t="shared" si="1"/>
        <v>179132.19052</v>
      </c>
      <c r="T17" s="996">
        <f t="shared" si="1"/>
        <v>182083.48550000001</v>
      </c>
      <c r="U17" s="996">
        <f t="shared" si="1"/>
        <v>181621.1741</v>
      </c>
      <c r="V17" s="996">
        <f t="shared" si="1"/>
        <v>197155.57511999999</v>
      </c>
      <c r="W17" s="996">
        <f t="shared" si="1"/>
        <v>216921.50179000001</v>
      </c>
      <c r="X17" s="996">
        <f t="shared" si="1"/>
        <v>223440.10292</v>
      </c>
      <c r="Y17" s="996">
        <f t="shared" si="1"/>
        <v>239325</v>
      </c>
      <c r="Z17" s="996">
        <f t="shared" si="1"/>
        <v>240665</v>
      </c>
      <c r="AA17" s="996">
        <f>+AA20+AA38+AA40</f>
        <v>275446.12882406707</v>
      </c>
      <c r="AB17" s="996">
        <f>+AB20+AB38+AB40</f>
        <v>320934.78999999998</v>
      </c>
      <c r="AC17" s="996">
        <f>+AC20+AC38+AC40</f>
        <v>332191.82</v>
      </c>
    </row>
    <row r="18" spans="2:29" ht="21.75" thickBot="1" x14ac:dyDescent="0.4">
      <c r="B18" s="993"/>
      <c r="C18" s="994"/>
      <c r="D18" s="994"/>
      <c r="E18" s="994"/>
      <c r="F18" s="994"/>
      <c r="G18" s="994"/>
      <c r="H18" s="994"/>
      <c r="I18" s="994"/>
      <c r="J18" s="994"/>
      <c r="K18" s="994"/>
      <c r="L18" s="994"/>
      <c r="M18" s="994"/>
      <c r="N18" s="994"/>
      <c r="O18" s="994"/>
      <c r="P18" s="994"/>
      <c r="Q18" s="994"/>
      <c r="R18" s="994"/>
      <c r="S18" s="994"/>
      <c r="T18" s="994"/>
      <c r="U18" s="994"/>
      <c r="V18" s="994"/>
      <c r="W18" s="994"/>
      <c r="X18" s="994"/>
      <c r="Y18" s="994"/>
      <c r="Z18" s="994"/>
      <c r="AA18" s="994"/>
      <c r="AB18" s="994"/>
      <c r="AC18" s="994"/>
    </row>
    <row r="19" spans="2:29" ht="21.75" thickTop="1" x14ac:dyDescent="0.35">
      <c r="B19" s="997"/>
      <c r="C19" s="998"/>
      <c r="D19" s="998"/>
      <c r="E19" s="998"/>
      <c r="F19" s="998"/>
      <c r="G19" s="998"/>
      <c r="H19" s="998"/>
      <c r="I19" s="998"/>
      <c r="J19" s="998"/>
      <c r="K19" s="998"/>
      <c r="L19" s="998"/>
      <c r="M19" s="998"/>
      <c r="N19" s="998"/>
      <c r="O19" s="998"/>
      <c r="P19" s="998"/>
      <c r="Q19" s="998"/>
      <c r="R19" s="998"/>
      <c r="S19" s="998"/>
      <c r="T19" s="998"/>
      <c r="U19" s="998"/>
      <c r="V19" s="998"/>
      <c r="W19" s="998"/>
      <c r="X19" s="998"/>
      <c r="Y19" s="998"/>
      <c r="Z19" s="998"/>
      <c r="AA19" s="998"/>
      <c r="AB19" s="998"/>
      <c r="AC19" s="998"/>
    </row>
    <row r="20" spans="2:29" ht="21" x14ac:dyDescent="0.35">
      <c r="B20" s="999" t="s">
        <v>899</v>
      </c>
      <c r="C20" s="1000">
        <f>+C22+C24+C36</f>
        <v>54018</v>
      </c>
      <c r="D20" s="1000">
        <f t="shared" ref="D20:M20" si="2">+D22+D24+D36</f>
        <v>71112</v>
      </c>
      <c r="E20" s="1000">
        <f t="shared" si="2"/>
        <v>81820</v>
      </c>
      <c r="F20" s="1000">
        <f t="shared" si="2"/>
        <v>88711</v>
      </c>
      <c r="G20" s="1000">
        <f t="shared" si="2"/>
        <v>99046</v>
      </c>
      <c r="H20" s="1000">
        <f t="shared" si="2"/>
        <v>103718</v>
      </c>
      <c r="I20" s="1000">
        <f t="shared" si="2"/>
        <v>114134</v>
      </c>
      <c r="J20" s="1000">
        <f t="shared" si="2"/>
        <v>123366</v>
      </c>
      <c r="K20" s="1000">
        <f t="shared" si="2"/>
        <v>129750</v>
      </c>
      <c r="L20" s="1000">
        <f t="shared" si="2"/>
        <v>144194</v>
      </c>
      <c r="M20" s="1000">
        <f t="shared" si="2"/>
        <v>141509</v>
      </c>
      <c r="N20" s="1000">
        <f>+N22+N24+N36</f>
        <v>150878</v>
      </c>
      <c r="O20" s="1000">
        <f>+O22+O24+O36</f>
        <v>145966</v>
      </c>
      <c r="P20" s="1000">
        <f t="shared" ref="P20" si="3">+P22+P24+P36</f>
        <v>125102</v>
      </c>
      <c r="Q20" s="1000">
        <f>+Q22+Q24+Q36</f>
        <v>131348</v>
      </c>
      <c r="R20" s="1000">
        <f t="shared" ref="R20" si="4">+R22+R24+R36</f>
        <v>139239</v>
      </c>
      <c r="S20" s="1000">
        <f>+S22+S24+S36</f>
        <v>139635</v>
      </c>
      <c r="T20" s="1000">
        <f>+T22+T24+T36</f>
        <v>140874</v>
      </c>
      <c r="U20" s="1000">
        <f>+U22+U24+U36</f>
        <v>158001</v>
      </c>
      <c r="V20" s="1000">
        <f t="shared" ref="V20" si="5">+V22+V24+V36</f>
        <v>172722</v>
      </c>
      <c r="W20" s="1000">
        <f>+W22+W24+W36</f>
        <v>191356</v>
      </c>
      <c r="X20" s="1000">
        <f>+X22+X24+X36</f>
        <v>196695</v>
      </c>
      <c r="Y20" s="1000">
        <f t="shared" ref="Y20" si="6">+Y22+Y24+Y36</f>
        <v>221699</v>
      </c>
      <c r="Z20" s="1000">
        <f>+Z22+Z24+Z36</f>
        <v>222659</v>
      </c>
      <c r="AA20" s="1000">
        <f>+AA22+AA24+AA36</f>
        <v>266935.14477210713</v>
      </c>
      <c r="AB20" s="1000">
        <f>+AB22+AB24+AB36</f>
        <v>317950.84999999998</v>
      </c>
      <c r="AC20" s="1000">
        <f>+AC22+AC24+AC36</f>
        <v>329281.56</v>
      </c>
    </row>
    <row r="21" spans="2:29" ht="21" x14ac:dyDescent="0.35">
      <c r="B21" s="1001"/>
      <c r="C21" s="1002"/>
      <c r="D21" s="1002"/>
      <c r="E21" s="1002"/>
      <c r="F21" s="1002"/>
      <c r="G21" s="1002"/>
      <c r="H21" s="1002"/>
      <c r="I21" s="1002"/>
      <c r="J21" s="1002"/>
      <c r="K21" s="1002"/>
      <c r="L21" s="1002"/>
      <c r="M21" s="1002"/>
      <c r="N21" s="1002"/>
      <c r="O21" s="1002"/>
      <c r="P21" s="1002"/>
      <c r="Q21" s="1002"/>
      <c r="R21" s="1002"/>
      <c r="S21" s="1002"/>
      <c r="T21" s="1002"/>
      <c r="U21" s="1002"/>
      <c r="V21" s="1002"/>
      <c r="W21" s="1002"/>
      <c r="X21" s="1002"/>
      <c r="Y21" s="1002"/>
      <c r="Z21" s="1002"/>
      <c r="AA21" s="1002"/>
      <c r="AB21" s="1002"/>
      <c r="AC21" s="1002"/>
    </row>
    <row r="22" spans="2:29" ht="21" x14ac:dyDescent="0.35">
      <c r="B22" s="1003" t="s">
        <v>900</v>
      </c>
      <c r="C22" s="1004">
        <v>17184</v>
      </c>
      <c r="D22" s="1004">
        <v>48401</v>
      </c>
      <c r="E22" s="1004">
        <v>57109</v>
      </c>
      <c r="F22" s="1004">
        <v>59048</v>
      </c>
      <c r="G22" s="1004">
        <v>69393</v>
      </c>
      <c r="H22" s="1004">
        <v>74801</v>
      </c>
      <c r="I22" s="1004">
        <v>82363</v>
      </c>
      <c r="J22" s="1004">
        <v>91555</v>
      </c>
      <c r="K22" s="1004">
        <v>98895</v>
      </c>
      <c r="L22" s="1004">
        <v>83051</v>
      </c>
      <c r="M22" s="1004">
        <v>91656</v>
      </c>
      <c r="N22" s="1004">
        <v>96885</v>
      </c>
      <c r="O22" s="1004">
        <v>92224</v>
      </c>
      <c r="P22" s="1004">
        <v>75628</v>
      </c>
      <c r="Q22" s="1004">
        <v>92222</v>
      </c>
      <c r="R22" s="1004">
        <v>99208</v>
      </c>
      <c r="S22" s="1004">
        <v>99994</v>
      </c>
      <c r="T22" s="1004">
        <v>100719</v>
      </c>
      <c r="U22" s="1004">
        <v>115672</v>
      </c>
      <c r="V22" s="1004">
        <v>125391</v>
      </c>
      <c r="W22" s="1004">
        <v>133214</v>
      </c>
      <c r="X22" s="1004">
        <v>137809</v>
      </c>
      <c r="Y22" s="1004">
        <v>154775</v>
      </c>
      <c r="Z22" s="1004">
        <v>160150</v>
      </c>
      <c r="AA22" s="1004">
        <v>208400.32807236814</v>
      </c>
      <c r="AB22" s="1004">
        <v>256515.52</v>
      </c>
      <c r="AC22" s="1004">
        <v>253709.2</v>
      </c>
    </row>
    <row r="23" spans="2:29" ht="21" x14ac:dyDescent="0.35">
      <c r="B23" s="1001"/>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row>
    <row r="24" spans="2:29" ht="21" x14ac:dyDescent="0.35">
      <c r="B24" s="1003" t="s">
        <v>55</v>
      </c>
      <c r="C24" s="1004">
        <f t="shared" ref="C24:AA24" si="7">SUM(C26:C34)</f>
        <v>36834</v>
      </c>
      <c r="D24" s="1004">
        <f t="shared" si="7"/>
        <v>22711</v>
      </c>
      <c r="E24" s="1004">
        <f t="shared" si="7"/>
        <v>24711</v>
      </c>
      <c r="F24" s="1004">
        <f t="shared" si="7"/>
        <v>29663</v>
      </c>
      <c r="G24" s="1004">
        <f t="shared" si="7"/>
        <v>29653</v>
      </c>
      <c r="H24" s="1004">
        <f t="shared" si="7"/>
        <v>28917</v>
      </c>
      <c r="I24" s="1004">
        <f t="shared" si="7"/>
        <v>31771</v>
      </c>
      <c r="J24" s="1004">
        <f t="shared" si="7"/>
        <v>31811</v>
      </c>
      <c r="K24" s="1004">
        <f t="shared" si="7"/>
        <v>30855</v>
      </c>
      <c r="L24" s="1004">
        <f t="shared" si="7"/>
        <v>61143</v>
      </c>
      <c r="M24" s="1004">
        <f t="shared" si="7"/>
        <v>48774</v>
      </c>
      <c r="N24" s="1004">
        <f t="shared" si="7"/>
        <v>51467</v>
      </c>
      <c r="O24" s="1004">
        <f t="shared" si="7"/>
        <v>49274</v>
      </c>
      <c r="P24" s="1004">
        <f t="shared" si="7"/>
        <v>44211</v>
      </c>
      <c r="Q24" s="1004">
        <f t="shared" si="7"/>
        <v>33140</v>
      </c>
      <c r="R24" s="1004">
        <f t="shared" si="7"/>
        <v>33257</v>
      </c>
      <c r="S24" s="1004">
        <f t="shared" si="7"/>
        <v>31941</v>
      </c>
      <c r="T24" s="1004">
        <f t="shared" si="7"/>
        <v>30529</v>
      </c>
      <c r="U24" s="1004">
        <f t="shared" si="7"/>
        <v>30714</v>
      </c>
      <c r="V24" s="1004">
        <f t="shared" si="7"/>
        <v>31734</v>
      </c>
      <c r="W24" s="1004">
        <f t="shared" si="7"/>
        <v>32170</v>
      </c>
      <c r="X24" s="1004">
        <f t="shared" si="7"/>
        <v>30884</v>
      </c>
      <c r="Y24" s="1004">
        <f t="shared" si="7"/>
        <v>37522</v>
      </c>
      <c r="Z24" s="1004">
        <f t="shared" si="7"/>
        <v>36992</v>
      </c>
      <c r="AA24" s="1004">
        <f t="shared" si="7"/>
        <v>34419.6635786427</v>
      </c>
      <c r="AB24" s="1004">
        <f>SUM(AB26:AB34)</f>
        <v>36282.19</v>
      </c>
      <c r="AC24" s="1004">
        <f>SUM(AC26:AC34)</f>
        <v>62275.540000000008</v>
      </c>
    </row>
    <row r="25" spans="2:29" ht="21" x14ac:dyDescent="0.35">
      <c r="B25" s="1006"/>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row>
    <row r="26" spans="2:29" ht="21" x14ac:dyDescent="0.35">
      <c r="B26" s="151" t="s">
        <v>283</v>
      </c>
      <c r="C26" s="1007">
        <v>0</v>
      </c>
      <c r="D26" s="1007">
        <v>0</v>
      </c>
      <c r="E26" s="1007">
        <v>0</v>
      </c>
      <c r="F26" s="1007">
        <v>0</v>
      </c>
      <c r="G26" s="1007">
        <v>0</v>
      </c>
      <c r="H26" s="1007">
        <v>0</v>
      </c>
      <c r="I26" s="1007">
        <v>0</v>
      </c>
      <c r="J26" s="1007">
        <v>0</v>
      </c>
      <c r="K26" s="1007">
        <v>0</v>
      </c>
      <c r="L26" s="1004">
        <v>21284</v>
      </c>
      <c r="M26" s="1004">
        <v>11636</v>
      </c>
      <c r="N26" s="1004">
        <v>14124</v>
      </c>
      <c r="O26" s="1004">
        <v>14646</v>
      </c>
      <c r="P26" s="1004">
        <v>14269</v>
      </c>
      <c r="Q26" s="1004">
        <v>13981</v>
      </c>
      <c r="R26" s="1004">
        <v>13037</v>
      </c>
      <c r="S26" s="1004">
        <v>11995</v>
      </c>
      <c r="T26" s="1004">
        <v>4541</v>
      </c>
      <c r="U26" s="1004">
        <v>4425</v>
      </c>
      <c r="V26" s="1004">
        <v>4121</v>
      </c>
      <c r="W26" s="1004">
        <v>3753</v>
      </c>
      <c r="X26" s="1004">
        <v>3035</v>
      </c>
      <c r="Y26" s="1004">
        <v>2877</v>
      </c>
      <c r="Z26" s="1004">
        <v>2076</v>
      </c>
      <c r="AA26" s="1004">
        <v>1844.6747305615399</v>
      </c>
      <c r="AB26" s="1004">
        <v>1139.31</v>
      </c>
      <c r="AC26" s="1004">
        <v>683.54</v>
      </c>
    </row>
    <row r="27" spans="2:29" ht="21" x14ac:dyDescent="0.35">
      <c r="B27" s="151"/>
      <c r="C27" s="1004"/>
      <c r="D27" s="1004"/>
      <c r="E27" s="1004"/>
      <c r="F27" s="1004"/>
      <c r="G27" s="1004"/>
      <c r="H27" s="1004"/>
      <c r="I27" s="1004"/>
      <c r="J27" s="1004"/>
      <c r="K27" s="1004"/>
      <c r="L27" s="1004"/>
      <c r="M27" s="1004"/>
      <c r="N27" s="1004"/>
      <c r="O27" s="1004"/>
      <c r="P27" s="1004"/>
      <c r="Q27" s="1004"/>
      <c r="R27" s="1004"/>
      <c r="S27" s="1004"/>
      <c r="T27" s="1004"/>
      <c r="U27" s="1004"/>
      <c r="V27" s="1004"/>
      <c r="W27" s="1004"/>
      <c r="X27" s="1004"/>
      <c r="Y27" s="1004"/>
      <c r="Z27" s="1004"/>
      <c r="AA27" s="1004"/>
      <c r="AB27" s="1004"/>
      <c r="AC27" s="1004"/>
    </row>
    <row r="28" spans="2:29" ht="21" x14ac:dyDescent="0.35">
      <c r="B28" s="151" t="s">
        <v>293</v>
      </c>
      <c r="C28" s="1004">
        <v>7279</v>
      </c>
      <c r="D28" s="1004">
        <v>10944</v>
      </c>
      <c r="E28" s="1004">
        <v>11627</v>
      </c>
      <c r="F28" s="1004">
        <v>14862</v>
      </c>
      <c r="G28" s="1004">
        <v>16257</v>
      </c>
      <c r="H28" s="1004">
        <v>16795</v>
      </c>
      <c r="I28" s="1004">
        <v>19167</v>
      </c>
      <c r="J28" s="1004">
        <v>20311</v>
      </c>
      <c r="K28" s="1004">
        <v>21757</v>
      </c>
      <c r="L28" s="1004">
        <v>32357</v>
      </c>
      <c r="M28" s="1004">
        <v>31376</v>
      </c>
      <c r="N28" s="1004">
        <v>32115</v>
      </c>
      <c r="O28" s="1004">
        <v>30601</v>
      </c>
      <c r="P28" s="1004">
        <v>25260</v>
      </c>
      <c r="Q28" s="1004">
        <v>15155</v>
      </c>
      <c r="R28" s="1004">
        <v>15050</v>
      </c>
      <c r="S28" s="1004">
        <v>14769</v>
      </c>
      <c r="T28" s="1004">
        <v>16209</v>
      </c>
      <c r="U28" s="1004">
        <v>16958</v>
      </c>
      <c r="V28" s="1004">
        <v>17935</v>
      </c>
      <c r="W28" s="1004">
        <v>18335</v>
      </c>
      <c r="X28" s="1004">
        <v>19394</v>
      </c>
      <c r="Y28" s="1004">
        <v>19857</v>
      </c>
      <c r="Z28" s="1004">
        <v>19768</v>
      </c>
      <c r="AA28" s="1004">
        <v>20230.497711465719</v>
      </c>
      <c r="AB28" s="1004">
        <v>21326.95</v>
      </c>
      <c r="AC28" s="1004">
        <v>51037.440000000002</v>
      </c>
    </row>
    <row r="29" spans="2:29" ht="21" x14ac:dyDescent="0.35">
      <c r="B29" s="149"/>
      <c r="C29" s="1005"/>
      <c r="D29" s="1005"/>
      <c r="E29" s="1005"/>
      <c r="F29" s="1005"/>
      <c r="G29" s="1005"/>
      <c r="H29" s="1005"/>
      <c r="I29" s="1005"/>
      <c r="J29" s="1005"/>
      <c r="K29" s="1005"/>
      <c r="L29" s="1005"/>
      <c r="M29" s="1005"/>
      <c r="N29" s="1005"/>
      <c r="O29" s="1005"/>
      <c r="P29" s="1005"/>
      <c r="Q29" s="1005"/>
      <c r="R29" s="1005"/>
      <c r="S29" s="1005"/>
      <c r="T29" s="1005"/>
      <c r="U29" s="1005"/>
      <c r="V29" s="1005"/>
      <c r="W29" s="1005"/>
      <c r="X29" s="1005"/>
      <c r="Y29" s="1005"/>
      <c r="Z29" s="1005"/>
      <c r="AA29" s="1005"/>
      <c r="AB29" s="1005"/>
      <c r="AC29" s="1005"/>
    </row>
    <row r="30" spans="2:29" ht="21" x14ac:dyDescent="0.35">
      <c r="B30" s="151" t="s">
        <v>292</v>
      </c>
      <c r="C30" s="1004">
        <v>7380</v>
      </c>
      <c r="D30" s="1004">
        <v>9698</v>
      </c>
      <c r="E30" s="1004">
        <v>10870</v>
      </c>
      <c r="F30" s="1004">
        <v>11904</v>
      </c>
      <c r="G30" s="1004">
        <v>10063</v>
      </c>
      <c r="H30" s="1004">
        <v>8311</v>
      </c>
      <c r="I30" s="1004">
        <v>7634</v>
      </c>
      <c r="J30" s="1004">
        <v>6258</v>
      </c>
      <c r="K30" s="1004">
        <v>5017</v>
      </c>
      <c r="L30" s="1004">
        <v>5876</v>
      </c>
      <c r="M30" s="1004">
        <v>4935</v>
      </c>
      <c r="N30" s="1004">
        <v>4428</v>
      </c>
      <c r="O30" s="1004">
        <v>3389</v>
      </c>
      <c r="P30" s="1004">
        <v>2952</v>
      </c>
      <c r="Q30" s="1004">
        <v>1606</v>
      </c>
      <c r="R30" s="1004">
        <v>1907</v>
      </c>
      <c r="S30" s="1004">
        <v>1275</v>
      </c>
      <c r="T30" s="1004">
        <v>1749</v>
      </c>
      <c r="U30" s="1004">
        <v>1479</v>
      </c>
      <c r="V30" s="1004">
        <v>1410</v>
      </c>
      <c r="W30" s="1004">
        <v>849</v>
      </c>
      <c r="X30" s="1004">
        <v>767</v>
      </c>
      <c r="Y30" s="1004">
        <v>9026</v>
      </c>
      <c r="Z30" s="1004">
        <v>9183</v>
      </c>
      <c r="AA30" s="1004">
        <v>7844.7181501198802</v>
      </c>
      <c r="AB30" s="1004">
        <v>8280.3799999999992</v>
      </c>
      <c r="AC30" s="1004">
        <v>6912.17</v>
      </c>
    </row>
    <row r="31" spans="2:29" ht="21" x14ac:dyDescent="0.35">
      <c r="B31" s="149"/>
      <c r="C31" s="1005"/>
      <c r="D31" s="1005"/>
      <c r="E31" s="1005"/>
      <c r="F31" s="1005"/>
      <c r="G31" s="1005"/>
      <c r="H31" s="1005"/>
      <c r="I31" s="1005"/>
      <c r="J31" s="1005"/>
      <c r="K31" s="1005"/>
      <c r="L31" s="1005"/>
      <c r="M31" s="1005"/>
      <c r="N31" s="1005"/>
      <c r="O31" s="1005"/>
      <c r="P31" s="1005"/>
      <c r="Q31" s="1005"/>
      <c r="R31" s="1005"/>
      <c r="S31" s="1005"/>
      <c r="T31" s="1005"/>
      <c r="U31" s="1005"/>
      <c r="V31" s="1005"/>
      <c r="W31" s="1005"/>
      <c r="X31" s="1005"/>
      <c r="Y31" s="1005"/>
      <c r="Z31" s="1005"/>
      <c r="AA31" s="1005"/>
      <c r="AB31" s="1005"/>
      <c r="AC31" s="1005"/>
    </row>
    <row r="32" spans="2:29" ht="21" x14ac:dyDescent="0.35">
      <c r="B32" s="172" t="s">
        <v>294</v>
      </c>
      <c r="C32" s="1004">
        <v>21736</v>
      </c>
      <c r="D32" s="1004">
        <v>1564</v>
      </c>
      <c r="E32" s="1004">
        <v>1702</v>
      </c>
      <c r="F32" s="1004">
        <v>1908</v>
      </c>
      <c r="G32" s="1004">
        <v>2280</v>
      </c>
      <c r="H32" s="1004">
        <v>2366</v>
      </c>
      <c r="I32" s="1004">
        <v>3585</v>
      </c>
      <c r="J32" s="1004">
        <v>3655</v>
      </c>
      <c r="K32" s="1004">
        <v>2168</v>
      </c>
      <c r="L32" s="1004">
        <v>715</v>
      </c>
      <c r="M32" s="1004">
        <v>563</v>
      </c>
      <c r="N32" s="1004">
        <v>527</v>
      </c>
      <c r="O32" s="1004">
        <v>396</v>
      </c>
      <c r="P32" s="1004">
        <v>294</v>
      </c>
      <c r="Q32" s="1004">
        <v>859</v>
      </c>
      <c r="R32" s="1004">
        <v>1165</v>
      </c>
      <c r="S32" s="1004">
        <v>1453</v>
      </c>
      <c r="T32" s="1004">
        <v>5102</v>
      </c>
      <c r="U32" s="1004">
        <v>6055</v>
      </c>
      <c r="V32" s="1004">
        <v>6586</v>
      </c>
      <c r="W32" s="1004">
        <v>7273</v>
      </c>
      <c r="X32" s="1004">
        <v>4702</v>
      </c>
      <c r="Y32" s="1004">
        <v>4221</v>
      </c>
      <c r="Z32" s="1004">
        <v>3126</v>
      </c>
      <c r="AA32" s="1004">
        <v>1068.5918814818372</v>
      </c>
      <c r="AB32" s="1004">
        <v>2434.14</v>
      </c>
      <c r="AC32" s="1004">
        <v>1194.1600000000001</v>
      </c>
    </row>
    <row r="33" spans="2:29" ht="21" x14ac:dyDescent="0.35">
      <c r="B33" s="1008"/>
      <c r="C33" s="1004"/>
      <c r="D33" s="1004"/>
      <c r="E33" s="1004"/>
      <c r="F33" s="1004"/>
      <c r="G33" s="1004"/>
      <c r="H33" s="1004"/>
      <c r="I33" s="1004"/>
      <c r="J33" s="1004"/>
      <c r="K33" s="1004"/>
      <c r="L33" s="1004"/>
      <c r="M33" s="1004"/>
      <c r="N33" s="1004"/>
      <c r="O33" s="1004"/>
      <c r="P33" s="1004"/>
      <c r="Q33" s="1004"/>
      <c r="R33" s="1004"/>
      <c r="S33" s="1004"/>
      <c r="T33" s="1004"/>
      <c r="U33" s="1004"/>
      <c r="V33" s="1004"/>
      <c r="W33" s="1004"/>
      <c r="X33" s="1004"/>
      <c r="Y33" s="1004"/>
      <c r="Z33" s="1004"/>
      <c r="AA33" s="1004"/>
      <c r="AB33" s="1004"/>
      <c r="AC33" s="1004"/>
    </row>
    <row r="34" spans="2:29" ht="21" x14ac:dyDescent="0.35">
      <c r="B34" s="151" t="s">
        <v>901</v>
      </c>
      <c r="C34" s="1004">
        <v>439</v>
      </c>
      <c r="D34" s="1004">
        <v>505</v>
      </c>
      <c r="E34" s="1004">
        <v>512</v>
      </c>
      <c r="F34" s="1004">
        <v>989</v>
      </c>
      <c r="G34" s="1004">
        <v>1053</v>
      </c>
      <c r="H34" s="1004">
        <v>1445</v>
      </c>
      <c r="I34" s="1004">
        <v>1385</v>
      </c>
      <c r="J34" s="1004">
        <v>1587</v>
      </c>
      <c r="K34" s="1004">
        <v>1913</v>
      </c>
      <c r="L34" s="1004">
        <v>911</v>
      </c>
      <c r="M34" s="1004">
        <v>264</v>
      </c>
      <c r="N34" s="1004">
        <v>273</v>
      </c>
      <c r="O34" s="1004">
        <v>242</v>
      </c>
      <c r="P34" s="1004">
        <v>1436</v>
      </c>
      <c r="Q34" s="1004">
        <v>1539</v>
      </c>
      <c r="R34" s="1004">
        <v>2098</v>
      </c>
      <c r="S34" s="1004">
        <v>2449</v>
      </c>
      <c r="T34" s="1004">
        <v>2928</v>
      </c>
      <c r="U34" s="1004">
        <v>1797</v>
      </c>
      <c r="V34" s="1004">
        <v>1682</v>
      </c>
      <c r="W34" s="1004">
        <v>1960</v>
      </c>
      <c r="X34" s="1004">
        <v>2986</v>
      </c>
      <c r="Y34" s="1004">
        <v>1541</v>
      </c>
      <c r="Z34" s="1004">
        <v>2839</v>
      </c>
      <c r="AA34" s="1004">
        <v>3431.1811050137248</v>
      </c>
      <c r="AB34" s="1004">
        <v>3101.41</v>
      </c>
      <c r="AC34" s="1004">
        <v>2448.23</v>
      </c>
    </row>
    <row r="35" spans="2:29" ht="21" x14ac:dyDescent="0.35">
      <c r="B35" s="150"/>
      <c r="C35" s="1004"/>
      <c r="D35" s="1004"/>
      <c r="E35" s="1004"/>
      <c r="F35" s="1004"/>
      <c r="G35" s="1004"/>
      <c r="H35" s="1004"/>
      <c r="I35" s="1004"/>
      <c r="J35" s="1004"/>
      <c r="K35" s="1004"/>
      <c r="L35" s="1004"/>
      <c r="M35" s="1004"/>
      <c r="N35" s="1004"/>
      <c r="O35" s="1004"/>
      <c r="P35" s="1004"/>
      <c r="Q35" s="1004"/>
      <c r="R35" s="1004"/>
      <c r="S35" s="1004"/>
      <c r="T35" s="1004"/>
      <c r="U35" s="1004"/>
      <c r="V35" s="1004"/>
      <c r="W35" s="1004"/>
      <c r="X35" s="1004"/>
      <c r="Y35" s="1004"/>
      <c r="Z35" s="1004"/>
      <c r="AA35" s="1004"/>
      <c r="AB35" s="1004"/>
      <c r="AC35" s="1004"/>
    </row>
    <row r="36" spans="2:29" ht="21" x14ac:dyDescent="0.35">
      <c r="B36" s="1003" t="s">
        <v>258</v>
      </c>
      <c r="C36" s="1007">
        <v>0</v>
      </c>
      <c r="D36" s="1007">
        <v>0</v>
      </c>
      <c r="E36" s="1007">
        <v>0</v>
      </c>
      <c r="F36" s="1007">
        <v>0</v>
      </c>
      <c r="G36" s="1007">
        <v>0</v>
      </c>
      <c r="H36" s="1007">
        <v>0</v>
      </c>
      <c r="I36" s="1007">
        <v>0</v>
      </c>
      <c r="J36" s="1007">
        <v>0</v>
      </c>
      <c r="K36" s="1007">
        <v>0</v>
      </c>
      <c r="L36" s="1007">
        <v>0</v>
      </c>
      <c r="M36" s="1004">
        <v>1079</v>
      </c>
      <c r="N36" s="1004">
        <v>2526</v>
      </c>
      <c r="O36" s="1004">
        <v>4468</v>
      </c>
      <c r="P36" s="1004">
        <v>5263</v>
      </c>
      <c r="Q36" s="1004">
        <v>5986</v>
      </c>
      <c r="R36" s="1004">
        <v>6774</v>
      </c>
      <c r="S36" s="1004">
        <v>7700</v>
      </c>
      <c r="T36" s="1004">
        <v>9626</v>
      </c>
      <c r="U36" s="1004">
        <v>11615</v>
      </c>
      <c r="V36" s="1004">
        <v>15597</v>
      </c>
      <c r="W36" s="1004">
        <v>25972</v>
      </c>
      <c r="X36" s="1004">
        <v>28002</v>
      </c>
      <c r="Y36" s="1004">
        <v>29402</v>
      </c>
      <c r="Z36" s="1004">
        <v>25517</v>
      </c>
      <c r="AA36" s="1004">
        <v>24115.153121096289</v>
      </c>
      <c r="AB36" s="1004">
        <v>25153.14</v>
      </c>
      <c r="AC36" s="1004">
        <v>13296.82</v>
      </c>
    </row>
    <row r="37" spans="2:29" ht="21" x14ac:dyDescent="0.35">
      <c r="B37" s="1001"/>
      <c r="C37" s="1005"/>
      <c r="D37" s="1005"/>
      <c r="E37" s="1005"/>
      <c r="F37" s="1005"/>
      <c r="G37" s="1005"/>
      <c r="H37" s="1005"/>
      <c r="I37" s="1005"/>
      <c r="J37" s="1005"/>
      <c r="K37" s="1005"/>
      <c r="L37" s="1005"/>
      <c r="M37" s="1005"/>
      <c r="N37" s="1005"/>
      <c r="O37" s="1005"/>
      <c r="P37" s="1005"/>
      <c r="Q37" s="1005"/>
      <c r="R37" s="1005"/>
      <c r="S37" s="1005"/>
      <c r="T37" s="1005"/>
      <c r="U37" s="1005"/>
      <c r="V37" s="1005"/>
      <c r="W37" s="1005"/>
      <c r="X37" s="1005"/>
      <c r="Y37" s="1005"/>
      <c r="Z37" s="1005"/>
      <c r="AA37" s="1005"/>
      <c r="AB37" s="1005"/>
      <c r="AC37" s="1005"/>
    </row>
    <row r="38" spans="2:29" ht="21" x14ac:dyDescent="0.35">
      <c r="B38" s="999" t="s">
        <v>902</v>
      </c>
      <c r="C38" s="1009">
        <v>9232</v>
      </c>
      <c r="D38" s="1010">
        <v>0</v>
      </c>
      <c r="E38" s="1010">
        <v>0</v>
      </c>
      <c r="F38" s="1010">
        <v>0</v>
      </c>
      <c r="G38" s="1010">
        <v>0</v>
      </c>
      <c r="H38" s="1010">
        <v>0</v>
      </c>
      <c r="I38" s="1010">
        <v>0</v>
      </c>
      <c r="J38" s="1010">
        <v>0</v>
      </c>
      <c r="K38" s="1010">
        <v>0</v>
      </c>
      <c r="L38" s="1009">
        <v>28</v>
      </c>
      <c r="M38" s="1009">
        <v>11704.2516</v>
      </c>
      <c r="N38" s="1009">
        <v>28434.741300000002</v>
      </c>
      <c r="O38" s="1009">
        <v>46195.8292</v>
      </c>
      <c r="P38" s="1009">
        <v>5157.8648000000003</v>
      </c>
      <c r="Q38" s="1009">
        <v>6750.8945999999996</v>
      </c>
      <c r="R38" s="1009">
        <v>7271.2358999999997</v>
      </c>
      <c r="S38" s="1009">
        <v>8461.1905200000001</v>
      </c>
      <c r="T38" s="1009">
        <v>8678.4854999999989</v>
      </c>
      <c r="U38" s="1009">
        <v>9062.1741000000002</v>
      </c>
      <c r="V38" s="1009">
        <v>9265.5751199999995</v>
      </c>
      <c r="W38" s="1009">
        <v>9376.5017900000003</v>
      </c>
      <c r="X38" s="1009">
        <v>9440.1029199999994</v>
      </c>
      <c r="Y38" s="1009">
        <v>49</v>
      </c>
      <c r="Z38" s="1009">
        <v>44</v>
      </c>
      <c r="AA38" s="1009">
        <v>42.906828052374316</v>
      </c>
      <c r="AB38" s="1009">
        <v>107.43</v>
      </c>
      <c r="AC38" s="1009">
        <v>104.84</v>
      </c>
    </row>
    <row r="39" spans="2:29" ht="21.75" thickBot="1" x14ac:dyDescent="0.4">
      <c r="B39" s="1011"/>
      <c r="C39" s="1012"/>
      <c r="D39" s="1012"/>
      <c r="E39" s="1012"/>
      <c r="F39" s="1012"/>
      <c r="G39" s="1012"/>
      <c r="H39" s="1012"/>
      <c r="I39" s="1012"/>
      <c r="J39" s="1012"/>
      <c r="K39" s="1012"/>
      <c r="L39" s="1012"/>
      <c r="M39" s="1012"/>
      <c r="N39" s="1012"/>
      <c r="O39" s="1012"/>
      <c r="P39" s="1012"/>
      <c r="Q39" s="1012"/>
      <c r="R39" s="1012"/>
      <c r="S39" s="1012"/>
      <c r="T39" s="1012"/>
      <c r="U39" s="1012"/>
      <c r="V39" s="1012"/>
      <c r="W39" s="1012"/>
      <c r="X39" s="1012"/>
      <c r="Y39" s="1012"/>
      <c r="Z39" s="1012"/>
      <c r="AA39" s="1012"/>
      <c r="AB39" s="1012"/>
      <c r="AC39" s="1012"/>
    </row>
    <row r="40" spans="2:29" ht="21.75" thickTop="1" x14ac:dyDescent="0.35">
      <c r="B40" s="999" t="s">
        <v>903</v>
      </c>
      <c r="C40" s="1000">
        <v>0</v>
      </c>
      <c r="D40" s="1000">
        <v>0</v>
      </c>
      <c r="E40" s="1000">
        <v>0</v>
      </c>
      <c r="F40" s="1000">
        <v>0</v>
      </c>
      <c r="G40" s="1000">
        <v>0</v>
      </c>
      <c r="H40" s="1000">
        <v>0</v>
      </c>
      <c r="I40" s="1000">
        <v>0</v>
      </c>
      <c r="J40" s="1000">
        <v>0</v>
      </c>
      <c r="K40" s="1000">
        <v>0</v>
      </c>
      <c r="L40" s="1000">
        <v>0</v>
      </c>
      <c r="M40" s="1000">
        <f>+M42+M44+M46</f>
        <v>5</v>
      </c>
      <c r="N40" s="1000">
        <f t="shared" ref="N40:AB40" si="8">+N42+N44+N46</f>
        <v>41</v>
      </c>
      <c r="O40" s="1000">
        <f t="shared" si="8"/>
        <v>132</v>
      </c>
      <c r="P40" s="1000">
        <f t="shared" si="8"/>
        <v>24011</v>
      </c>
      <c r="Q40" s="1000">
        <f t="shared" si="8"/>
        <v>27012</v>
      </c>
      <c r="R40" s="1000">
        <f t="shared" si="8"/>
        <v>30360</v>
      </c>
      <c r="S40" s="1000">
        <f t="shared" si="8"/>
        <v>31036</v>
      </c>
      <c r="T40" s="1000">
        <f t="shared" si="8"/>
        <v>32531</v>
      </c>
      <c r="U40" s="1000">
        <f t="shared" si="8"/>
        <v>14558</v>
      </c>
      <c r="V40" s="1000">
        <f t="shared" si="8"/>
        <v>15168</v>
      </c>
      <c r="W40" s="1000">
        <f t="shared" si="8"/>
        <v>16189</v>
      </c>
      <c r="X40" s="1000">
        <f t="shared" si="8"/>
        <v>17305</v>
      </c>
      <c r="Y40" s="1000">
        <f t="shared" si="8"/>
        <v>17577</v>
      </c>
      <c r="Z40" s="1000">
        <f t="shared" si="8"/>
        <v>17962</v>
      </c>
      <c r="AA40" s="1000">
        <f t="shared" si="8"/>
        <v>8468.0772239075977</v>
      </c>
      <c r="AB40" s="1000">
        <f t="shared" si="8"/>
        <v>2876.51</v>
      </c>
      <c r="AC40" s="1000">
        <f t="shared" ref="AC40" si="9">+AC42+AC44+AC46</f>
        <v>2805.42</v>
      </c>
    </row>
    <row r="41" spans="2:29" ht="21" x14ac:dyDescent="0.35">
      <c r="B41" s="1013"/>
      <c r="C41" s="1014"/>
      <c r="D41" s="1014"/>
      <c r="E41" s="1014"/>
      <c r="F41" s="1014"/>
      <c r="G41" s="1014"/>
      <c r="H41" s="1014"/>
      <c r="I41" s="1014"/>
      <c r="J41" s="1014"/>
      <c r="K41" s="1014"/>
      <c r="L41" s="1014"/>
      <c r="M41" s="1014"/>
      <c r="N41" s="1014"/>
      <c r="O41" s="1014"/>
      <c r="P41" s="1015"/>
      <c r="Q41" s="1014"/>
      <c r="R41" s="1014"/>
      <c r="S41" s="1014"/>
      <c r="T41" s="1014"/>
      <c r="U41" s="1014"/>
      <c r="V41" s="1014"/>
      <c r="W41" s="1014"/>
      <c r="X41" s="1014"/>
      <c r="Y41" s="1014"/>
      <c r="Z41" s="1014"/>
      <c r="AA41" s="1014"/>
      <c r="AB41" s="1014"/>
      <c r="AC41" s="1014"/>
    </row>
    <row r="42" spans="2:29" ht="21" x14ac:dyDescent="0.35">
      <c r="B42" s="151" t="s">
        <v>299</v>
      </c>
      <c r="C42" s="1014"/>
      <c r="D42" s="1014"/>
      <c r="E42" s="1014"/>
      <c r="F42" s="1014"/>
      <c r="G42" s="1014"/>
      <c r="H42" s="1014"/>
      <c r="I42" s="1014"/>
      <c r="J42" s="1014"/>
      <c r="K42" s="1014"/>
      <c r="L42" s="1014"/>
      <c r="M42" s="1004">
        <v>0</v>
      </c>
      <c r="N42" s="1004">
        <v>0</v>
      </c>
      <c r="O42" s="1004">
        <v>0</v>
      </c>
      <c r="P42" s="1004">
        <v>17966</v>
      </c>
      <c r="Q42" s="1004">
        <v>19119</v>
      </c>
      <c r="R42" s="1004">
        <v>20459</v>
      </c>
      <c r="S42" s="1004">
        <v>19956</v>
      </c>
      <c r="T42" s="1004">
        <v>20108</v>
      </c>
      <c r="U42" s="1004">
        <v>6809</v>
      </c>
      <c r="V42" s="1004">
        <v>6579</v>
      </c>
      <c r="W42" s="1004">
        <v>6608</v>
      </c>
      <c r="X42" s="1004">
        <v>6670</v>
      </c>
      <c r="Y42" s="1004">
        <v>6352</v>
      </c>
      <c r="Z42" s="1004">
        <v>6101</v>
      </c>
      <c r="AA42" s="1004">
        <v>3613.9821638567914</v>
      </c>
      <c r="AB42" s="1004">
        <v>1258.4000000000001</v>
      </c>
      <c r="AC42" s="1004">
        <v>1218.78</v>
      </c>
    </row>
    <row r="43" spans="2:29" ht="21" x14ac:dyDescent="0.35">
      <c r="B43" s="1013"/>
      <c r="C43" s="1014"/>
      <c r="D43" s="1014"/>
      <c r="E43" s="1014"/>
      <c r="F43" s="1014"/>
      <c r="G43" s="1014"/>
      <c r="H43" s="1014"/>
      <c r="I43" s="1014"/>
      <c r="J43" s="1014"/>
      <c r="K43" s="1014"/>
      <c r="L43" s="1014"/>
      <c r="M43" s="1004"/>
      <c r="N43" s="1004"/>
      <c r="O43" s="1004"/>
      <c r="P43" s="1004"/>
      <c r="Q43" s="1004"/>
      <c r="R43" s="1004"/>
      <c r="S43" s="1004"/>
      <c r="T43" s="1004"/>
      <c r="U43" s="1004"/>
      <c r="V43" s="1004"/>
      <c r="W43" s="1004"/>
      <c r="X43" s="1004"/>
      <c r="Y43" s="1004"/>
      <c r="Z43" s="1004"/>
      <c r="AA43" s="1004"/>
      <c r="AB43" s="1004"/>
      <c r="AC43" s="1004"/>
    </row>
    <row r="44" spans="2:29" ht="21" x14ac:dyDescent="0.35">
      <c r="B44" s="151" t="s">
        <v>904</v>
      </c>
      <c r="C44" s="1014"/>
      <c r="D44" s="1014"/>
      <c r="E44" s="1014"/>
      <c r="F44" s="1014"/>
      <c r="G44" s="1014"/>
      <c r="H44" s="1014"/>
      <c r="I44" s="1014"/>
      <c r="J44" s="1014"/>
      <c r="K44" s="1014"/>
      <c r="L44" s="1014"/>
      <c r="M44" s="1004">
        <v>0</v>
      </c>
      <c r="N44" s="1004">
        <v>0</v>
      </c>
      <c r="O44" s="1004">
        <v>0</v>
      </c>
      <c r="P44" s="1004">
        <v>5591</v>
      </c>
      <c r="Q44" s="1004">
        <v>6958</v>
      </c>
      <c r="R44" s="1004">
        <v>8398</v>
      </c>
      <c r="S44" s="1004">
        <v>9028</v>
      </c>
      <c r="T44" s="1004">
        <v>9700</v>
      </c>
      <c r="U44" s="1004">
        <v>4409</v>
      </c>
      <c r="V44" s="1004">
        <v>4599</v>
      </c>
      <c r="W44" s="1004">
        <v>4874</v>
      </c>
      <c r="X44" s="1004">
        <v>5168</v>
      </c>
      <c r="Y44" s="1004">
        <v>5280</v>
      </c>
      <c r="Z44" s="1004">
        <v>5420</v>
      </c>
      <c r="AA44" s="1004">
        <v>2510.288551352709</v>
      </c>
      <c r="AB44" s="1004">
        <v>1022.69</v>
      </c>
      <c r="AC44" s="1004">
        <v>1012.57</v>
      </c>
    </row>
    <row r="45" spans="2:29" ht="21" x14ac:dyDescent="0.35">
      <c r="B45" s="1013"/>
      <c r="C45" s="1014"/>
      <c r="D45" s="1014"/>
      <c r="E45" s="1014"/>
      <c r="F45" s="1014"/>
      <c r="G45" s="1014"/>
      <c r="H45" s="1014"/>
      <c r="I45" s="1014"/>
      <c r="J45" s="1014"/>
      <c r="K45" s="1014"/>
      <c r="L45" s="1014"/>
      <c r="M45" s="1004"/>
      <c r="N45" s="1004"/>
      <c r="O45" s="1004"/>
      <c r="P45" s="1004"/>
      <c r="Q45" s="1004"/>
      <c r="R45" s="1004"/>
      <c r="S45" s="1004"/>
      <c r="T45" s="1004"/>
      <c r="U45" s="1004"/>
      <c r="V45" s="1004"/>
      <c r="W45" s="1004"/>
      <c r="X45" s="1004"/>
      <c r="Y45" s="1004"/>
      <c r="Z45" s="1004"/>
      <c r="AA45" s="1004"/>
      <c r="AB45" s="1004"/>
      <c r="AC45" s="1004"/>
    </row>
    <row r="46" spans="2:29" ht="21" x14ac:dyDescent="0.35">
      <c r="B46" s="151" t="s">
        <v>905</v>
      </c>
      <c r="C46" s="1014"/>
      <c r="D46" s="1014"/>
      <c r="E46" s="1014"/>
      <c r="F46" s="1014"/>
      <c r="G46" s="1014"/>
      <c r="H46" s="1014"/>
      <c r="I46" s="1014"/>
      <c r="J46" s="1014"/>
      <c r="K46" s="1014"/>
      <c r="L46" s="1014"/>
      <c r="M46" s="1004">
        <v>5</v>
      </c>
      <c r="N46" s="1004">
        <v>41</v>
      </c>
      <c r="O46" s="1004">
        <v>132</v>
      </c>
      <c r="P46" s="1004">
        <v>454</v>
      </c>
      <c r="Q46" s="1004">
        <v>935</v>
      </c>
      <c r="R46" s="1004">
        <v>1503</v>
      </c>
      <c r="S46" s="1004">
        <v>2052</v>
      </c>
      <c r="T46" s="1004">
        <v>2723</v>
      </c>
      <c r="U46" s="1004">
        <v>3340</v>
      </c>
      <c r="V46" s="1004">
        <v>3990</v>
      </c>
      <c r="W46" s="1004">
        <v>4707</v>
      </c>
      <c r="X46" s="1004">
        <v>5467</v>
      </c>
      <c r="Y46" s="1004">
        <v>5945</v>
      </c>
      <c r="Z46" s="1004">
        <v>6441</v>
      </c>
      <c r="AA46" s="1004">
        <v>2343.8065086980969</v>
      </c>
      <c r="AB46" s="1004">
        <v>595.41999999999996</v>
      </c>
      <c r="AC46" s="1004">
        <v>574.07000000000005</v>
      </c>
    </row>
    <row r="47" spans="2:29" ht="21.75" thickBot="1" x14ac:dyDescent="0.4">
      <c r="B47" s="13"/>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row>
    <row r="48" spans="2:29" ht="14.25" thickTop="1" thickBot="1" x14ac:dyDescent="0.25">
      <c r="B48" s="122"/>
      <c r="C48" s="179"/>
      <c r="D48" s="179"/>
      <c r="E48" s="179"/>
      <c r="F48" s="179"/>
      <c r="G48" s="179"/>
      <c r="H48" s="179"/>
      <c r="I48" s="179"/>
      <c r="J48" s="179"/>
      <c r="K48" s="179"/>
      <c r="L48" s="179"/>
      <c r="M48" s="179"/>
      <c r="N48" s="179"/>
      <c r="O48" s="179"/>
      <c r="P48" s="5"/>
      <c r="Q48" s="5"/>
      <c r="R48" s="981"/>
      <c r="S48" s="981"/>
      <c r="T48" s="981"/>
      <c r="U48" s="981"/>
      <c r="V48" s="981"/>
      <c r="W48" s="981"/>
      <c r="X48" s="981"/>
    </row>
    <row r="49" spans="2:29" ht="21.75" thickTop="1" x14ac:dyDescent="0.35">
      <c r="B49" s="57"/>
      <c r="C49" s="1016"/>
      <c r="D49" s="1016"/>
      <c r="E49" s="1016"/>
      <c r="F49" s="1016"/>
      <c r="G49" s="1016"/>
      <c r="H49" s="1016"/>
      <c r="I49" s="1016"/>
      <c r="J49" s="1016"/>
      <c r="K49" s="1016"/>
      <c r="L49" s="1016"/>
      <c r="M49" s="1016"/>
      <c r="N49" s="1016"/>
      <c r="O49" s="1016"/>
      <c r="P49" s="1016"/>
      <c r="Q49" s="1016"/>
      <c r="R49" s="1016"/>
      <c r="S49" s="1016"/>
      <c r="T49" s="1016"/>
      <c r="U49" s="1016"/>
      <c r="V49" s="1016"/>
      <c r="W49" s="1016"/>
      <c r="X49" s="1016"/>
      <c r="Y49" s="1016"/>
      <c r="Z49" s="1016"/>
      <c r="AA49" s="1016"/>
      <c r="AB49" s="1016"/>
      <c r="AC49" s="1016"/>
    </row>
    <row r="50" spans="2:29" ht="23.25" customHeight="1" x14ac:dyDescent="0.35">
      <c r="B50" s="999" t="s">
        <v>906</v>
      </c>
      <c r="C50" s="1017">
        <v>0</v>
      </c>
      <c r="D50" s="1017">
        <v>0</v>
      </c>
      <c r="E50" s="1017">
        <v>0</v>
      </c>
      <c r="F50" s="1017">
        <v>0</v>
      </c>
      <c r="G50" s="1017">
        <v>0</v>
      </c>
      <c r="H50" s="1017">
        <v>0</v>
      </c>
      <c r="I50" s="1017">
        <v>0</v>
      </c>
      <c r="J50" s="1017">
        <v>0</v>
      </c>
      <c r="K50" s="1017">
        <v>0</v>
      </c>
      <c r="L50" s="1017">
        <v>0</v>
      </c>
      <c r="M50" s="1017">
        <v>0</v>
      </c>
      <c r="N50" s="1017">
        <v>0</v>
      </c>
      <c r="O50" s="1017">
        <v>0</v>
      </c>
      <c r="P50" s="1017">
        <v>28784.425908667123</v>
      </c>
      <c r="Q50" s="1017">
        <v>29052.852289651546</v>
      </c>
      <c r="R50" s="1017">
        <v>28175.633335788727</v>
      </c>
      <c r="S50" s="1017">
        <v>19871.955707853253</v>
      </c>
      <c r="T50" s="1017">
        <v>18112.885342126716</v>
      </c>
      <c r="U50" s="1017">
        <v>22730.046015211505</v>
      </c>
      <c r="V50" s="1017">
        <v>19725.328368584986</v>
      </c>
      <c r="W50" s="1017">
        <v>15942.38523076158</v>
      </c>
      <c r="X50" s="1017">
        <v>15761.737947904438</v>
      </c>
      <c r="Y50" s="1017">
        <v>14430.352181927505</v>
      </c>
      <c r="Z50" s="1017">
        <v>13324.15054701199</v>
      </c>
      <c r="AA50" s="1017">
        <v>13001.693956529345</v>
      </c>
      <c r="AB50" s="1017">
        <v>13772.18</v>
      </c>
      <c r="AC50" s="1017">
        <v>13192.94</v>
      </c>
    </row>
    <row r="51" spans="2:29" ht="21.75" thickBot="1" x14ac:dyDescent="0.4">
      <c r="B51" s="13"/>
      <c r="C51" s="1012"/>
      <c r="D51" s="1012"/>
      <c r="E51" s="1012"/>
      <c r="F51" s="1012"/>
      <c r="G51" s="1012"/>
      <c r="H51" s="1012"/>
      <c r="I51" s="1012"/>
      <c r="J51" s="1012"/>
      <c r="K51" s="1012"/>
      <c r="L51" s="1012"/>
      <c r="M51" s="1012"/>
      <c r="N51" s="1012"/>
      <c r="O51" s="1012"/>
      <c r="P51" s="1012"/>
      <c r="Q51" s="1012"/>
      <c r="R51" s="1012"/>
      <c r="S51" s="1012"/>
      <c r="T51" s="1012"/>
      <c r="U51" s="1012"/>
      <c r="V51" s="1012"/>
      <c r="W51" s="1012"/>
      <c r="X51" s="1012"/>
      <c r="Y51" s="1012"/>
      <c r="Z51" s="1012"/>
      <c r="AA51" s="1012"/>
      <c r="AB51" s="1012"/>
      <c r="AC51" s="1012"/>
    </row>
    <row r="52" spans="2:29" ht="13.5" thickTop="1" x14ac:dyDescent="0.2">
      <c r="B52" s="979" t="s">
        <v>907</v>
      </c>
      <c r="C52" s="5"/>
      <c r="D52" s="5"/>
      <c r="E52" s="5"/>
      <c r="F52" s="5"/>
      <c r="G52" s="5"/>
      <c r="H52" s="5"/>
      <c r="I52" s="5"/>
      <c r="J52" s="5"/>
      <c r="K52" s="5"/>
      <c r="L52" s="5"/>
      <c r="M52" s="162"/>
      <c r="N52" s="5"/>
      <c r="O52" s="5"/>
      <c r="P52" s="5"/>
      <c r="Q52" s="5"/>
      <c r="R52" s="981"/>
      <c r="S52" s="981"/>
      <c r="T52" s="981"/>
      <c r="U52" s="981"/>
      <c r="V52" s="981"/>
      <c r="W52" s="981"/>
      <c r="X52" s="981"/>
    </row>
    <row r="53" spans="2:29" x14ac:dyDescent="0.2">
      <c r="B53" s="979" t="s">
        <v>908</v>
      </c>
    </row>
    <row r="54" spans="2:29" x14ac:dyDescent="0.2">
      <c r="B54" s="1018" t="s">
        <v>909</v>
      </c>
    </row>
    <row r="55" spans="2:29" x14ac:dyDescent="0.2">
      <c r="Q55" s="1019"/>
    </row>
    <row r="58" spans="2:29" x14ac:dyDescent="0.2">
      <c r="C58" s="1019"/>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row>
  </sheetData>
  <mergeCells count="5">
    <mergeCell ref="B6:AA6"/>
    <mergeCell ref="B7:AA7"/>
    <mergeCell ref="B8:AA8"/>
    <mergeCell ref="B11:B12"/>
    <mergeCell ref="C11:AC11"/>
  </mergeCells>
  <hyperlinks>
    <hyperlink ref="A1" location="INDICE!A1" display="Indice"/>
  </hyperlinks>
  <printOptions horizontalCentered="1"/>
  <pageMargins left="0.17" right="0.17" top="0.19685039370078741" bottom="0.19685039370078741" header="0.15748031496062992" footer="0"/>
  <pageSetup paperSize="9" scale="29" orientation="landscape" horizontalDpi="4294967294" verticalDpi="4294967294" r:id="rId1"/>
  <headerFooter differentFirst="1" scaleWithDoc="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7"/>
  <sheetViews>
    <sheetView showGridLines="0" showRuler="0" zoomScaleNormal="100" zoomScaleSheetLayoutView="76" workbookViewId="0"/>
  </sheetViews>
  <sheetFormatPr baseColWidth="10" defaultColWidth="11.42578125" defaultRowHeight="15.75" x14ac:dyDescent="0.25"/>
  <cols>
    <col min="1" max="1" width="6.85546875" style="5" customWidth="1"/>
    <col min="2" max="2" width="37.85546875" style="129" customWidth="1"/>
    <col min="3" max="14" width="15.7109375" style="129" customWidth="1"/>
    <col min="15" max="15" width="15.85546875" style="129" customWidth="1"/>
    <col min="16" max="16" width="19.28515625" style="129" bestFit="1" customWidth="1"/>
    <col min="17" max="31" width="16.5703125" style="129" customWidth="1"/>
    <col min="32" max="16384" width="11.42578125" style="129"/>
  </cols>
  <sheetData>
    <row r="1" spans="1:35" x14ac:dyDescent="0.25">
      <c r="A1" s="806" t="s">
        <v>237</v>
      </c>
      <c r="B1" s="199"/>
      <c r="F1" s="136"/>
      <c r="G1" s="136"/>
      <c r="I1" s="136"/>
      <c r="J1" s="136"/>
      <c r="K1" s="136"/>
      <c r="L1" s="136"/>
      <c r="M1" s="136"/>
    </row>
    <row r="2" spans="1:35" s="130" customFormat="1" ht="15" customHeight="1" x14ac:dyDescent="0.25">
      <c r="A2" s="42"/>
      <c r="B2" s="410" t="s">
        <v>805</v>
      </c>
      <c r="C2" s="131"/>
      <c r="D2" s="131"/>
      <c r="E2" s="131"/>
      <c r="F2" s="131"/>
      <c r="G2" s="131"/>
      <c r="H2" s="131"/>
      <c r="I2" s="131"/>
      <c r="J2" s="131"/>
      <c r="K2" s="131"/>
      <c r="L2" s="131"/>
      <c r="M2" s="131"/>
      <c r="N2" s="131"/>
      <c r="O2" s="131"/>
      <c r="P2" s="136"/>
      <c r="Q2" s="136"/>
      <c r="R2" s="136"/>
      <c r="S2" s="136"/>
      <c r="T2" s="136"/>
      <c r="U2" s="136"/>
      <c r="V2" s="136"/>
      <c r="W2" s="136"/>
      <c r="X2" s="136"/>
      <c r="Y2" s="136"/>
      <c r="Z2" s="136"/>
      <c r="AA2" s="136"/>
      <c r="AB2" s="136"/>
      <c r="AC2" s="136"/>
      <c r="AD2" s="136"/>
      <c r="AE2" s="136"/>
    </row>
    <row r="3" spans="1:35" s="130" customFormat="1" ht="15" customHeight="1" x14ac:dyDescent="0.25">
      <c r="A3" s="42"/>
      <c r="B3" s="287" t="s">
        <v>330</v>
      </c>
      <c r="C3" s="132"/>
      <c r="D3" s="132"/>
      <c r="E3" s="132"/>
      <c r="F3" s="132"/>
      <c r="G3" s="132"/>
      <c r="H3" s="132"/>
      <c r="I3" s="132"/>
      <c r="J3" s="132"/>
      <c r="K3" s="132"/>
      <c r="L3" s="132"/>
      <c r="M3" s="132"/>
      <c r="N3" s="132"/>
      <c r="O3" s="132"/>
      <c r="P3" s="136"/>
      <c r="Q3" s="136"/>
      <c r="R3" s="136"/>
      <c r="S3" s="136"/>
      <c r="T3" s="136"/>
      <c r="U3" s="136"/>
      <c r="V3" s="136"/>
      <c r="W3" s="136"/>
      <c r="X3" s="136"/>
      <c r="Y3" s="136"/>
      <c r="Z3" s="136"/>
      <c r="AA3" s="136"/>
      <c r="AB3" s="136"/>
      <c r="AC3" s="136"/>
      <c r="AD3" s="136"/>
      <c r="AE3" s="136"/>
    </row>
    <row r="4" spans="1:35" s="35" customFormat="1" x14ac:dyDescent="0.25">
      <c r="B4" s="456"/>
      <c r="C4" s="456"/>
      <c r="D4" s="456"/>
      <c r="E4" s="456"/>
      <c r="F4" s="456"/>
      <c r="G4" s="456"/>
      <c r="H4" s="456"/>
      <c r="I4" s="456"/>
      <c r="J4" s="456"/>
      <c r="K4" s="456"/>
      <c r="L4" s="456"/>
      <c r="M4" s="456"/>
      <c r="N4" s="456"/>
      <c r="O4" s="456"/>
      <c r="P4" s="136"/>
      <c r="Q4" s="136"/>
      <c r="R4" s="136"/>
      <c r="S4" s="136"/>
      <c r="T4" s="136"/>
      <c r="U4" s="136"/>
      <c r="V4" s="136"/>
      <c r="W4" s="136"/>
      <c r="X4" s="136"/>
      <c r="Y4" s="136"/>
      <c r="Z4" s="136"/>
      <c r="AA4" s="136"/>
      <c r="AB4" s="136"/>
      <c r="AC4" s="136"/>
      <c r="AD4" s="136"/>
      <c r="AE4" s="136"/>
    </row>
    <row r="5" spans="1:35" s="35" customFormat="1" x14ac:dyDescent="0.25">
      <c r="B5" s="456"/>
      <c r="C5" s="456"/>
      <c r="D5" s="456"/>
      <c r="E5" s="456"/>
      <c r="F5" s="456"/>
      <c r="G5" s="456"/>
      <c r="H5" s="456"/>
      <c r="I5" s="456"/>
      <c r="J5" s="456"/>
      <c r="K5" s="456"/>
      <c r="L5" s="456"/>
      <c r="M5" s="456"/>
      <c r="N5" s="456"/>
      <c r="O5" s="456"/>
      <c r="P5" s="136"/>
      <c r="Q5" s="136"/>
      <c r="R5" s="136"/>
      <c r="S5" s="136"/>
      <c r="T5" s="136"/>
      <c r="U5" s="136"/>
      <c r="V5" s="136"/>
      <c r="W5" s="136"/>
      <c r="X5" s="136"/>
      <c r="Y5" s="136"/>
      <c r="Z5" s="136"/>
      <c r="AA5" s="136"/>
      <c r="AB5" s="136"/>
      <c r="AC5" s="136"/>
      <c r="AD5" s="136"/>
      <c r="AE5" s="136"/>
    </row>
    <row r="6" spans="1:35" s="133" customFormat="1" ht="17.25" x14ac:dyDescent="0.25">
      <c r="B6" s="1316" t="s">
        <v>603</v>
      </c>
      <c r="C6" s="1316"/>
      <c r="D6" s="1316"/>
      <c r="E6" s="1316"/>
      <c r="F6" s="1316"/>
      <c r="G6" s="1316"/>
      <c r="H6" s="1316"/>
      <c r="I6" s="1316"/>
      <c r="J6" s="1316"/>
      <c r="K6" s="1316"/>
      <c r="L6" s="1316"/>
      <c r="M6" s="1316"/>
      <c r="N6" s="1316"/>
      <c r="O6" s="1316"/>
      <c r="P6" s="136"/>
      <c r="Q6" s="136"/>
      <c r="R6" s="136"/>
      <c r="S6" s="136"/>
      <c r="T6" s="136"/>
      <c r="U6" s="136"/>
      <c r="V6" s="136"/>
      <c r="W6" s="136"/>
      <c r="X6" s="136"/>
      <c r="Y6" s="136"/>
      <c r="Z6" s="136"/>
      <c r="AA6" s="136"/>
      <c r="AB6" s="136"/>
      <c r="AC6" s="136"/>
      <c r="AD6" s="136"/>
      <c r="AE6" s="136"/>
    </row>
    <row r="7" spans="1:35" s="946" customFormat="1" ht="17.25" x14ac:dyDescent="0.25">
      <c r="B7" s="1320" t="s">
        <v>922</v>
      </c>
      <c r="C7" s="1320"/>
      <c r="D7" s="1320"/>
      <c r="E7" s="1320"/>
      <c r="F7" s="1320"/>
      <c r="G7" s="1320"/>
      <c r="H7" s="1320"/>
      <c r="I7" s="1320"/>
      <c r="J7" s="1320"/>
      <c r="K7" s="1320"/>
      <c r="L7" s="1320"/>
      <c r="M7" s="1320"/>
      <c r="N7" s="1320"/>
      <c r="O7" s="1320"/>
      <c r="P7" s="136"/>
      <c r="Q7" s="136"/>
      <c r="R7" s="136"/>
      <c r="S7" s="136"/>
      <c r="T7" s="136"/>
      <c r="U7" s="136"/>
      <c r="V7" s="136"/>
      <c r="W7" s="136"/>
      <c r="X7" s="136"/>
      <c r="Y7" s="136"/>
      <c r="Z7" s="136"/>
      <c r="AA7" s="136"/>
      <c r="AB7" s="136"/>
      <c r="AC7" s="136"/>
      <c r="AD7" s="136"/>
      <c r="AE7" s="136"/>
    </row>
    <row r="8" spans="1:35" x14ac:dyDescent="0.25">
      <c r="B8" s="1319" t="s">
        <v>370</v>
      </c>
      <c r="C8" s="1319"/>
      <c r="D8" s="1319"/>
      <c r="E8" s="1319"/>
      <c r="F8" s="1319"/>
      <c r="G8" s="1319"/>
      <c r="H8" s="1319"/>
      <c r="I8" s="1319"/>
      <c r="J8" s="1319"/>
      <c r="K8" s="1319"/>
      <c r="L8" s="1319"/>
      <c r="M8" s="1319"/>
      <c r="N8" s="1319"/>
      <c r="O8" s="1319"/>
      <c r="P8" s="136"/>
      <c r="Q8" s="136"/>
      <c r="R8" s="136"/>
      <c r="S8" s="136"/>
      <c r="T8" s="136"/>
      <c r="U8" s="136"/>
      <c r="V8" s="136"/>
      <c r="W8" s="136"/>
      <c r="X8" s="136"/>
      <c r="Y8" s="136"/>
      <c r="Z8" s="136"/>
      <c r="AA8" s="136"/>
      <c r="AB8" s="136"/>
      <c r="AC8" s="136"/>
      <c r="AD8" s="136"/>
      <c r="AE8" s="136"/>
    </row>
    <row r="9" spans="1:35" s="208" customFormat="1" x14ac:dyDescent="0.25">
      <c r="A9" s="35"/>
      <c r="B9" s="481"/>
      <c r="C9" s="482"/>
      <c r="D9" s="482"/>
      <c r="E9" s="482"/>
      <c r="F9" s="482"/>
      <c r="G9" s="482"/>
      <c r="H9" s="482"/>
      <c r="I9" s="482"/>
      <c r="J9" s="482"/>
      <c r="K9" s="482"/>
      <c r="L9" s="482"/>
      <c r="M9" s="482"/>
      <c r="N9" s="482"/>
      <c r="O9" s="482"/>
      <c r="P9" s="136"/>
      <c r="Q9" s="136"/>
      <c r="R9" s="136"/>
      <c r="S9" s="136"/>
      <c r="T9" s="136"/>
      <c r="U9" s="136"/>
      <c r="V9" s="136"/>
      <c r="W9" s="136"/>
      <c r="X9" s="136"/>
      <c r="Y9" s="136"/>
      <c r="Z9" s="136"/>
      <c r="AA9" s="136"/>
      <c r="AB9" s="136"/>
      <c r="AC9" s="136"/>
      <c r="AD9" s="136"/>
      <c r="AE9" s="136"/>
    </row>
    <row r="10" spans="1:35" ht="16.5" thickBot="1" x14ac:dyDescent="0.3">
      <c r="A10" s="1"/>
      <c r="B10" s="947" t="s">
        <v>924</v>
      </c>
      <c r="C10" s="807"/>
      <c r="D10" s="807"/>
      <c r="E10" s="807"/>
      <c r="F10" s="807"/>
      <c r="G10" s="807"/>
      <c r="H10" s="807"/>
      <c r="I10" s="807"/>
      <c r="J10" s="807"/>
      <c r="K10" s="807"/>
      <c r="L10" s="807"/>
      <c r="M10" s="807"/>
      <c r="N10" s="807"/>
      <c r="O10" s="807"/>
      <c r="P10" s="136"/>
      <c r="Q10" s="136"/>
      <c r="R10" s="136"/>
      <c r="S10" s="136"/>
      <c r="T10" s="136"/>
      <c r="U10" s="136"/>
      <c r="V10" s="136"/>
      <c r="W10" s="136"/>
      <c r="X10" s="136"/>
      <c r="Y10" s="136"/>
      <c r="Z10" s="136"/>
      <c r="AA10" s="136"/>
      <c r="AB10" s="136"/>
      <c r="AC10" s="136"/>
      <c r="AD10" s="136"/>
      <c r="AE10" s="136"/>
    </row>
    <row r="11" spans="1:35" s="42" customFormat="1" ht="17.25" thickTop="1" thickBot="1" x14ac:dyDescent="0.3">
      <c r="B11" s="1317"/>
      <c r="C11" s="1321">
        <v>2019</v>
      </c>
      <c r="D11" s="1322"/>
      <c r="E11" s="1322"/>
      <c r="F11" s="1322"/>
      <c r="G11" s="1322"/>
      <c r="H11" s="1322"/>
      <c r="I11" s="1322"/>
      <c r="J11" s="1322"/>
      <c r="K11" s="1322"/>
      <c r="L11" s="1322"/>
      <c r="M11" s="1322"/>
      <c r="N11" s="1322"/>
      <c r="O11" s="859" t="s">
        <v>317</v>
      </c>
      <c r="P11" s="136"/>
      <c r="Q11" s="136"/>
      <c r="R11" s="136"/>
      <c r="S11" s="136"/>
      <c r="T11" s="136"/>
      <c r="U11" s="136"/>
      <c r="V11" s="136"/>
      <c r="W11" s="136"/>
      <c r="X11" s="136"/>
      <c r="Y11" s="136"/>
      <c r="Z11" s="136"/>
      <c r="AA11" s="136"/>
      <c r="AB11" s="136"/>
      <c r="AC11" s="136"/>
      <c r="AD11" s="136"/>
      <c r="AE11" s="136"/>
    </row>
    <row r="12" spans="1:35" s="42" customFormat="1" ht="17.25" thickTop="1" thickBot="1" x14ac:dyDescent="0.3">
      <c r="B12" s="1318"/>
      <c r="C12" s="860" t="s">
        <v>761</v>
      </c>
      <c r="D12" s="861" t="s">
        <v>169</v>
      </c>
      <c r="E12" s="861" t="s">
        <v>147</v>
      </c>
      <c r="F12" s="860" t="s">
        <v>166</v>
      </c>
      <c r="G12" s="860" t="s">
        <v>170</v>
      </c>
      <c r="H12" s="861" t="s">
        <v>327</v>
      </c>
      <c r="I12" s="939" t="s">
        <v>573</v>
      </c>
      <c r="J12" s="939" t="s">
        <v>574</v>
      </c>
      <c r="K12" s="861" t="s">
        <v>575</v>
      </c>
      <c r="L12" s="861" t="s">
        <v>167</v>
      </c>
      <c r="M12" s="861" t="s">
        <v>168</v>
      </c>
      <c r="N12" s="861" t="s">
        <v>148</v>
      </c>
      <c r="O12" s="860" t="s">
        <v>600</v>
      </c>
      <c r="P12" s="136"/>
      <c r="Q12" s="136"/>
      <c r="R12" s="136"/>
      <c r="S12" s="136"/>
      <c r="T12" s="136"/>
      <c r="U12" s="136"/>
      <c r="V12" s="136"/>
      <c r="W12" s="136"/>
      <c r="X12" s="136"/>
      <c r="Y12" s="136"/>
      <c r="Z12" s="136"/>
      <c r="AA12" s="136"/>
      <c r="AB12" s="136"/>
      <c r="AC12" s="136"/>
      <c r="AD12" s="136"/>
      <c r="AE12" s="136"/>
    </row>
    <row r="13" spans="1:35" ht="16.5" thickTop="1" x14ac:dyDescent="0.25">
      <c r="B13" s="570"/>
      <c r="C13" s="1025"/>
      <c r="D13" s="1025"/>
      <c r="E13" s="1026"/>
      <c r="F13" s="1026"/>
      <c r="G13" s="1026"/>
      <c r="H13" s="1026"/>
      <c r="I13" s="1026"/>
      <c r="J13" s="1026"/>
      <c r="K13" s="1026"/>
      <c r="L13" s="1026"/>
      <c r="M13" s="1026"/>
      <c r="N13" s="1026"/>
      <c r="O13" s="1025"/>
      <c r="P13" s="136"/>
      <c r="Q13" s="136"/>
      <c r="R13" s="136"/>
      <c r="S13" s="136"/>
      <c r="T13" s="136"/>
      <c r="U13" s="136"/>
      <c r="V13" s="136"/>
      <c r="W13" s="136"/>
      <c r="X13" s="136"/>
      <c r="Y13" s="136"/>
      <c r="Z13" s="136"/>
      <c r="AA13" s="136"/>
      <c r="AB13" s="136"/>
      <c r="AC13" s="136"/>
      <c r="AD13" s="136"/>
      <c r="AE13" s="136"/>
    </row>
    <row r="14" spans="1:35" x14ac:dyDescent="0.25">
      <c r="A14" s="1"/>
      <c r="B14" s="940" t="s">
        <v>256</v>
      </c>
      <c r="C14" s="891">
        <f>+SUM(C15:C16)</f>
        <v>2083697.7221405571</v>
      </c>
      <c r="D14" s="891">
        <f t="shared" ref="D14:N14" si="0">+SUM(D15:D16)</f>
        <v>2248362.5531566399</v>
      </c>
      <c r="E14" s="891">
        <f t="shared" si="0"/>
        <v>7119270.6839355063</v>
      </c>
      <c r="F14" s="891">
        <f t="shared" si="0"/>
        <v>7478738.1139534069</v>
      </c>
      <c r="G14" s="891">
        <f t="shared" si="0"/>
        <v>2806935.1499099517</v>
      </c>
      <c r="H14" s="891">
        <f t="shared" si="0"/>
        <v>4912969.112771349</v>
      </c>
      <c r="I14" s="891">
        <f t="shared" si="0"/>
        <v>964881.25059283176</v>
      </c>
      <c r="J14" s="891">
        <f t="shared" si="0"/>
        <v>62431.621211827274</v>
      </c>
      <c r="K14" s="891">
        <f t="shared" ref="K14:M14" si="1">+SUM(K15:K16)</f>
        <v>2910562.9488282371</v>
      </c>
      <c r="L14" s="891">
        <f t="shared" si="1"/>
        <v>1655922.9708563383</v>
      </c>
      <c r="M14" s="891">
        <f t="shared" si="1"/>
        <v>998918.89609271893</v>
      </c>
      <c r="N14" s="891">
        <f t="shared" si="0"/>
        <v>2366798.2452945802</v>
      </c>
      <c r="O14" s="891">
        <f>SUM(C14:N14)</f>
        <v>35609489.268743947</v>
      </c>
      <c r="P14" s="882"/>
      <c r="Q14" s="882"/>
      <c r="R14" s="882"/>
      <c r="S14" s="882"/>
      <c r="T14" s="882"/>
      <c r="U14" s="882"/>
      <c r="V14" s="882"/>
      <c r="W14" s="882"/>
      <c r="X14" s="882"/>
      <c r="Y14" s="882"/>
      <c r="Z14" s="882"/>
      <c r="AA14" s="882"/>
      <c r="AB14" s="882"/>
      <c r="AC14" s="882"/>
      <c r="AD14" s="882"/>
      <c r="AE14" s="882"/>
      <c r="AF14" s="882"/>
      <c r="AG14" s="882"/>
      <c r="AH14" s="882"/>
      <c r="AI14" s="882"/>
    </row>
    <row r="15" spans="1:35" x14ac:dyDescent="0.25">
      <c r="A15" s="1"/>
      <c r="B15" s="574" t="s">
        <v>299</v>
      </c>
      <c r="C15" s="891">
        <v>893911.79947682726</v>
      </c>
      <c r="D15" s="891">
        <v>2221081.645866205</v>
      </c>
      <c r="E15" s="891">
        <v>6006617.0266052093</v>
      </c>
      <c r="F15" s="891">
        <v>5693649.2305381084</v>
      </c>
      <c r="G15" s="891">
        <v>1796581.8029541119</v>
      </c>
      <c r="H15" s="891">
        <v>2409628.4007610301</v>
      </c>
      <c r="I15" s="891">
        <v>22837.841101163052</v>
      </c>
      <c r="J15" s="891">
        <v>35206.757563300998</v>
      </c>
      <c r="K15" s="891">
        <v>1971343.1734776029</v>
      </c>
      <c r="L15" s="891">
        <v>22986.18338896758</v>
      </c>
      <c r="M15" s="891">
        <v>13327.00051240741</v>
      </c>
      <c r="N15" s="891">
        <v>13377.28375021498</v>
      </c>
      <c r="O15" s="891">
        <f t="shared" ref="O15:O16" si="2">SUM(C15:N15)</f>
        <v>21100548.145995144</v>
      </c>
      <c r="P15" s="882"/>
      <c r="Q15" s="882"/>
      <c r="R15" s="882"/>
      <c r="S15" s="882"/>
      <c r="T15" s="882"/>
      <c r="U15" s="882"/>
      <c r="V15" s="882"/>
      <c r="W15" s="882"/>
      <c r="X15" s="882"/>
      <c r="Y15" s="882"/>
      <c r="Z15" s="882"/>
      <c r="AA15" s="882"/>
      <c r="AB15" s="882"/>
      <c r="AC15" s="882"/>
      <c r="AD15" s="882"/>
      <c r="AE15" s="882"/>
      <c r="AF15" s="882"/>
      <c r="AG15" s="882"/>
      <c r="AH15" s="882"/>
      <c r="AI15" s="882"/>
    </row>
    <row r="16" spans="1:35" x14ac:dyDescent="0.25">
      <c r="A16" s="1"/>
      <c r="B16" s="574" t="s">
        <v>332</v>
      </c>
      <c r="C16" s="891">
        <v>1189785.9226637299</v>
      </c>
      <c r="D16" s="891">
        <v>27280.907290434723</v>
      </c>
      <c r="E16" s="891">
        <v>1112653.6573302974</v>
      </c>
      <c r="F16" s="891">
        <v>1785088.8834152988</v>
      </c>
      <c r="G16" s="891">
        <v>1010353.3469558398</v>
      </c>
      <c r="H16" s="891">
        <v>2503340.7120103193</v>
      </c>
      <c r="I16" s="891">
        <v>942043.40949166869</v>
      </c>
      <c r="J16" s="891">
        <v>27224.863648526276</v>
      </c>
      <c r="K16" s="891">
        <v>939219.77535063447</v>
      </c>
      <c r="L16" s="891">
        <v>1632936.7874673707</v>
      </c>
      <c r="M16" s="891">
        <v>985591.89558031154</v>
      </c>
      <c r="N16" s="891">
        <v>2353420.9615443652</v>
      </c>
      <c r="O16" s="891">
        <f t="shared" si="2"/>
        <v>14508941.122748798</v>
      </c>
      <c r="P16" s="882"/>
      <c r="Q16" s="882"/>
      <c r="R16" s="882"/>
      <c r="S16" s="882"/>
      <c r="T16" s="882"/>
      <c r="U16" s="882"/>
      <c r="V16" s="882"/>
      <c r="W16" s="882"/>
      <c r="X16" s="882"/>
      <c r="Y16" s="882"/>
      <c r="Z16" s="882"/>
      <c r="AA16" s="882"/>
      <c r="AB16" s="882"/>
      <c r="AC16" s="882"/>
      <c r="AD16" s="882"/>
      <c r="AE16" s="882"/>
      <c r="AF16" s="882"/>
      <c r="AG16" s="882"/>
      <c r="AH16" s="882"/>
      <c r="AI16" s="882"/>
    </row>
    <row r="17" spans="1:35" x14ac:dyDescent="0.25">
      <c r="A17" s="1"/>
      <c r="B17" s="941"/>
      <c r="C17" s="892"/>
      <c r="D17" s="892"/>
      <c r="E17" s="892"/>
      <c r="F17" s="892"/>
      <c r="G17" s="892"/>
      <c r="H17" s="892"/>
      <c r="I17" s="892"/>
      <c r="J17" s="892"/>
      <c r="K17" s="892"/>
      <c r="L17" s="892"/>
      <c r="M17" s="892"/>
      <c r="N17" s="892"/>
      <c r="O17" s="892"/>
      <c r="P17" s="882"/>
      <c r="Q17" s="882"/>
      <c r="R17" s="882"/>
      <c r="S17" s="882"/>
      <c r="T17" s="882"/>
      <c r="U17" s="882"/>
      <c r="V17" s="882"/>
      <c r="W17" s="882"/>
      <c r="X17" s="882"/>
      <c r="Y17" s="882"/>
      <c r="Z17" s="882"/>
      <c r="AA17" s="882"/>
      <c r="AB17" s="882"/>
      <c r="AC17" s="882"/>
      <c r="AD17" s="882"/>
      <c r="AE17" s="882"/>
      <c r="AF17" s="882"/>
      <c r="AG17" s="882"/>
      <c r="AH17" s="882"/>
      <c r="AI17" s="882"/>
    </row>
    <row r="18" spans="1:35" x14ac:dyDescent="0.25">
      <c r="A18" s="129"/>
      <c r="B18" s="940"/>
      <c r="C18" s="891"/>
      <c r="D18" s="891"/>
      <c r="E18" s="891"/>
      <c r="F18" s="891"/>
      <c r="G18" s="891"/>
      <c r="H18" s="891"/>
      <c r="I18" s="891"/>
      <c r="J18" s="891"/>
      <c r="K18" s="891"/>
      <c r="L18" s="891"/>
      <c r="M18" s="891"/>
      <c r="N18" s="891"/>
      <c r="O18" s="891"/>
      <c r="P18" s="882"/>
      <c r="Q18" s="882"/>
      <c r="R18" s="882"/>
      <c r="S18" s="882"/>
      <c r="T18" s="882"/>
      <c r="U18" s="882"/>
      <c r="V18" s="882"/>
      <c r="W18" s="882"/>
      <c r="X18" s="882"/>
      <c r="Y18" s="882"/>
      <c r="Z18" s="882"/>
      <c r="AA18" s="882"/>
      <c r="AB18" s="882"/>
      <c r="AC18" s="882"/>
      <c r="AD18" s="882"/>
      <c r="AE18" s="882"/>
      <c r="AF18" s="882"/>
      <c r="AG18" s="882"/>
      <c r="AH18" s="882"/>
      <c r="AI18" s="882"/>
    </row>
    <row r="19" spans="1:35" x14ac:dyDescent="0.25">
      <c r="A19" s="129"/>
      <c r="B19" s="940" t="s">
        <v>257</v>
      </c>
      <c r="C19" s="891">
        <f t="shared" ref="C19:N19" si="3">+SUM(C20:C21)</f>
        <v>3494653.1440597633</v>
      </c>
      <c r="D19" s="891">
        <f t="shared" si="3"/>
        <v>4658901.0259203278</v>
      </c>
      <c r="E19" s="891">
        <f t="shared" si="3"/>
        <v>3188755.672253543</v>
      </c>
      <c r="F19" s="891">
        <f t="shared" si="3"/>
        <v>4201400.5853665471</v>
      </c>
      <c r="G19" s="891">
        <f t="shared" si="3"/>
        <v>3362647.8959526932</v>
      </c>
      <c r="H19" s="891">
        <f t="shared" si="3"/>
        <v>2136865.1118770428</v>
      </c>
      <c r="I19" s="891">
        <f t="shared" si="3"/>
        <v>716591.10600000003</v>
      </c>
      <c r="J19" s="891">
        <f t="shared" si="3"/>
        <v>2414.9812422140112</v>
      </c>
      <c r="K19" s="891">
        <f t="shared" ref="K19:M19" si="4">+SUM(K20:K21)</f>
        <v>1581936.3109737809</v>
      </c>
      <c r="L19" s="891">
        <f t="shared" si="4"/>
        <v>1130037.58433995</v>
      </c>
      <c r="M19" s="891">
        <f t="shared" si="4"/>
        <v>0</v>
      </c>
      <c r="N19" s="891">
        <f t="shared" si="3"/>
        <v>2612542.2579884576</v>
      </c>
      <c r="O19" s="891">
        <f t="shared" ref="O19:O21" si="5">SUM(C19:N19)</f>
        <v>27086745.675974317</v>
      </c>
      <c r="P19" s="882"/>
      <c r="Q19" s="882"/>
      <c r="R19" s="882"/>
      <c r="S19" s="882"/>
      <c r="T19" s="882"/>
      <c r="U19" s="882"/>
      <c r="V19" s="882"/>
      <c r="W19" s="882"/>
      <c r="X19" s="882"/>
      <c r="Y19" s="882"/>
      <c r="Z19" s="882"/>
      <c r="AA19" s="882"/>
      <c r="AB19" s="882"/>
      <c r="AC19" s="882"/>
      <c r="AD19" s="882"/>
      <c r="AE19" s="882"/>
      <c r="AF19" s="882"/>
      <c r="AG19" s="882"/>
      <c r="AH19" s="882"/>
      <c r="AI19" s="882"/>
    </row>
    <row r="20" spans="1:35" x14ac:dyDescent="0.25">
      <c r="A20" s="129"/>
      <c r="B20" s="574" t="s">
        <v>299</v>
      </c>
      <c r="C20" s="891">
        <v>3469847.2647472844</v>
      </c>
      <c r="D20" s="891">
        <v>4655621.6243778095</v>
      </c>
      <c r="E20" s="891">
        <v>2887827.2856260035</v>
      </c>
      <c r="F20" s="891">
        <v>4200470.3336593825</v>
      </c>
      <c r="G20" s="891">
        <v>3359308.6966705248</v>
      </c>
      <c r="H20" s="891">
        <v>1847641.7226082846</v>
      </c>
      <c r="I20" s="891">
        <v>716591.10600000003</v>
      </c>
      <c r="J20" s="891">
        <v>2200.3641263955269</v>
      </c>
      <c r="K20" s="891">
        <v>1289534.6427019993</v>
      </c>
      <c r="L20" s="891">
        <v>1130037.58433995</v>
      </c>
      <c r="M20" s="891">
        <v>0</v>
      </c>
      <c r="N20" s="891">
        <v>2323318.8687196993</v>
      </c>
      <c r="O20" s="891">
        <f t="shared" si="5"/>
        <v>25882399.493577331</v>
      </c>
      <c r="P20" s="882"/>
      <c r="Q20" s="882"/>
      <c r="R20" s="882"/>
      <c r="S20" s="882"/>
      <c r="T20" s="882"/>
      <c r="U20" s="882"/>
      <c r="V20" s="882"/>
      <c r="W20" s="882"/>
      <c r="X20" s="882"/>
      <c r="Y20" s="882"/>
      <c r="Z20" s="882"/>
      <c r="AA20" s="882"/>
      <c r="AB20" s="882"/>
      <c r="AC20" s="882"/>
      <c r="AD20" s="882"/>
      <c r="AE20" s="882"/>
      <c r="AF20" s="882"/>
      <c r="AG20" s="882"/>
      <c r="AH20" s="882"/>
      <c r="AI20" s="882"/>
    </row>
    <row r="21" spans="1:35" x14ac:dyDescent="0.25">
      <c r="A21" s="129"/>
      <c r="B21" s="574" t="s">
        <v>332</v>
      </c>
      <c r="C21" s="891">
        <v>24805.879312479006</v>
      </c>
      <c r="D21" s="891">
        <v>3279.4015425184421</v>
      </c>
      <c r="E21" s="891">
        <v>300928.38662753947</v>
      </c>
      <c r="F21" s="891">
        <v>930.25170716482887</v>
      </c>
      <c r="G21" s="891">
        <v>3339.1992821682006</v>
      </c>
      <c r="H21" s="891">
        <v>289223.38926875847</v>
      </c>
      <c r="I21" s="891">
        <v>0</v>
      </c>
      <c r="J21" s="891">
        <v>214.61711581848431</v>
      </c>
      <c r="K21" s="891">
        <v>292401.66827178159</v>
      </c>
      <c r="L21" s="891">
        <v>0</v>
      </c>
      <c r="M21" s="891">
        <v>0</v>
      </c>
      <c r="N21" s="891">
        <v>289223.38926875847</v>
      </c>
      <c r="O21" s="891">
        <f t="shared" si="5"/>
        <v>1204346.182396987</v>
      </c>
      <c r="P21" s="882"/>
      <c r="Q21" s="882"/>
      <c r="R21" s="882"/>
      <c r="S21" s="882"/>
      <c r="T21" s="882"/>
      <c r="U21" s="882"/>
      <c r="V21" s="882"/>
      <c r="W21" s="882"/>
      <c r="X21" s="882"/>
      <c r="Y21" s="882"/>
      <c r="Z21" s="882"/>
      <c r="AA21" s="882"/>
      <c r="AB21" s="882"/>
      <c r="AC21" s="882"/>
      <c r="AD21" s="882"/>
      <c r="AE21" s="882"/>
      <c r="AF21" s="882"/>
      <c r="AG21" s="882"/>
      <c r="AH21" s="882"/>
      <c r="AI21" s="882"/>
    </row>
    <row r="22" spans="1:35" x14ac:dyDescent="0.25">
      <c r="A22" s="129"/>
      <c r="B22" s="940"/>
      <c r="C22" s="891"/>
      <c r="D22" s="891"/>
      <c r="E22" s="891"/>
      <c r="F22" s="891"/>
      <c r="G22" s="891"/>
      <c r="H22" s="891"/>
      <c r="I22" s="891"/>
      <c r="J22" s="891"/>
      <c r="K22" s="891"/>
      <c r="L22" s="891"/>
      <c r="M22" s="891"/>
      <c r="N22" s="891"/>
      <c r="O22" s="892"/>
      <c r="P22" s="882"/>
      <c r="Q22" s="882"/>
      <c r="R22" s="882"/>
      <c r="S22" s="882"/>
      <c r="T22" s="882"/>
      <c r="U22" s="882"/>
      <c r="V22" s="882"/>
      <c r="W22" s="882"/>
      <c r="X22" s="882"/>
      <c r="Y22" s="882"/>
      <c r="Z22" s="882"/>
      <c r="AA22" s="882"/>
      <c r="AB22" s="882"/>
      <c r="AC22" s="882"/>
      <c r="AD22" s="882"/>
      <c r="AE22" s="882"/>
      <c r="AF22" s="882"/>
      <c r="AG22" s="882"/>
      <c r="AH22" s="882"/>
      <c r="AI22" s="882"/>
    </row>
    <row r="23" spans="1:35" x14ac:dyDescent="0.25">
      <c r="A23" s="129"/>
      <c r="B23" s="942"/>
      <c r="C23" s="943"/>
      <c r="D23" s="943"/>
      <c r="E23" s="943"/>
      <c r="F23" s="943"/>
      <c r="G23" s="943"/>
      <c r="H23" s="943"/>
      <c r="I23" s="943"/>
      <c r="J23" s="943"/>
      <c r="K23" s="943"/>
      <c r="L23" s="943"/>
      <c r="M23" s="943"/>
      <c r="N23" s="943"/>
      <c r="O23" s="891"/>
      <c r="P23" s="882"/>
      <c r="Q23" s="882"/>
      <c r="R23" s="882"/>
      <c r="S23" s="882"/>
      <c r="T23" s="882"/>
      <c r="U23" s="882"/>
      <c r="V23" s="882"/>
      <c r="W23" s="882"/>
      <c r="X23" s="882"/>
      <c r="Y23" s="882"/>
      <c r="Z23" s="882"/>
      <c r="AA23" s="882"/>
      <c r="AB23" s="882"/>
      <c r="AC23" s="882"/>
      <c r="AD23" s="882"/>
      <c r="AE23" s="882"/>
      <c r="AF23" s="882"/>
      <c r="AG23" s="882"/>
      <c r="AH23" s="882"/>
      <c r="AI23" s="882"/>
    </row>
    <row r="24" spans="1:35" x14ac:dyDescent="0.25">
      <c r="A24" s="129"/>
      <c r="B24" s="940" t="s">
        <v>173</v>
      </c>
      <c r="C24" s="891">
        <f t="shared" ref="C24" si="6">+SUM(C25:C26)</f>
        <v>146762.93123118082</v>
      </c>
      <c r="D24" s="891">
        <f t="shared" ref="D24" si="7">+SUM(D25:D26)</f>
        <v>327715.28606013651</v>
      </c>
      <c r="E24" s="891">
        <f t="shared" ref="E24" si="8">+SUM(E25:E26)</f>
        <v>391572.8612669037</v>
      </c>
      <c r="F24" s="891">
        <f t="shared" ref="F24" si="9">+SUM(F25:F26)</f>
        <v>166908.82033553041</v>
      </c>
      <c r="G24" s="891">
        <f t="shared" ref="G24" si="10">+SUM(G25:G26)</f>
        <v>474348.2193847943</v>
      </c>
      <c r="H24" s="891">
        <f t="shared" ref="H24" si="11">+SUM(H25:H26)</f>
        <v>231272.58800069487</v>
      </c>
      <c r="I24" s="891">
        <f t="shared" ref="I24" si="12">+SUM(I25:I26)</f>
        <v>147385.64660052827</v>
      </c>
      <c r="J24" s="891">
        <f t="shared" ref="J24:N24" si="13">+SUM(J25:J26)</f>
        <v>358683.88402611361</v>
      </c>
      <c r="K24" s="891">
        <f t="shared" ref="K24:M24" si="14">+SUM(K25:K26)</f>
        <v>378475.35992779507</v>
      </c>
      <c r="L24" s="891">
        <f t="shared" si="14"/>
        <v>165403.78069495354</v>
      </c>
      <c r="M24" s="891">
        <f t="shared" si="14"/>
        <v>482248.45129171258</v>
      </c>
      <c r="N24" s="891">
        <f t="shared" si="13"/>
        <v>231127.85507154834</v>
      </c>
      <c r="O24" s="891">
        <f t="shared" ref="O24:O26" si="15">SUM(C24:N24)</f>
        <v>3501905.6838918915</v>
      </c>
      <c r="P24" s="882"/>
      <c r="Q24" s="882"/>
      <c r="R24" s="882"/>
      <c r="S24" s="882"/>
      <c r="T24" s="882"/>
      <c r="U24" s="882"/>
      <c r="V24" s="882"/>
      <c r="W24" s="882"/>
      <c r="X24" s="882"/>
      <c r="Y24" s="882"/>
      <c r="Z24" s="882"/>
      <c r="AA24" s="882"/>
      <c r="AB24" s="882"/>
      <c r="AC24" s="882"/>
      <c r="AD24" s="882"/>
      <c r="AE24" s="882"/>
      <c r="AF24" s="882"/>
      <c r="AG24" s="882"/>
      <c r="AH24" s="882"/>
      <c r="AI24" s="882"/>
    </row>
    <row r="25" spans="1:35" x14ac:dyDescent="0.25">
      <c r="A25" s="129"/>
      <c r="B25" s="574" t="s">
        <v>299</v>
      </c>
      <c r="C25" s="891">
        <v>103217.81833000002</v>
      </c>
      <c r="D25" s="891">
        <v>81830.982773999989</v>
      </c>
      <c r="E25" s="891">
        <v>270869.06073682534</v>
      </c>
      <c r="F25" s="891">
        <v>114025.0478499154</v>
      </c>
      <c r="G25" s="891">
        <v>152851.11000400002</v>
      </c>
      <c r="H25" s="891">
        <v>167858.19708856169</v>
      </c>
      <c r="I25" s="891">
        <v>103217.22434000003</v>
      </c>
      <c r="J25" s="891">
        <v>81265.305723999991</v>
      </c>
      <c r="K25" s="891">
        <v>257917.4091812534</v>
      </c>
      <c r="L25" s="891">
        <v>114156.8318899154</v>
      </c>
      <c r="M25" s="891">
        <v>154535.841743</v>
      </c>
      <c r="N25" s="891">
        <v>169685.91174856172</v>
      </c>
      <c r="O25" s="891">
        <f t="shared" si="15"/>
        <v>1771430.7414100333</v>
      </c>
      <c r="P25" s="882"/>
      <c r="Q25" s="882"/>
      <c r="R25" s="882"/>
      <c r="S25" s="882"/>
      <c r="T25" s="882"/>
      <c r="U25" s="882"/>
      <c r="V25" s="882"/>
      <c r="W25" s="882"/>
      <c r="X25" s="882"/>
      <c r="Y25" s="882"/>
      <c r="Z25" s="882"/>
      <c r="AA25" s="882"/>
      <c r="AB25" s="882"/>
      <c r="AC25" s="882"/>
      <c r="AD25" s="882"/>
      <c r="AE25" s="882"/>
      <c r="AF25" s="882"/>
      <c r="AG25" s="882"/>
      <c r="AH25" s="882"/>
      <c r="AI25" s="882"/>
    </row>
    <row r="26" spans="1:35" x14ac:dyDescent="0.25">
      <c r="A26" s="129"/>
      <c r="B26" s="574" t="s">
        <v>332</v>
      </c>
      <c r="C26" s="891">
        <v>43545.112901180786</v>
      </c>
      <c r="D26" s="891">
        <v>245884.30328613654</v>
      </c>
      <c r="E26" s="891">
        <v>120703.80053007838</v>
      </c>
      <c r="F26" s="891">
        <v>52883.772485615016</v>
      </c>
      <c r="G26" s="891">
        <v>321497.10938079428</v>
      </c>
      <c r="H26" s="891">
        <v>63414.390912133182</v>
      </c>
      <c r="I26" s="891">
        <v>44168.422260528256</v>
      </c>
      <c r="J26" s="891">
        <v>277418.57830211363</v>
      </c>
      <c r="K26" s="891">
        <v>120557.95074654165</v>
      </c>
      <c r="L26" s="891">
        <v>51246.948805038141</v>
      </c>
      <c r="M26" s="891">
        <v>327712.60954871261</v>
      </c>
      <c r="N26" s="891">
        <v>61441.943322986634</v>
      </c>
      <c r="O26" s="891">
        <f t="shared" si="15"/>
        <v>1730474.9424818589</v>
      </c>
      <c r="P26" s="882"/>
      <c r="Q26" s="882"/>
      <c r="R26" s="882"/>
      <c r="S26" s="882"/>
      <c r="T26" s="882"/>
      <c r="U26" s="882"/>
      <c r="V26" s="882"/>
      <c r="W26" s="882"/>
      <c r="X26" s="882"/>
      <c r="Y26" s="882"/>
      <c r="Z26" s="882"/>
      <c r="AA26" s="882"/>
      <c r="AB26" s="882"/>
      <c r="AC26" s="882"/>
      <c r="AD26" s="882"/>
      <c r="AE26" s="882"/>
      <c r="AF26" s="882"/>
      <c r="AG26" s="882"/>
      <c r="AH26" s="882"/>
      <c r="AI26" s="882"/>
    </row>
    <row r="27" spans="1:35" x14ac:dyDescent="0.25">
      <c r="A27" s="129"/>
      <c r="B27" s="941"/>
      <c r="C27" s="892"/>
      <c r="D27" s="892"/>
      <c r="E27" s="892"/>
      <c r="F27" s="892"/>
      <c r="G27" s="892"/>
      <c r="H27" s="892"/>
      <c r="I27" s="892"/>
      <c r="J27" s="892"/>
      <c r="K27" s="892"/>
      <c r="L27" s="892"/>
      <c r="M27" s="892"/>
      <c r="N27" s="892"/>
      <c r="O27" s="892"/>
      <c r="P27" s="882"/>
      <c r="Q27" s="882"/>
      <c r="R27" s="882"/>
      <c r="S27" s="882"/>
      <c r="T27" s="882"/>
      <c r="U27" s="882"/>
      <c r="V27" s="882"/>
      <c r="W27" s="882"/>
      <c r="X27" s="882"/>
      <c r="Y27" s="882"/>
      <c r="Z27" s="882"/>
      <c r="AA27" s="882"/>
      <c r="AB27" s="882"/>
      <c r="AC27" s="882"/>
      <c r="AD27" s="882"/>
      <c r="AE27" s="882"/>
      <c r="AF27" s="882"/>
      <c r="AG27" s="882"/>
      <c r="AH27" s="882"/>
      <c r="AI27" s="882"/>
    </row>
    <row r="28" spans="1:35" x14ac:dyDescent="0.25">
      <c r="A28" s="129"/>
      <c r="B28" s="940"/>
      <c r="C28" s="891"/>
      <c r="D28" s="891"/>
      <c r="E28" s="891"/>
      <c r="F28" s="891"/>
      <c r="G28" s="891"/>
      <c r="H28" s="891"/>
      <c r="I28" s="891"/>
      <c r="J28" s="891"/>
      <c r="K28" s="891"/>
      <c r="L28" s="891"/>
      <c r="M28" s="891"/>
      <c r="N28" s="891"/>
      <c r="O28" s="891"/>
      <c r="P28" s="882"/>
      <c r="Q28" s="882"/>
      <c r="R28" s="882"/>
      <c r="S28" s="882"/>
      <c r="T28" s="882"/>
      <c r="U28" s="882"/>
      <c r="V28" s="882"/>
      <c r="W28" s="882"/>
      <c r="X28" s="882"/>
      <c r="Y28" s="882"/>
      <c r="Z28" s="882"/>
      <c r="AA28" s="882"/>
      <c r="AB28" s="882"/>
      <c r="AC28" s="882"/>
      <c r="AD28" s="882"/>
      <c r="AE28" s="882"/>
      <c r="AF28" s="882"/>
      <c r="AG28" s="882"/>
      <c r="AH28" s="882"/>
      <c r="AI28" s="882"/>
    </row>
    <row r="29" spans="1:35" x14ac:dyDescent="0.25">
      <c r="A29" s="129"/>
      <c r="B29" s="940" t="s">
        <v>175</v>
      </c>
      <c r="C29" s="891">
        <f t="shared" ref="C29" si="16">+SUM(C30:C31)</f>
        <v>157626.63759</v>
      </c>
      <c r="D29" s="891">
        <f t="shared" ref="D29" si="17">+SUM(D30:D31)</f>
        <v>21.895446722579241</v>
      </c>
      <c r="E29" s="891">
        <f t="shared" ref="E29" si="18">+SUM(E30:E31)</f>
        <v>4639.4784904863882</v>
      </c>
      <c r="F29" s="891">
        <f t="shared" ref="F29" si="19">+SUM(F30:F31)</f>
        <v>19227.33153712533</v>
      </c>
      <c r="G29" s="891">
        <f t="shared" ref="G29" si="20">+SUM(G30:G31)</f>
        <v>3818707.929394953</v>
      </c>
      <c r="H29" s="891">
        <f t="shared" ref="H29" si="21">+SUM(H30:H31)</f>
        <v>46093.689498316562</v>
      </c>
      <c r="I29" s="891">
        <f t="shared" ref="I29" si="22">+SUM(I30:I31)</f>
        <v>157415.27906999999</v>
      </c>
      <c r="J29" s="891">
        <f t="shared" ref="J29:M29" si="23">+SUM(J30:J31)</f>
        <v>66.68710672257923</v>
      </c>
      <c r="K29" s="891">
        <f t="shared" si="23"/>
        <v>3983.8858381795249</v>
      </c>
      <c r="L29" s="891">
        <f t="shared" si="23"/>
        <v>19816.265938332057</v>
      </c>
      <c r="M29" s="891">
        <f t="shared" si="23"/>
        <v>3315.6166526392167</v>
      </c>
      <c r="N29" s="891">
        <f t="shared" ref="N29" si="24">+SUM(N30:N31)</f>
        <v>43228.860329030191</v>
      </c>
      <c r="O29" s="891">
        <f t="shared" ref="O29:O31" si="25">SUM(C29:N29)</f>
        <v>4274143.5568925086</v>
      </c>
      <c r="P29" s="882"/>
      <c r="Q29" s="882"/>
      <c r="R29" s="882"/>
      <c r="S29" s="882"/>
      <c r="T29" s="882"/>
      <c r="U29" s="882"/>
      <c r="V29" s="882"/>
      <c r="W29" s="882"/>
      <c r="X29" s="882"/>
      <c r="Y29" s="882"/>
      <c r="Z29" s="882"/>
      <c r="AA29" s="882"/>
      <c r="AB29" s="882"/>
      <c r="AC29" s="882"/>
      <c r="AD29" s="882"/>
      <c r="AE29" s="882"/>
      <c r="AF29" s="882"/>
      <c r="AG29" s="882"/>
      <c r="AH29" s="882"/>
      <c r="AI29" s="882"/>
    </row>
    <row r="30" spans="1:35" x14ac:dyDescent="0.25">
      <c r="A30" s="129"/>
      <c r="B30" s="574" t="s">
        <v>299</v>
      </c>
      <c r="C30" s="891">
        <v>111186.06988999998</v>
      </c>
      <c r="D30" s="891">
        <v>0</v>
      </c>
      <c r="E30" s="891">
        <v>1353.4773436614755</v>
      </c>
      <c r="F30" s="891">
        <v>18791.135030000001</v>
      </c>
      <c r="G30" s="891">
        <v>3598801.87912723</v>
      </c>
      <c r="H30" s="891">
        <v>563.60350504117105</v>
      </c>
      <c r="I30" s="891">
        <v>111186.06988999998</v>
      </c>
      <c r="J30" s="891">
        <v>0</v>
      </c>
      <c r="K30" s="891">
        <v>1353.4773436614755</v>
      </c>
      <c r="L30" s="891">
        <v>19383.264011206727</v>
      </c>
      <c r="M30" s="891">
        <v>3080.4305802122258</v>
      </c>
      <c r="N30" s="891">
        <v>563.60351647758466</v>
      </c>
      <c r="O30" s="891">
        <f t="shared" si="25"/>
        <v>3866263.0102374903</v>
      </c>
      <c r="P30" s="882"/>
      <c r="Q30" s="882"/>
      <c r="R30" s="882"/>
      <c r="S30" s="882"/>
      <c r="T30" s="882"/>
      <c r="U30" s="882"/>
      <c r="V30" s="882"/>
      <c r="W30" s="882"/>
      <c r="X30" s="882"/>
      <c r="Y30" s="882"/>
      <c r="Z30" s="882"/>
      <c r="AA30" s="882"/>
      <c r="AB30" s="882"/>
      <c r="AC30" s="882"/>
      <c r="AD30" s="882"/>
      <c r="AE30" s="882"/>
      <c r="AF30" s="882"/>
      <c r="AG30" s="882"/>
      <c r="AH30" s="882"/>
      <c r="AI30" s="882"/>
    </row>
    <row r="31" spans="1:35" x14ac:dyDescent="0.25">
      <c r="A31" s="129"/>
      <c r="B31" s="574" t="s">
        <v>332</v>
      </c>
      <c r="C31" s="891">
        <v>46440.5677</v>
      </c>
      <c r="D31" s="891">
        <v>21.895446722579241</v>
      </c>
      <c r="E31" s="891">
        <v>3286.0011468249131</v>
      </c>
      <c r="F31" s="891">
        <v>436.19650712532979</v>
      </c>
      <c r="G31" s="891">
        <v>219906.0502677231</v>
      </c>
      <c r="H31" s="891">
        <v>45530.085993275388</v>
      </c>
      <c r="I31" s="891">
        <v>46229.209180000005</v>
      </c>
      <c r="J31" s="891">
        <v>66.68710672257923</v>
      </c>
      <c r="K31" s="891">
        <v>2630.4084945180493</v>
      </c>
      <c r="L31" s="891">
        <v>433.00192712532987</v>
      </c>
      <c r="M31" s="891">
        <v>235.18607242699076</v>
      </c>
      <c r="N31" s="891">
        <v>42665.256812552609</v>
      </c>
      <c r="O31" s="891">
        <f t="shared" si="25"/>
        <v>407880.54665501683</v>
      </c>
      <c r="P31" s="882"/>
      <c r="Q31" s="882"/>
      <c r="R31" s="882"/>
      <c r="S31" s="882"/>
      <c r="T31" s="882"/>
      <c r="U31" s="882"/>
      <c r="V31" s="882"/>
      <c r="W31" s="882"/>
      <c r="X31" s="882"/>
      <c r="Y31" s="882"/>
      <c r="Z31" s="882"/>
      <c r="AA31" s="882"/>
      <c r="AB31" s="882"/>
      <c r="AC31" s="882"/>
      <c r="AD31" s="882"/>
      <c r="AE31" s="882"/>
      <c r="AF31" s="882"/>
      <c r="AG31" s="882"/>
      <c r="AH31" s="882"/>
      <c r="AI31" s="882"/>
    </row>
    <row r="32" spans="1:35" x14ac:dyDescent="0.25">
      <c r="A32" s="129"/>
      <c r="B32" s="941"/>
      <c r="C32" s="892"/>
      <c r="D32" s="892"/>
      <c r="E32" s="892"/>
      <c r="F32" s="892"/>
      <c r="G32" s="892"/>
      <c r="H32" s="892"/>
      <c r="I32" s="892"/>
      <c r="J32" s="892"/>
      <c r="K32" s="892"/>
      <c r="L32" s="892"/>
      <c r="M32" s="892"/>
      <c r="N32" s="892"/>
      <c r="O32" s="892"/>
      <c r="P32" s="882"/>
      <c r="Q32" s="882"/>
      <c r="R32" s="882"/>
      <c r="S32" s="882"/>
      <c r="T32" s="882"/>
      <c r="U32" s="882"/>
      <c r="V32" s="882"/>
      <c r="W32" s="882"/>
      <c r="X32" s="882"/>
      <c r="Y32" s="882"/>
      <c r="Z32" s="882"/>
      <c r="AA32" s="882"/>
      <c r="AB32" s="882"/>
      <c r="AC32" s="882"/>
      <c r="AD32" s="882"/>
      <c r="AE32" s="882"/>
      <c r="AF32" s="882"/>
      <c r="AG32" s="882"/>
      <c r="AH32" s="882"/>
      <c r="AI32" s="882"/>
    </row>
    <row r="33" spans="1:35" x14ac:dyDescent="0.25">
      <c r="A33" s="129"/>
      <c r="B33" s="940"/>
      <c r="C33" s="891"/>
      <c r="D33" s="891"/>
      <c r="E33" s="891"/>
      <c r="F33" s="891"/>
      <c r="G33" s="891"/>
      <c r="H33" s="891"/>
      <c r="I33" s="891"/>
      <c r="J33" s="891"/>
      <c r="K33" s="891"/>
      <c r="L33" s="891"/>
      <c r="M33" s="891"/>
      <c r="N33" s="891"/>
      <c r="O33" s="891"/>
      <c r="P33" s="882"/>
      <c r="Q33" s="882"/>
      <c r="R33" s="882"/>
      <c r="S33" s="882"/>
      <c r="T33" s="882"/>
      <c r="U33" s="882"/>
      <c r="V33" s="882"/>
      <c r="W33" s="882"/>
      <c r="X33" s="882"/>
      <c r="Y33" s="882"/>
      <c r="Z33" s="882"/>
      <c r="AA33" s="882"/>
      <c r="AB33" s="882"/>
      <c r="AC33" s="882"/>
      <c r="AD33" s="882"/>
      <c r="AE33" s="882"/>
      <c r="AF33" s="882"/>
      <c r="AG33" s="882"/>
      <c r="AH33" s="882"/>
      <c r="AI33" s="882"/>
    </row>
    <row r="34" spans="1:35" x14ac:dyDescent="0.25">
      <c r="A34" s="129"/>
      <c r="B34" s="940" t="s">
        <v>825</v>
      </c>
      <c r="C34" s="891">
        <f t="shared" ref="C34" si="26">+SUM(C35:C36)</f>
        <v>2915.1593327065452</v>
      </c>
      <c r="D34" s="891">
        <f t="shared" ref="D34" si="27">+SUM(D35:D36)</f>
        <v>17169.125960510733</v>
      </c>
      <c r="E34" s="891">
        <f t="shared" ref="E34" si="28">+SUM(E35:E36)</f>
        <v>2654.5304968389496</v>
      </c>
      <c r="F34" s="891">
        <f t="shared" ref="F34" si="29">+SUM(F35:F36)</f>
        <v>2855.7632086394219</v>
      </c>
      <c r="G34" s="891">
        <f t="shared" ref="G34" si="30">+SUM(G35:G36)</f>
        <v>2788.6856423905842</v>
      </c>
      <c r="H34" s="891">
        <f t="shared" ref="H34" si="31">+SUM(H35:H36)</f>
        <v>2855.7632086394219</v>
      </c>
      <c r="I34" s="891">
        <f t="shared" ref="I34" si="32">+SUM(I35:I36)</f>
        <v>2788.6856423905842</v>
      </c>
      <c r="J34" s="891">
        <f t="shared" ref="J34:M34" si="33">+SUM(J35:J36)</f>
        <v>2855.7632086394219</v>
      </c>
      <c r="K34" s="891">
        <f t="shared" si="33"/>
        <v>2855.7632086394219</v>
      </c>
      <c r="L34" s="891">
        <f t="shared" si="33"/>
        <v>2788.6856423905842</v>
      </c>
      <c r="M34" s="891">
        <f t="shared" si="33"/>
        <v>2855.7632086394219</v>
      </c>
      <c r="N34" s="891">
        <f t="shared" ref="N34" si="34">+SUM(N35:N36)</f>
        <v>2788.6856423905842</v>
      </c>
      <c r="O34" s="891">
        <f t="shared" ref="O34:O36" si="35">SUM(C34:N34)</f>
        <v>48172.37440281568</v>
      </c>
      <c r="P34" s="882"/>
      <c r="Q34" s="882"/>
      <c r="R34" s="882"/>
      <c r="S34" s="882"/>
      <c r="T34" s="882"/>
      <c r="U34" s="882"/>
      <c r="V34" s="882"/>
      <c r="W34" s="882"/>
      <c r="X34" s="882"/>
      <c r="Y34" s="882"/>
      <c r="Z34" s="882"/>
      <c r="AA34" s="882"/>
      <c r="AB34" s="882"/>
      <c r="AC34" s="882"/>
      <c r="AD34" s="882"/>
      <c r="AE34" s="882"/>
      <c r="AF34" s="882"/>
      <c r="AG34" s="882"/>
      <c r="AH34" s="882"/>
      <c r="AI34" s="882"/>
    </row>
    <row r="35" spans="1:35" x14ac:dyDescent="0.25">
      <c r="A35" s="129"/>
      <c r="B35" s="574" t="s">
        <v>299</v>
      </c>
      <c r="C35" s="891">
        <v>0</v>
      </c>
      <c r="D35" s="891">
        <v>14253.971206591361</v>
      </c>
      <c r="E35" s="891">
        <v>0</v>
      </c>
      <c r="F35" s="891">
        <v>0</v>
      </c>
      <c r="G35" s="891">
        <v>0</v>
      </c>
      <c r="H35" s="891">
        <v>0</v>
      </c>
      <c r="I35" s="891">
        <v>0</v>
      </c>
      <c r="J35" s="891">
        <v>0</v>
      </c>
      <c r="K35" s="891">
        <v>0</v>
      </c>
      <c r="L35" s="891">
        <v>0</v>
      </c>
      <c r="M35" s="891">
        <v>0</v>
      </c>
      <c r="N35" s="891">
        <v>0</v>
      </c>
      <c r="O35" s="891">
        <f t="shared" si="35"/>
        <v>14253.971206591361</v>
      </c>
      <c r="P35" s="882"/>
      <c r="Q35" s="882"/>
      <c r="R35" s="882"/>
      <c r="S35" s="882"/>
      <c r="T35" s="882"/>
      <c r="U35" s="882"/>
      <c r="V35" s="882"/>
      <c r="W35" s="882"/>
      <c r="X35" s="882"/>
      <c r="Y35" s="882"/>
      <c r="Z35" s="882"/>
      <c r="AA35" s="882"/>
      <c r="AB35" s="882"/>
      <c r="AC35" s="882"/>
      <c r="AD35" s="882"/>
      <c r="AE35" s="882"/>
      <c r="AF35" s="882"/>
      <c r="AG35" s="882"/>
      <c r="AH35" s="882"/>
      <c r="AI35" s="882"/>
    </row>
    <row r="36" spans="1:35" x14ac:dyDescent="0.25">
      <c r="A36" s="129"/>
      <c r="B36" s="574" t="s">
        <v>332</v>
      </c>
      <c r="C36" s="891">
        <v>2915.1593327065452</v>
      </c>
      <c r="D36" s="891">
        <v>2915.1547539193739</v>
      </c>
      <c r="E36" s="891">
        <v>2654.5304968389496</v>
      </c>
      <c r="F36" s="891">
        <v>2855.7632086394219</v>
      </c>
      <c r="G36" s="891">
        <v>2788.6856423905842</v>
      </c>
      <c r="H36" s="891">
        <v>2855.7632086394219</v>
      </c>
      <c r="I36" s="891">
        <v>2788.6856423905842</v>
      </c>
      <c r="J36" s="891">
        <v>2855.7632086394219</v>
      </c>
      <c r="K36" s="891">
        <v>2855.7632086394219</v>
      </c>
      <c r="L36" s="891">
        <v>2788.6856423905842</v>
      </c>
      <c r="M36" s="891">
        <v>2855.7632086394219</v>
      </c>
      <c r="N36" s="891">
        <v>2788.6856423905842</v>
      </c>
      <c r="O36" s="891">
        <f t="shared" si="35"/>
        <v>33918.403196224317</v>
      </c>
      <c r="P36" s="882"/>
      <c r="Q36" s="882"/>
      <c r="R36" s="882"/>
      <c r="S36" s="882"/>
      <c r="T36" s="882"/>
      <c r="U36" s="882"/>
      <c r="V36" s="882"/>
      <c r="W36" s="882"/>
      <c r="X36" s="882"/>
      <c r="Y36" s="882"/>
      <c r="Z36" s="882"/>
      <c r="AA36" s="882"/>
      <c r="AB36" s="882"/>
      <c r="AC36" s="882"/>
      <c r="AD36" s="882"/>
      <c r="AE36" s="882"/>
      <c r="AF36" s="882"/>
      <c r="AG36" s="882"/>
      <c r="AH36" s="882"/>
      <c r="AI36" s="882"/>
    </row>
    <row r="37" spans="1:35" x14ac:dyDescent="0.25">
      <c r="A37" s="129"/>
      <c r="B37" s="941"/>
      <c r="C37" s="892"/>
      <c r="D37" s="892"/>
      <c r="E37" s="892"/>
      <c r="F37" s="892"/>
      <c r="G37" s="892"/>
      <c r="H37" s="892"/>
      <c r="I37" s="892"/>
      <c r="J37" s="892"/>
      <c r="K37" s="892"/>
      <c r="L37" s="892"/>
      <c r="M37" s="892"/>
      <c r="N37" s="892"/>
      <c r="O37" s="892"/>
      <c r="P37" s="882"/>
      <c r="Q37" s="882"/>
      <c r="R37" s="882"/>
      <c r="S37" s="882"/>
      <c r="T37" s="882"/>
      <c r="U37" s="882"/>
      <c r="V37" s="882"/>
      <c r="W37" s="882"/>
      <c r="X37" s="882"/>
      <c r="Y37" s="882"/>
      <c r="Z37" s="882"/>
      <c r="AA37" s="882"/>
      <c r="AB37" s="882"/>
      <c r="AC37" s="882"/>
      <c r="AD37" s="882"/>
      <c r="AE37" s="882"/>
      <c r="AF37" s="882"/>
      <c r="AG37" s="882"/>
      <c r="AH37" s="882"/>
      <c r="AI37" s="882"/>
    </row>
    <row r="38" spans="1:35" x14ac:dyDescent="0.25">
      <c r="A38" s="129"/>
      <c r="B38" s="574"/>
      <c r="C38" s="891"/>
      <c r="D38" s="891"/>
      <c r="E38" s="891"/>
      <c r="F38" s="891"/>
      <c r="G38" s="891"/>
      <c r="H38" s="891"/>
      <c r="I38" s="891"/>
      <c r="J38" s="891"/>
      <c r="K38" s="891"/>
      <c r="L38" s="891"/>
      <c r="M38" s="891"/>
      <c r="N38" s="891"/>
      <c r="O38" s="891"/>
      <c r="P38" s="882"/>
      <c r="Q38" s="882"/>
      <c r="R38" s="882"/>
      <c r="S38" s="882"/>
      <c r="T38" s="882"/>
      <c r="U38" s="882"/>
      <c r="V38" s="882"/>
      <c r="W38" s="882"/>
      <c r="X38" s="882"/>
      <c r="Y38" s="882"/>
      <c r="Z38" s="882"/>
      <c r="AA38" s="882"/>
      <c r="AB38" s="882"/>
      <c r="AC38" s="882"/>
      <c r="AD38" s="882"/>
      <c r="AE38" s="882"/>
      <c r="AF38" s="882"/>
      <c r="AG38" s="882"/>
      <c r="AH38" s="882"/>
      <c r="AI38" s="882"/>
    </row>
    <row r="39" spans="1:35" x14ac:dyDescent="0.25">
      <c r="A39" s="129"/>
      <c r="B39" s="574" t="s">
        <v>176</v>
      </c>
      <c r="C39" s="891">
        <f t="shared" ref="C39" si="36">+SUM(C40:C41)</f>
        <v>15.153164824332887</v>
      </c>
      <c r="D39" s="891">
        <f t="shared" ref="D39" si="37">+SUM(D40:D41)</f>
        <v>610.21919953099791</v>
      </c>
      <c r="E39" s="891">
        <f t="shared" ref="E39" si="38">+SUM(E40:E41)</f>
        <v>15.153164824332885</v>
      </c>
      <c r="F39" s="891">
        <f t="shared" ref="F39" si="39">+SUM(F40:F41)</f>
        <v>15.153164824332887</v>
      </c>
      <c r="G39" s="891">
        <f t="shared" ref="G39" si="40">+SUM(G40:G41)</f>
        <v>580.58141179655865</v>
      </c>
      <c r="H39" s="891">
        <f t="shared" ref="H39" si="41">+SUM(H40:H41)</f>
        <v>15.153164824332887</v>
      </c>
      <c r="I39" s="891">
        <f t="shared" ref="I39" si="42">+SUM(I40:I41)</f>
        <v>15.153164824332887</v>
      </c>
      <c r="J39" s="891">
        <f t="shared" ref="J39:M39" si="43">+SUM(J40:J41)</f>
        <v>561.95943884352982</v>
      </c>
      <c r="K39" s="891">
        <f t="shared" si="43"/>
        <v>12183.153164824333</v>
      </c>
      <c r="L39" s="891">
        <f t="shared" si="43"/>
        <v>15.153171865098923</v>
      </c>
      <c r="M39" s="891">
        <f t="shared" si="43"/>
        <v>537.82955836754968</v>
      </c>
      <c r="N39" s="891">
        <f t="shared" ref="N39" si="44">+SUM(N40:N41)</f>
        <v>1190230.0001763587</v>
      </c>
      <c r="O39" s="891">
        <f t="shared" ref="O39:O41" si="45">SUM(C39:N39)</f>
        <v>1204794.6619457086</v>
      </c>
      <c r="P39" s="882"/>
      <c r="Q39" s="882"/>
      <c r="R39" s="882"/>
      <c r="S39" s="882"/>
      <c r="T39" s="882"/>
      <c r="U39" s="882"/>
      <c r="V39" s="882"/>
      <c r="W39" s="882"/>
      <c r="X39" s="882"/>
      <c r="Y39" s="882"/>
      <c r="Z39" s="882"/>
      <c r="AA39" s="882"/>
      <c r="AB39" s="882"/>
      <c r="AC39" s="882"/>
      <c r="AD39" s="882"/>
      <c r="AE39" s="882"/>
      <c r="AF39" s="882"/>
      <c r="AG39" s="882"/>
      <c r="AH39" s="882"/>
      <c r="AI39" s="882"/>
    </row>
    <row r="40" spans="1:35" x14ac:dyDescent="0.25">
      <c r="A40" s="129"/>
      <c r="B40" s="574" t="s">
        <v>299</v>
      </c>
      <c r="C40" s="891">
        <v>10.773987638527071</v>
      </c>
      <c r="D40" s="891">
        <v>412.86386534996058</v>
      </c>
      <c r="E40" s="891">
        <v>11.198341456734491</v>
      </c>
      <c r="F40" s="891">
        <v>10.96547341617968</v>
      </c>
      <c r="G40" s="891">
        <v>413.1524382690622</v>
      </c>
      <c r="H40" s="891">
        <v>11.09441151728508</v>
      </c>
      <c r="I40" s="891">
        <v>11.251697658945293</v>
      </c>
      <c r="J40" s="891">
        <v>413.25182965327679</v>
      </c>
      <c r="K40" s="891">
        <v>12179.290350042949</v>
      </c>
      <c r="L40" s="891">
        <v>11.44356036682391</v>
      </c>
      <c r="M40" s="891">
        <v>413.45001950260439</v>
      </c>
      <c r="N40" s="891">
        <v>1190226.420485609</v>
      </c>
      <c r="O40" s="891">
        <f t="shared" si="45"/>
        <v>1204125.1564604812</v>
      </c>
      <c r="P40" s="882"/>
      <c r="Q40" s="882"/>
      <c r="R40" s="882"/>
      <c r="S40" s="882"/>
      <c r="T40" s="882"/>
      <c r="U40" s="882"/>
      <c r="V40" s="882"/>
      <c r="W40" s="882"/>
      <c r="X40" s="882"/>
      <c r="Y40" s="882"/>
      <c r="Z40" s="882"/>
      <c r="AA40" s="882"/>
      <c r="AB40" s="882"/>
      <c r="AC40" s="882"/>
      <c r="AD40" s="882"/>
      <c r="AE40" s="882"/>
      <c r="AF40" s="882"/>
      <c r="AG40" s="882"/>
      <c r="AH40" s="882"/>
      <c r="AI40" s="882"/>
    </row>
    <row r="41" spans="1:35" x14ac:dyDescent="0.25">
      <c r="A41" s="129"/>
      <c r="B41" s="574" t="s">
        <v>332</v>
      </c>
      <c r="C41" s="891">
        <v>4.3791771858058155</v>
      </c>
      <c r="D41" s="891">
        <v>197.35533418103731</v>
      </c>
      <c r="E41" s="891">
        <v>3.9548233675983941</v>
      </c>
      <c r="F41" s="891">
        <v>4.1876914081532064</v>
      </c>
      <c r="G41" s="891">
        <v>167.42897352749642</v>
      </c>
      <c r="H41" s="891">
        <v>4.058753307047807</v>
      </c>
      <c r="I41" s="891">
        <v>3.9014671653875941</v>
      </c>
      <c r="J41" s="891">
        <v>148.70760919025298</v>
      </c>
      <c r="K41" s="891">
        <v>3.8628147813842149</v>
      </c>
      <c r="L41" s="891">
        <v>3.7096114982750121</v>
      </c>
      <c r="M41" s="891">
        <v>124.37953886494523</v>
      </c>
      <c r="N41" s="891">
        <v>3.579690749841582</v>
      </c>
      <c r="O41" s="891">
        <f t="shared" si="45"/>
        <v>669.50548522722556</v>
      </c>
      <c r="P41" s="882"/>
      <c r="Q41" s="882"/>
      <c r="R41" s="882"/>
      <c r="S41" s="882"/>
      <c r="T41" s="882"/>
      <c r="U41" s="882"/>
      <c r="V41" s="882"/>
      <c r="W41" s="882"/>
      <c r="X41" s="882"/>
      <c r="Y41" s="882"/>
      <c r="Z41" s="882"/>
      <c r="AA41" s="882"/>
      <c r="AB41" s="882"/>
      <c r="AC41" s="882"/>
      <c r="AD41" s="882"/>
      <c r="AE41" s="882"/>
      <c r="AF41" s="882"/>
      <c r="AG41" s="882"/>
      <c r="AH41" s="882"/>
      <c r="AI41" s="882"/>
    </row>
    <row r="42" spans="1:35" x14ac:dyDescent="0.25">
      <c r="A42" s="129"/>
      <c r="B42" s="944"/>
      <c r="C42" s="892"/>
      <c r="D42" s="892"/>
      <c r="E42" s="892"/>
      <c r="F42" s="892"/>
      <c r="G42" s="892"/>
      <c r="H42" s="892"/>
      <c r="I42" s="892"/>
      <c r="J42" s="892"/>
      <c r="K42" s="892"/>
      <c r="L42" s="892"/>
      <c r="M42" s="892"/>
      <c r="N42" s="892"/>
      <c r="O42" s="892"/>
      <c r="P42" s="882"/>
      <c r="Q42" s="882"/>
      <c r="R42" s="882"/>
      <c r="S42" s="882"/>
      <c r="T42" s="882"/>
      <c r="U42" s="882"/>
      <c r="V42" s="882"/>
      <c r="W42" s="882"/>
      <c r="X42" s="882"/>
      <c r="Y42" s="882"/>
      <c r="Z42" s="882"/>
      <c r="AA42" s="882"/>
      <c r="AB42" s="882"/>
      <c r="AC42" s="882"/>
      <c r="AD42" s="882"/>
      <c r="AE42" s="882"/>
      <c r="AF42" s="882"/>
      <c r="AG42" s="882"/>
      <c r="AH42" s="882"/>
      <c r="AI42" s="882"/>
    </row>
    <row r="43" spans="1:35" x14ac:dyDescent="0.25">
      <c r="A43" s="129"/>
      <c r="B43" s="574"/>
      <c r="C43" s="891"/>
      <c r="D43" s="891"/>
      <c r="E43" s="891"/>
      <c r="F43" s="891"/>
      <c r="G43" s="891"/>
      <c r="H43" s="891"/>
      <c r="I43" s="891"/>
      <c r="J43" s="891"/>
      <c r="K43" s="891"/>
      <c r="L43" s="891"/>
      <c r="M43" s="891"/>
      <c r="N43" s="891"/>
      <c r="O43" s="891"/>
      <c r="P43" s="882"/>
      <c r="Q43" s="882"/>
      <c r="R43" s="882"/>
      <c r="S43" s="882"/>
      <c r="T43" s="882"/>
      <c r="U43" s="882"/>
      <c r="V43" s="882"/>
      <c r="W43" s="882"/>
      <c r="X43" s="882"/>
      <c r="Y43" s="882"/>
      <c r="Z43" s="882"/>
      <c r="AA43" s="882"/>
      <c r="AB43" s="882"/>
      <c r="AC43" s="882"/>
      <c r="AD43" s="882"/>
      <c r="AE43" s="882"/>
      <c r="AF43" s="882"/>
      <c r="AG43" s="882"/>
      <c r="AH43" s="882"/>
      <c r="AI43" s="882"/>
    </row>
    <row r="44" spans="1:35" x14ac:dyDescent="0.25">
      <c r="A44" s="129"/>
      <c r="B44" s="945" t="s">
        <v>177</v>
      </c>
      <c r="C44" s="891">
        <f t="shared" ref="C44" si="46">+SUM(C45:C46)</f>
        <v>13001.516319999999</v>
      </c>
      <c r="D44" s="891">
        <f t="shared" ref="D44" si="47">+SUM(D45:D46)</f>
        <v>20890.597180000001</v>
      </c>
      <c r="E44" s="891">
        <f t="shared" ref="E44" si="48">+SUM(E45:E46)</f>
        <v>26487.186410000002</v>
      </c>
      <c r="F44" s="891">
        <f t="shared" ref="F44" si="49">+SUM(F45:F46)</f>
        <v>16784.238989999998</v>
      </c>
      <c r="G44" s="891">
        <f t="shared" ref="G44" si="50">+SUM(G45:G46)</f>
        <v>16567.985209999999</v>
      </c>
      <c r="H44" s="891">
        <f t="shared" ref="H44" si="51">+SUM(H45:H46)</f>
        <v>23017.375380000001</v>
      </c>
      <c r="I44" s="891">
        <f t="shared" ref="I44" si="52">+SUM(I45:I46)</f>
        <v>13029.04809</v>
      </c>
      <c r="J44" s="891">
        <f t="shared" ref="J44:M44" si="53">+SUM(J45:J46)</f>
        <v>20991.586000000003</v>
      </c>
      <c r="K44" s="891">
        <f t="shared" si="53"/>
        <v>26790.588250000001</v>
      </c>
      <c r="L44" s="891">
        <f t="shared" si="53"/>
        <v>16820.040270000001</v>
      </c>
      <c r="M44" s="891">
        <f t="shared" si="53"/>
        <v>16724.883160000001</v>
      </c>
      <c r="N44" s="891">
        <f t="shared" ref="N44" si="54">+SUM(N45:N46)</f>
        <v>23049.493849999999</v>
      </c>
      <c r="O44" s="891">
        <f t="shared" ref="O44:O46" si="55">SUM(C44:N44)</f>
        <v>234154.53910999998</v>
      </c>
      <c r="P44" s="882"/>
      <c r="Q44" s="882"/>
      <c r="R44" s="882"/>
      <c r="S44" s="882"/>
      <c r="T44" s="882"/>
      <c r="U44" s="882"/>
      <c r="V44" s="882"/>
      <c r="W44" s="882"/>
      <c r="X44" s="882"/>
      <c r="Y44" s="882"/>
      <c r="Z44" s="882"/>
      <c r="AA44" s="882"/>
      <c r="AB44" s="882"/>
      <c r="AC44" s="882"/>
      <c r="AD44" s="882"/>
      <c r="AE44" s="882"/>
      <c r="AF44" s="882"/>
      <c r="AG44" s="882"/>
      <c r="AH44" s="882"/>
      <c r="AI44" s="882"/>
    </row>
    <row r="45" spans="1:35" x14ac:dyDescent="0.25">
      <c r="A45" s="129"/>
      <c r="B45" s="574" t="s">
        <v>299</v>
      </c>
      <c r="C45" s="891">
        <v>9687.079139999998</v>
      </c>
      <c r="D45" s="891">
        <v>15315.830959999999</v>
      </c>
      <c r="E45" s="891">
        <v>19639.134120000002</v>
      </c>
      <c r="F45" s="891">
        <v>12557.03904</v>
      </c>
      <c r="G45" s="891">
        <v>12599.457799999998</v>
      </c>
      <c r="H45" s="891">
        <v>17482.676190000002</v>
      </c>
      <c r="I45" s="891">
        <v>10178.94608</v>
      </c>
      <c r="J45" s="891">
        <v>16017.368910000001</v>
      </c>
      <c r="K45" s="891">
        <v>20501.715110000001</v>
      </c>
      <c r="L45" s="891">
        <v>13155.81198</v>
      </c>
      <c r="M45" s="891">
        <v>13199.81084</v>
      </c>
      <c r="N45" s="891">
        <v>18246.607070000002</v>
      </c>
      <c r="O45" s="891">
        <f t="shared" si="55"/>
        <v>178581.47723999998</v>
      </c>
      <c r="P45" s="882"/>
      <c r="Q45" s="882"/>
      <c r="R45" s="882"/>
      <c r="S45" s="882"/>
      <c r="T45" s="882"/>
      <c r="U45" s="882"/>
      <c r="V45" s="882"/>
      <c r="W45" s="882"/>
      <c r="X45" s="882"/>
      <c r="Y45" s="882"/>
      <c r="Z45" s="882"/>
      <c r="AA45" s="882"/>
      <c r="AB45" s="882"/>
      <c r="AC45" s="882"/>
      <c r="AD45" s="882"/>
      <c r="AE45" s="882"/>
      <c r="AF45" s="882"/>
      <c r="AG45" s="882"/>
      <c r="AH45" s="882"/>
      <c r="AI45" s="882"/>
    </row>
    <row r="46" spans="1:35" x14ac:dyDescent="0.25">
      <c r="A46" s="129"/>
      <c r="B46" s="574" t="s">
        <v>332</v>
      </c>
      <c r="C46" s="891">
        <v>3314.4371800000004</v>
      </c>
      <c r="D46" s="891">
        <v>5574.7662200000004</v>
      </c>
      <c r="E46" s="891">
        <v>6848.0522900000005</v>
      </c>
      <c r="F46" s="891">
        <v>4227.1999500000002</v>
      </c>
      <c r="G46" s="891">
        <v>3968.5274100000001</v>
      </c>
      <c r="H46" s="891">
        <v>5534.6991899999994</v>
      </c>
      <c r="I46" s="891">
        <v>2850.1020100000001</v>
      </c>
      <c r="J46" s="891">
        <v>4974.2170900000001</v>
      </c>
      <c r="K46" s="891">
        <v>6288.8731399999997</v>
      </c>
      <c r="L46" s="891">
        <v>3664.22829</v>
      </c>
      <c r="M46" s="891">
        <v>3525.0723199999998</v>
      </c>
      <c r="N46" s="891">
        <v>4802.8867799999989</v>
      </c>
      <c r="O46" s="891">
        <f t="shared" si="55"/>
        <v>55573.061869999998</v>
      </c>
      <c r="P46" s="882"/>
      <c r="Q46" s="882"/>
      <c r="R46" s="882"/>
      <c r="S46" s="882"/>
      <c r="T46" s="882"/>
      <c r="U46" s="882"/>
      <c r="V46" s="882"/>
      <c r="W46" s="882"/>
      <c r="X46" s="882"/>
      <c r="Y46" s="882"/>
      <c r="Z46" s="882"/>
      <c r="AA46" s="882"/>
      <c r="AB46" s="882"/>
      <c r="AC46" s="882"/>
      <c r="AD46" s="882"/>
      <c r="AE46" s="882"/>
      <c r="AF46" s="882"/>
      <c r="AG46" s="882"/>
      <c r="AH46" s="882"/>
      <c r="AI46" s="882"/>
    </row>
    <row r="47" spans="1:35" x14ac:dyDescent="0.25">
      <c r="A47" s="129"/>
      <c r="B47" s="944"/>
      <c r="C47" s="892"/>
      <c r="D47" s="892"/>
      <c r="E47" s="892"/>
      <c r="F47" s="892"/>
      <c r="G47" s="892"/>
      <c r="H47" s="892"/>
      <c r="I47" s="892"/>
      <c r="J47" s="892"/>
      <c r="K47" s="892"/>
      <c r="L47" s="892"/>
      <c r="M47" s="892"/>
      <c r="N47" s="892"/>
      <c r="O47" s="892"/>
      <c r="P47" s="882"/>
      <c r="Q47" s="882"/>
      <c r="R47" s="882"/>
      <c r="S47" s="882"/>
      <c r="T47" s="882"/>
      <c r="U47" s="882"/>
      <c r="V47" s="882"/>
      <c r="W47" s="882"/>
      <c r="X47" s="882"/>
      <c r="Y47" s="882"/>
      <c r="Z47" s="882"/>
      <c r="AA47" s="882"/>
      <c r="AB47" s="882"/>
      <c r="AC47" s="882"/>
      <c r="AD47" s="882"/>
      <c r="AE47" s="882"/>
      <c r="AF47" s="882"/>
      <c r="AG47" s="882"/>
      <c r="AH47" s="882"/>
      <c r="AI47" s="882"/>
    </row>
    <row r="48" spans="1:35" x14ac:dyDescent="0.25">
      <c r="A48" s="129"/>
      <c r="B48" s="574"/>
      <c r="C48" s="891"/>
      <c r="D48" s="891"/>
      <c r="E48" s="891"/>
      <c r="F48" s="891"/>
      <c r="G48" s="891"/>
      <c r="H48" s="891"/>
      <c r="I48" s="891"/>
      <c r="J48" s="891"/>
      <c r="K48" s="891"/>
      <c r="L48" s="891"/>
      <c r="M48" s="891"/>
      <c r="N48" s="891"/>
      <c r="O48" s="891"/>
      <c r="P48" s="882"/>
      <c r="Q48" s="882"/>
      <c r="R48" s="882"/>
      <c r="S48" s="882"/>
      <c r="T48" s="882"/>
      <c r="U48" s="882"/>
      <c r="V48" s="882"/>
      <c r="W48" s="882"/>
      <c r="X48" s="882"/>
      <c r="Y48" s="882"/>
      <c r="Z48" s="882"/>
      <c r="AA48" s="882"/>
      <c r="AB48" s="882"/>
      <c r="AC48" s="882"/>
      <c r="AD48" s="882"/>
      <c r="AE48" s="882"/>
      <c r="AF48" s="882"/>
      <c r="AG48" s="882"/>
      <c r="AH48" s="882"/>
      <c r="AI48" s="882"/>
    </row>
    <row r="49" spans="1:35" x14ac:dyDescent="0.25">
      <c r="A49" s="129"/>
      <c r="B49" s="945" t="s">
        <v>826</v>
      </c>
      <c r="C49" s="891">
        <f t="shared" ref="C49" si="56">+SUM(C50:C51)</f>
        <v>1399.6066599999999</v>
      </c>
      <c r="D49" s="891">
        <f t="shared" ref="D49" si="57">+SUM(D50:D51)</f>
        <v>13947.560880000001</v>
      </c>
      <c r="E49" s="891">
        <f t="shared" ref="E49" si="58">+SUM(E50:E51)</f>
        <v>1158977.4680531358</v>
      </c>
      <c r="F49" s="891">
        <f t="shared" ref="F49" si="59">+SUM(F50:F51)</f>
        <v>0</v>
      </c>
      <c r="G49" s="891">
        <f t="shared" ref="G49" si="60">+SUM(G50:G51)</f>
        <v>0</v>
      </c>
      <c r="H49" s="891">
        <f t="shared" ref="H49" si="61">+SUM(H50:H51)</f>
        <v>0</v>
      </c>
      <c r="I49" s="891">
        <f t="shared" ref="I49" si="62">+SUM(I50:I51)</f>
        <v>1355.3697400000001</v>
      </c>
      <c r="J49" s="891">
        <f t="shared" ref="J49:M49" si="63">+SUM(J50:J51)</f>
        <v>13414.975329999999</v>
      </c>
      <c r="K49" s="891">
        <f t="shared" si="63"/>
        <v>2907.5699337680358</v>
      </c>
      <c r="L49" s="891">
        <f t="shared" si="63"/>
        <v>0</v>
      </c>
      <c r="M49" s="891">
        <f t="shared" si="63"/>
        <v>0</v>
      </c>
      <c r="N49" s="891">
        <f t="shared" ref="N49" si="64">+SUM(N50:N51)</f>
        <v>0</v>
      </c>
      <c r="O49" s="891">
        <f t="shared" ref="O49:O51" si="65">SUM(C49:N49)</f>
        <v>1192002.550596904</v>
      </c>
      <c r="P49" s="882"/>
      <c r="Q49" s="882"/>
      <c r="R49" s="882"/>
      <c r="S49" s="882"/>
      <c r="T49" s="882"/>
      <c r="U49" s="882"/>
      <c r="V49" s="882"/>
      <c r="W49" s="882"/>
      <c r="X49" s="882"/>
      <c r="Y49" s="882"/>
      <c r="Z49" s="882"/>
      <c r="AA49" s="882"/>
      <c r="AB49" s="882"/>
      <c r="AC49" s="882"/>
      <c r="AD49" s="882"/>
      <c r="AE49" s="882"/>
      <c r="AF49" s="882"/>
      <c r="AG49" s="882"/>
      <c r="AH49" s="882"/>
      <c r="AI49" s="882"/>
    </row>
    <row r="50" spans="1:35" x14ac:dyDescent="0.25">
      <c r="A50" s="129"/>
      <c r="B50" s="574" t="s">
        <v>299</v>
      </c>
      <c r="C50" s="891">
        <v>1399.6066599999999</v>
      </c>
      <c r="D50" s="891">
        <v>13947.560880000001</v>
      </c>
      <c r="E50" s="891">
        <v>1140505.1266785336</v>
      </c>
      <c r="F50" s="891">
        <v>0</v>
      </c>
      <c r="G50" s="891">
        <v>0</v>
      </c>
      <c r="H50" s="891">
        <v>0</v>
      </c>
      <c r="I50" s="891">
        <v>1355.3697400000001</v>
      </c>
      <c r="J50" s="891">
        <v>13414.975329999999</v>
      </c>
      <c r="K50" s="891">
        <v>0</v>
      </c>
      <c r="L50" s="891">
        <v>0</v>
      </c>
      <c r="M50" s="891">
        <v>0</v>
      </c>
      <c r="N50" s="891">
        <v>0</v>
      </c>
      <c r="O50" s="891">
        <f t="shared" si="65"/>
        <v>1170622.6392885337</v>
      </c>
      <c r="P50" s="882"/>
      <c r="Q50" s="882"/>
      <c r="R50" s="882"/>
      <c r="S50" s="882"/>
      <c r="T50" s="882"/>
      <c r="U50" s="882"/>
      <c r="V50" s="882"/>
      <c r="W50" s="882"/>
      <c r="X50" s="882"/>
      <c r="Y50" s="882"/>
      <c r="Z50" s="882"/>
      <c r="AA50" s="882"/>
      <c r="AB50" s="882"/>
      <c r="AC50" s="882"/>
      <c r="AD50" s="882"/>
      <c r="AE50" s="882"/>
      <c r="AF50" s="882"/>
      <c r="AG50" s="882"/>
      <c r="AH50" s="882"/>
      <c r="AI50" s="882"/>
    </row>
    <row r="51" spans="1:35" x14ac:dyDescent="0.25">
      <c r="A51" s="129"/>
      <c r="B51" s="574" t="s">
        <v>332</v>
      </c>
      <c r="C51" s="891">
        <v>0</v>
      </c>
      <c r="D51" s="891">
        <v>0</v>
      </c>
      <c r="E51" s="891">
        <v>18472.34137460222</v>
      </c>
      <c r="F51" s="891">
        <v>0</v>
      </c>
      <c r="G51" s="891">
        <v>0</v>
      </c>
      <c r="H51" s="891">
        <v>0</v>
      </c>
      <c r="I51" s="891">
        <v>0</v>
      </c>
      <c r="J51" s="891">
        <v>0</v>
      </c>
      <c r="K51" s="891">
        <v>2907.5699337680358</v>
      </c>
      <c r="L51" s="891">
        <v>0</v>
      </c>
      <c r="M51" s="891">
        <v>0</v>
      </c>
      <c r="N51" s="891">
        <v>0</v>
      </c>
      <c r="O51" s="891">
        <f t="shared" si="65"/>
        <v>21379.911308370254</v>
      </c>
      <c r="P51" s="882"/>
      <c r="Q51" s="882"/>
      <c r="R51" s="882"/>
      <c r="S51" s="882"/>
      <c r="T51" s="882"/>
      <c r="U51" s="882"/>
      <c r="V51" s="882"/>
      <c r="W51" s="882"/>
      <c r="X51" s="882"/>
      <c r="Y51" s="882"/>
      <c r="Z51" s="882"/>
      <c r="AA51" s="882"/>
      <c r="AB51" s="882"/>
      <c r="AC51" s="882"/>
      <c r="AD51" s="882"/>
      <c r="AE51" s="882"/>
      <c r="AF51" s="882"/>
      <c r="AG51" s="882"/>
      <c r="AH51" s="882"/>
      <c r="AI51" s="882"/>
    </row>
    <row r="52" spans="1:35" x14ac:dyDescent="0.25">
      <c r="A52" s="129"/>
      <c r="B52" s="944"/>
      <c r="C52" s="892"/>
      <c r="D52" s="892"/>
      <c r="E52" s="892"/>
      <c r="F52" s="892"/>
      <c r="G52" s="892"/>
      <c r="H52" s="892"/>
      <c r="I52" s="892"/>
      <c r="J52" s="892"/>
      <c r="K52" s="892"/>
      <c r="L52" s="892"/>
      <c r="M52" s="892"/>
      <c r="N52" s="892"/>
      <c r="O52" s="892"/>
      <c r="P52" s="882"/>
      <c r="Q52" s="882"/>
      <c r="R52" s="882"/>
      <c r="S52" s="882"/>
      <c r="T52" s="882"/>
      <c r="U52" s="882"/>
      <c r="V52" s="882"/>
      <c r="W52" s="882"/>
      <c r="X52" s="882"/>
      <c r="Y52" s="882"/>
      <c r="Z52" s="882"/>
      <c r="AA52" s="882"/>
      <c r="AB52" s="882"/>
      <c r="AC52" s="882"/>
      <c r="AD52" s="882"/>
      <c r="AE52" s="882"/>
      <c r="AF52" s="882"/>
      <c r="AG52" s="882"/>
      <c r="AH52" s="882"/>
      <c r="AI52" s="882"/>
    </row>
    <row r="53" spans="1:35" x14ac:dyDescent="0.25">
      <c r="A53" s="129"/>
      <c r="B53" s="945"/>
      <c r="C53" s="891"/>
      <c r="D53" s="891"/>
      <c r="E53" s="891"/>
      <c r="F53" s="891"/>
      <c r="G53" s="891"/>
      <c r="H53" s="891"/>
      <c r="I53" s="891"/>
      <c r="J53" s="891"/>
      <c r="K53" s="891"/>
      <c r="L53" s="891"/>
      <c r="M53" s="891"/>
      <c r="N53" s="891"/>
      <c r="O53" s="891"/>
      <c r="P53" s="882"/>
      <c r="Q53" s="882"/>
      <c r="R53" s="882"/>
      <c r="S53" s="882"/>
      <c r="T53" s="882"/>
      <c r="U53" s="882"/>
      <c r="V53" s="882"/>
      <c r="W53" s="882"/>
      <c r="X53" s="882"/>
      <c r="Y53" s="882"/>
      <c r="Z53" s="882"/>
      <c r="AA53" s="882"/>
      <c r="AB53" s="882"/>
      <c r="AC53" s="882"/>
      <c r="AD53" s="882"/>
      <c r="AE53" s="882"/>
      <c r="AF53" s="882"/>
      <c r="AG53" s="882"/>
      <c r="AH53" s="882"/>
      <c r="AI53" s="882"/>
    </row>
    <row r="54" spans="1:35" x14ac:dyDescent="0.25">
      <c r="A54" s="129"/>
      <c r="B54" s="940" t="s">
        <v>174</v>
      </c>
      <c r="C54" s="891">
        <f>+SUM(C55:C56)</f>
        <v>669165.23620474816</v>
      </c>
      <c r="D54" s="891">
        <f t="shared" ref="D54" si="66">+SUM(D55:D56)</f>
        <v>515759.7670352803</v>
      </c>
      <c r="E54" s="891">
        <f t="shared" ref="E54" si="67">+SUM(E55:E56)</f>
        <v>1600177.7387504855</v>
      </c>
      <c r="F54" s="891">
        <f t="shared" ref="F54" si="68">+SUM(F55:F56)</f>
        <v>810668.55690417101</v>
      </c>
      <c r="G54" s="891">
        <f t="shared" ref="G54" si="69">+SUM(G55:G56)</f>
        <v>990523.24489596253</v>
      </c>
      <c r="H54" s="891">
        <f t="shared" ref="H54" si="70">+SUM(H55:H56)</f>
        <v>1491735.9415789631</v>
      </c>
      <c r="I54" s="891">
        <f t="shared" ref="I54" si="71">+SUM(I55:I56)</f>
        <v>370289.06351250876</v>
      </c>
      <c r="J54" s="891">
        <f t="shared" ref="J54:M54" si="72">+SUM(J55:J56)</f>
        <v>0</v>
      </c>
      <c r="K54" s="891">
        <f t="shared" si="72"/>
        <v>300992.1101980253</v>
      </c>
      <c r="L54" s="891">
        <f t="shared" si="72"/>
        <v>655411.64241714077</v>
      </c>
      <c r="M54" s="891">
        <f t="shared" si="72"/>
        <v>4306461.8086504666</v>
      </c>
      <c r="N54" s="891">
        <f t="shared" ref="N54" si="73">+SUM(N55:N56)</f>
        <v>1585630.6683982168</v>
      </c>
      <c r="O54" s="891">
        <f t="shared" ref="O54:O56" si="74">SUM(C54:N54)</f>
        <v>13296815.778545968</v>
      </c>
      <c r="P54" s="882"/>
      <c r="Q54" s="882"/>
      <c r="R54" s="882"/>
      <c r="S54" s="882"/>
      <c r="T54" s="882"/>
      <c r="U54" s="882"/>
      <c r="V54" s="882"/>
      <c r="W54" s="882"/>
      <c r="X54" s="882"/>
      <c r="Y54" s="882"/>
      <c r="Z54" s="882"/>
      <c r="AA54" s="882"/>
      <c r="AB54" s="882"/>
      <c r="AC54" s="882"/>
      <c r="AD54" s="882"/>
      <c r="AE54" s="882"/>
      <c r="AF54" s="882"/>
      <c r="AG54" s="882"/>
      <c r="AH54" s="882"/>
      <c r="AI54" s="882"/>
    </row>
    <row r="55" spans="1:35" x14ac:dyDescent="0.25">
      <c r="A55" s="129"/>
      <c r="B55" s="574" t="s">
        <v>299</v>
      </c>
      <c r="C55" s="891">
        <v>669165.23620474816</v>
      </c>
      <c r="D55" s="891">
        <v>515759.7670352803</v>
      </c>
      <c r="E55" s="891">
        <v>1600177.7387504855</v>
      </c>
      <c r="F55" s="891">
        <v>810668.55690417101</v>
      </c>
      <c r="G55" s="891">
        <v>990523.24489596253</v>
      </c>
      <c r="H55" s="891">
        <v>1491735.9415789631</v>
      </c>
      <c r="I55" s="891">
        <v>370289.06351250876</v>
      </c>
      <c r="J55" s="891">
        <v>0</v>
      </c>
      <c r="K55" s="891">
        <v>300992.1101980253</v>
      </c>
      <c r="L55" s="891">
        <v>655411.64241714077</v>
      </c>
      <c r="M55" s="891">
        <v>4306461.8086504666</v>
      </c>
      <c r="N55" s="891">
        <v>1585630.6683982168</v>
      </c>
      <c r="O55" s="891">
        <f t="shared" si="74"/>
        <v>13296815.778545968</v>
      </c>
      <c r="P55" s="882"/>
      <c r="Q55" s="882"/>
      <c r="R55" s="882"/>
      <c r="S55" s="882"/>
      <c r="T55" s="882"/>
      <c r="U55" s="882"/>
      <c r="V55" s="882"/>
      <c r="W55" s="882"/>
      <c r="X55" s="882"/>
      <c r="Y55" s="882"/>
      <c r="Z55" s="882"/>
      <c r="AA55" s="882"/>
      <c r="AB55" s="882"/>
      <c r="AC55" s="882"/>
      <c r="AD55" s="882"/>
      <c r="AE55" s="882"/>
      <c r="AF55" s="882"/>
      <c r="AG55" s="882"/>
      <c r="AH55" s="882"/>
      <c r="AI55" s="882"/>
    </row>
    <row r="56" spans="1:35" x14ac:dyDescent="0.25">
      <c r="A56" s="129"/>
      <c r="B56" s="574" t="s">
        <v>332</v>
      </c>
      <c r="C56" s="891">
        <v>0</v>
      </c>
      <c r="D56" s="891">
        <v>0</v>
      </c>
      <c r="E56" s="891">
        <v>0</v>
      </c>
      <c r="F56" s="891">
        <v>0</v>
      </c>
      <c r="G56" s="891">
        <v>0</v>
      </c>
      <c r="H56" s="891">
        <v>0</v>
      </c>
      <c r="I56" s="891">
        <v>0</v>
      </c>
      <c r="J56" s="891">
        <v>0</v>
      </c>
      <c r="K56" s="891">
        <v>0</v>
      </c>
      <c r="L56" s="891">
        <v>0</v>
      </c>
      <c r="M56" s="891">
        <v>0</v>
      </c>
      <c r="N56" s="891">
        <v>0</v>
      </c>
      <c r="O56" s="891">
        <f t="shared" si="74"/>
        <v>0</v>
      </c>
      <c r="P56" s="882"/>
      <c r="Q56" s="882"/>
      <c r="R56" s="882"/>
      <c r="S56" s="882"/>
      <c r="T56" s="882"/>
      <c r="U56" s="882"/>
      <c r="V56" s="882"/>
      <c r="W56" s="882"/>
      <c r="X56" s="882"/>
      <c r="Y56" s="882"/>
      <c r="Z56" s="882"/>
      <c r="AA56" s="882"/>
      <c r="AB56" s="882"/>
      <c r="AC56" s="882"/>
      <c r="AD56" s="882"/>
      <c r="AE56" s="882"/>
      <c r="AF56" s="882"/>
      <c r="AG56" s="882"/>
      <c r="AH56" s="882"/>
      <c r="AI56" s="882"/>
    </row>
    <row r="57" spans="1:35" ht="16.5" thickBot="1" x14ac:dyDescent="0.3">
      <c r="A57" s="129"/>
      <c r="B57" s="578"/>
      <c r="C57" s="584"/>
      <c r="D57" s="584"/>
      <c r="E57" s="584"/>
      <c r="F57" s="584"/>
      <c r="G57" s="584"/>
      <c r="H57" s="584"/>
      <c r="I57" s="584"/>
      <c r="J57" s="584"/>
      <c r="K57" s="584"/>
      <c r="L57" s="584"/>
      <c r="M57" s="584"/>
      <c r="N57" s="584"/>
      <c r="O57" s="584"/>
      <c r="P57" s="882"/>
      <c r="Q57" s="882"/>
      <c r="R57" s="882"/>
      <c r="S57" s="882"/>
      <c r="T57" s="882"/>
      <c r="U57" s="882"/>
      <c r="V57" s="882"/>
      <c r="W57" s="882"/>
      <c r="X57" s="882"/>
      <c r="Y57" s="882"/>
      <c r="Z57" s="882"/>
      <c r="AA57" s="882"/>
      <c r="AB57" s="882"/>
      <c r="AC57" s="882"/>
      <c r="AD57" s="882"/>
      <c r="AE57" s="882"/>
      <c r="AF57" s="882"/>
      <c r="AG57" s="882"/>
      <c r="AH57" s="882"/>
      <c r="AI57" s="882"/>
    </row>
    <row r="58" spans="1:35" ht="16.5" thickTop="1" x14ac:dyDescent="0.25">
      <c r="A58" s="129"/>
      <c r="B58" s="579"/>
      <c r="C58" s="135"/>
      <c r="D58" s="135"/>
      <c r="E58" s="135"/>
      <c r="F58" s="135"/>
      <c r="G58" s="135"/>
      <c r="H58" s="135"/>
      <c r="I58" s="135"/>
      <c r="J58" s="135"/>
      <c r="K58" s="135"/>
      <c r="L58" s="135"/>
      <c r="M58" s="135"/>
      <c r="N58" s="135"/>
      <c r="O58" s="135"/>
      <c r="P58" s="882"/>
      <c r="Q58" s="882"/>
      <c r="R58" s="882"/>
      <c r="S58" s="882"/>
      <c r="T58" s="882"/>
      <c r="U58" s="882"/>
      <c r="V58" s="882"/>
      <c r="W58" s="882"/>
      <c r="X58" s="882"/>
      <c r="Y58" s="882"/>
      <c r="Z58" s="882"/>
      <c r="AA58" s="882"/>
      <c r="AB58" s="882"/>
      <c r="AC58" s="882"/>
      <c r="AD58" s="882"/>
      <c r="AE58" s="882"/>
      <c r="AF58" s="882"/>
      <c r="AG58" s="882"/>
      <c r="AH58" s="882"/>
      <c r="AI58" s="882"/>
    </row>
    <row r="59" spans="1:35" x14ac:dyDescent="0.25">
      <c r="A59" s="129"/>
      <c r="B59" s="580" t="s">
        <v>827</v>
      </c>
      <c r="C59" s="582">
        <f t="shared" ref="C59:N59" si="75">+C60+C61</f>
        <v>6569237.1067037806</v>
      </c>
      <c r="D59" s="582">
        <f t="shared" si="75"/>
        <v>7803378.0308391489</v>
      </c>
      <c r="E59" s="582">
        <f t="shared" si="75"/>
        <v>13492550.772821726</v>
      </c>
      <c r="F59" s="582">
        <f t="shared" si="75"/>
        <v>12696598.563460244</v>
      </c>
      <c r="G59" s="582">
        <f t="shared" si="75"/>
        <v>11473099.691802545</v>
      </c>
      <c r="H59" s="582">
        <f t="shared" si="75"/>
        <v>8844824.7354798317</v>
      </c>
      <c r="I59" s="582">
        <f t="shared" si="75"/>
        <v>2373750.6024130839</v>
      </c>
      <c r="J59" s="582">
        <f t="shared" si="75"/>
        <v>461421.45756436035</v>
      </c>
      <c r="K59" s="582">
        <f t="shared" ref="K59:M59" si="76">+K60+K61</f>
        <v>5220687.6903232504</v>
      </c>
      <c r="L59" s="582">
        <f t="shared" si="76"/>
        <v>3646216.1233309703</v>
      </c>
      <c r="M59" s="582">
        <f t="shared" si="76"/>
        <v>5811063.248614544</v>
      </c>
      <c r="N59" s="582">
        <f t="shared" si="75"/>
        <v>8055396.0667505823</v>
      </c>
      <c r="O59" s="582">
        <f t="shared" ref="O59:O61" si="77">SUM(C59:N59)</f>
        <v>86448224.090104073</v>
      </c>
      <c r="P59" s="1167"/>
      <c r="Q59" s="882"/>
      <c r="R59" s="882"/>
      <c r="S59" s="882"/>
      <c r="T59" s="882"/>
      <c r="U59" s="882"/>
      <c r="V59" s="882"/>
      <c r="W59" s="882"/>
      <c r="X59" s="882"/>
      <c r="Y59" s="882"/>
      <c r="Z59" s="882"/>
      <c r="AA59" s="882"/>
      <c r="AB59" s="882"/>
      <c r="AC59" s="882"/>
      <c r="AD59" s="882"/>
      <c r="AE59" s="882"/>
      <c r="AF59" s="882"/>
      <c r="AG59" s="882"/>
      <c r="AH59" s="882"/>
      <c r="AI59" s="882"/>
    </row>
    <row r="60" spans="1:35" x14ac:dyDescent="0.25">
      <c r="A60" s="129"/>
      <c r="B60" s="581" t="s">
        <v>299</v>
      </c>
      <c r="C60" s="583">
        <f>+C15+C20+C25+C30+C35+C40+C45+C50+C55</f>
        <v>5258425.6484364988</v>
      </c>
      <c r="D60" s="583">
        <f t="shared" ref="D60:N61" si="78">+D15+D20+D25+D30+D35+D40+D45+D50+D55</f>
        <v>7518224.246965236</v>
      </c>
      <c r="E60" s="583">
        <f t="shared" si="78"/>
        <v>11927000.048202178</v>
      </c>
      <c r="F60" s="583">
        <f t="shared" si="78"/>
        <v>10850172.308494993</v>
      </c>
      <c r="G60" s="583">
        <f t="shared" si="78"/>
        <v>9911079.3438901007</v>
      </c>
      <c r="H60" s="583">
        <f t="shared" ref="H60" si="79">+H15+H20+H25+H30+H35+H40+H45+H50+H55</f>
        <v>5934921.6361433985</v>
      </c>
      <c r="I60" s="583">
        <f t="shared" ref="I60" si="80">+I55+I45+I40++I35+I30+I15+I25+I20+I50</f>
        <v>1335666.8723613308</v>
      </c>
      <c r="J60" s="583">
        <f t="shared" ref="J60:M60" si="81">+J15+J20+J25+J30+J35+J40+J45+J50+J55</f>
        <v>148518.02348334977</v>
      </c>
      <c r="K60" s="583">
        <f t="shared" si="81"/>
        <v>3853821.8183625853</v>
      </c>
      <c r="L60" s="583">
        <f t="shared" si="81"/>
        <v>1955142.7615875474</v>
      </c>
      <c r="M60" s="583">
        <f t="shared" si="81"/>
        <v>4491018.3423455888</v>
      </c>
      <c r="N60" s="583">
        <f t="shared" si="78"/>
        <v>5301049.36368878</v>
      </c>
      <c r="O60" s="583">
        <f t="shared" si="77"/>
        <v>68485040.413961589</v>
      </c>
      <c r="P60" s="882"/>
      <c r="Q60" s="882"/>
      <c r="R60" s="882"/>
      <c r="S60" s="882"/>
      <c r="T60" s="882"/>
      <c r="U60" s="882"/>
      <c r="V60" s="882"/>
      <c r="W60" s="882"/>
      <c r="X60" s="882"/>
      <c r="Y60" s="882"/>
      <c r="Z60" s="882"/>
      <c r="AA60" s="882"/>
      <c r="AB60" s="882"/>
      <c r="AC60" s="882"/>
      <c r="AD60" s="882"/>
      <c r="AE60" s="882"/>
      <c r="AF60" s="882"/>
      <c r="AG60" s="882"/>
      <c r="AH60" s="882"/>
      <c r="AI60" s="882"/>
    </row>
    <row r="61" spans="1:35" x14ac:dyDescent="0.25">
      <c r="A61" s="129"/>
      <c r="B61" s="581" t="s">
        <v>332</v>
      </c>
      <c r="C61" s="583">
        <f>+C16+C21+C26+C31+C36+C41+C46+C51+C56</f>
        <v>1310811.4582672818</v>
      </c>
      <c r="D61" s="583">
        <f t="shared" si="78"/>
        <v>285153.7838739127</v>
      </c>
      <c r="E61" s="583">
        <f t="shared" si="78"/>
        <v>1565550.7246195488</v>
      </c>
      <c r="F61" s="583">
        <f t="shared" si="78"/>
        <v>1846426.2549652515</v>
      </c>
      <c r="G61" s="583">
        <f t="shared" si="78"/>
        <v>1562020.3479124433</v>
      </c>
      <c r="H61" s="583">
        <f t="shared" ref="H61:I61" si="82">+H16+H21+H26+H31+H36+H41+H46+H51+H56</f>
        <v>2909903.0993364332</v>
      </c>
      <c r="I61" s="583">
        <f t="shared" si="82"/>
        <v>1038083.730051753</v>
      </c>
      <c r="J61" s="583">
        <f t="shared" ref="J61:M61" si="83">+J16+J21+J26+J31+J36+J41+J46+J51+J56</f>
        <v>312903.43408101058</v>
      </c>
      <c r="K61" s="583">
        <f t="shared" si="83"/>
        <v>1366865.8719606649</v>
      </c>
      <c r="L61" s="583">
        <f t="shared" si="83"/>
        <v>1691073.3617434229</v>
      </c>
      <c r="M61" s="583">
        <f t="shared" si="83"/>
        <v>1320044.9062689557</v>
      </c>
      <c r="N61" s="583">
        <f t="shared" si="78"/>
        <v>2754346.7030618028</v>
      </c>
      <c r="O61" s="583">
        <f t="shared" si="77"/>
        <v>17963183.67614248</v>
      </c>
      <c r="P61" s="882"/>
      <c r="Q61" s="882"/>
      <c r="R61" s="882"/>
      <c r="S61" s="882"/>
      <c r="T61" s="882"/>
      <c r="U61" s="882"/>
      <c r="V61" s="882"/>
      <c r="W61" s="882"/>
      <c r="X61" s="882"/>
      <c r="Y61" s="882"/>
      <c r="Z61" s="882"/>
      <c r="AA61" s="882"/>
      <c r="AB61" s="882"/>
      <c r="AC61" s="882"/>
      <c r="AD61" s="882"/>
      <c r="AE61" s="882"/>
      <c r="AF61" s="882"/>
      <c r="AG61" s="882"/>
      <c r="AH61" s="882"/>
      <c r="AI61" s="882"/>
    </row>
    <row r="62" spans="1:35" ht="16.5" thickBot="1" x14ac:dyDescent="0.3">
      <c r="A62" s="129"/>
      <c r="B62" s="138"/>
      <c r="C62" s="137"/>
      <c r="D62" s="137"/>
      <c r="E62" s="137"/>
      <c r="F62" s="137"/>
      <c r="G62" s="137"/>
      <c r="H62" s="137"/>
      <c r="I62" s="137"/>
      <c r="J62" s="137"/>
      <c r="K62" s="137"/>
      <c r="L62" s="137"/>
      <c r="M62" s="137"/>
      <c r="N62" s="137"/>
      <c r="O62" s="137"/>
      <c r="P62" s="882"/>
      <c r="Q62" s="882"/>
      <c r="R62" s="882"/>
      <c r="S62" s="882"/>
      <c r="T62" s="882"/>
      <c r="U62" s="882"/>
      <c r="V62" s="882"/>
      <c r="W62" s="882"/>
      <c r="X62" s="882"/>
      <c r="Y62" s="882"/>
      <c r="Z62" s="882"/>
      <c r="AA62" s="882"/>
      <c r="AB62" s="882"/>
      <c r="AC62" s="882"/>
      <c r="AD62" s="882"/>
      <c r="AE62" s="882"/>
      <c r="AF62" s="882"/>
      <c r="AG62" s="882"/>
      <c r="AH62" s="882"/>
      <c r="AI62" s="882"/>
    </row>
    <row r="63" spans="1:35" ht="16.5" thickTop="1" x14ac:dyDescent="0.25">
      <c r="A63" s="129"/>
      <c r="B63" s="112"/>
      <c r="C63" s="139"/>
      <c r="D63" s="139"/>
      <c r="E63" s="139"/>
      <c r="F63" s="139"/>
      <c r="G63" s="139"/>
      <c r="H63" s="139"/>
      <c r="I63" s="139"/>
      <c r="J63" s="139"/>
      <c r="K63" s="139"/>
      <c r="L63" s="139"/>
      <c r="M63" s="139"/>
      <c r="N63" s="139"/>
      <c r="O63" s="139"/>
      <c r="P63" s="136"/>
      <c r="Q63" s="136"/>
      <c r="R63" s="136"/>
      <c r="S63" s="136"/>
      <c r="T63" s="136"/>
      <c r="U63" s="136"/>
      <c r="V63" s="136"/>
      <c r="W63" s="136"/>
      <c r="X63" s="136"/>
      <c r="Y63" s="136"/>
      <c r="Z63" s="136"/>
      <c r="AA63" s="136"/>
      <c r="AB63" s="136"/>
      <c r="AC63" s="136"/>
      <c r="AD63" s="136"/>
      <c r="AE63" s="136"/>
    </row>
    <row r="64" spans="1:35" x14ac:dyDescent="0.25">
      <c r="A64" s="129"/>
      <c r="B64" s="742" t="s">
        <v>398</v>
      </c>
      <c r="C64" s="868"/>
      <c r="D64" s="868"/>
      <c r="E64" s="868"/>
      <c r="F64" s="868"/>
      <c r="G64" s="868"/>
      <c r="H64" s="868"/>
      <c r="I64" s="868"/>
      <c r="J64" s="868"/>
      <c r="K64" s="868"/>
      <c r="L64" s="868"/>
      <c r="M64" s="868"/>
      <c r="N64" s="868"/>
      <c r="O64" s="869"/>
      <c r="P64" s="136"/>
      <c r="Q64" s="136"/>
      <c r="R64" s="136"/>
      <c r="S64" s="136"/>
      <c r="T64" s="136"/>
      <c r="U64" s="136"/>
      <c r="V64" s="136"/>
      <c r="W64" s="136"/>
      <c r="X64" s="136"/>
      <c r="Y64" s="136"/>
      <c r="Z64" s="136"/>
      <c r="AA64" s="136"/>
      <c r="AB64" s="136"/>
      <c r="AC64" s="136"/>
      <c r="AD64" s="136"/>
      <c r="AE64" s="136"/>
    </row>
    <row r="65" spans="1:31" x14ac:dyDescent="0.25">
      <c r="A65" s="129"/>
      <c r="B65" s="140"/>
      <c r="C65" s="140"/>
      <c r="D65" s="140"/>
      <c r="E65" s="140"/>
      <c r="F65" s="140"/>
      <c r="G65" s="140"/>
      <c r="H65" s="140"/>
      <c r="I65" s="140"/>
      <c r="J65" s="140"/>
      <c r="K65" s="140"/>
      <c r="L65" s="140"/>
      <c r="M65" s="140"/>
      <c r="N65" s="140"/>
      <c r="O65" s="869"/>
      <c r="P65" s="136"/>
      <c r="Q65" s="136"/>
      <c r="R65" s="136"/>
      <c r="S65" s="136"/>
      <c r="T65" s="136"/>
      <c r="U65" s="136"/>
      <c r="V65" s="136"/>
      <c r="W65" s="136"/>
      <c r="X65" s="136"/>
      <c r="Y65" s="136"/>
      <c r="Z65" s="136"/>
      <c r="AA65" s="136"/>
      <c r="AB65" s="136"/>
      <c r="AC65" s="136"/>
      <c r="AD65" s="136"/>
      <c r="AE65" s="136"/>
    </row>
    <row r="66" spans="1:31" x14ac:dyDescent="0.25">
      <c r="A66" s="129"/>
      <c r="C66" s="136"/>
      <c r="D66" s="136"/>
      <c r="E66" s="136"/>
      <c r="F66" s="136"/>
      <c r="G66" s="136"/>
      <c r="H66" s="136"/>
      <c r="I66" s="136"/>
      <c r="J66" s="136"/>
      <c r="K66" s="136"/>
      <c r="L66" s="136"/>
      <c r="M66" s="136"/>
      <c r="N66" s="136"/>
      <c r="O66" s="136"/>
    </row>
    <row r="67" spans="1:31" x14ac:dyDescent="0.25">
      <c r="A67" s="129"/>
      <c r="C67" s="136"/>
      <c r="D67" s="136"/>
      <c r="E67" s="136"/>
      <c r="F67" s="136"/>
      <c r="G67" s="136"/>
      <c r="H67" s="136"/>
      <c r="I67" s="136"/>
      <c r="J67" s="136"/>
      <c r="K67" s="136"/>
      <c r="L67" s="136"/>
      <c r="M67" s="136"/>
      <c r="N67" s="136"/>
      <c r="O67" s="136"/>
    </row>
    <row r="68" spans="1:31" x14ac:dyDescent="0.25">
      <c r="A68" s="129"/>
      <c r="C68" s="136"/>
      <c r="D68" s="136"/>
      <c r="E68" s="136"/>
      <c r="F68" s="136"/>
      <c r="G68" s="136"/>
      <c r="H68" s="136"/>
      <c r="I68" s="136"/>
      <c r="J68" s="136"/>
      <c r="K68" s="136"/>
      <c r="L68" s="136"/>
      <c r="M68" s="136"/>
      <c r="N68" s="136"/>
      <c r="O68" s="136"/>
    </row>
    <row r="69" spans="1:31" x14ac:dyDescent="0.25">
      <c r="A69" s="129"/>
      <c r="C69" s="136"/>
      <c r="D69" s="136"/>
      <c r="E69" s="136"/>
      <c r="F69" s="136"/>
      <c r="G69" s="136"/>
      <c r="H69" s="136"/>
      <c r="I69" s="136"/>
      <c r="J69" s="136"/>
      <c r="K69" s="136"/>
      <c r="L69" s="136"/>
      <c r="M69" s="136"/>
      <c r="N69" s="136"/>
      <c r="O69" s="136"/>
    </row>
    <row r="70" spans="1:31" x14ac:dyDescent="0.25">
      <c r="A70" s="129"/>
      <c r="C70" s="136"/>
      <c r="D70" s="136"/>
      <c r="E70" s="136"/>
      <c r="F70" s="136"/>
      <c r="G70" s="136"/>
      <c r="H70" s="136"/>
      <c r="I70" s="136"/>
      <c r="J70" s="136"/>
      <c r="K70" s="136"/>
      <c r="L70" s="136"/>
      <c r="M70" s="136"/>
      <c r="N70" s="136"/>
      <c r="O70" s="136"/>
    </row>
    <row r="71" spans="1:31" x14ac:dyDescent="0.25">
      <c r="A71" s="129"/>
    </row>
    <row r="72" spans="1:31" x14ac:dyDescent="0.25">
      <c r="A72" s="129"/>
    </row>
    <row r="73" spans="1:31" x14ac:dyDescent="0.25">
      <c r="A73" s="129"/>
    </row>
    <row r="74" spans="1:31" x14ac:dyDescent="0.25">
      <c r="A74" s="129"/>
    </row>
    <row r="75" spans="1:31" x14ac:dyDescent="0.25">
      <c r="A75" s="129"/>
    </row>
    <row r="76" spans="1:31" x14ac:dyDescent="0.25">
      <c r="A76" s="129"/>
    </row>
    <row r="77" spans="1:31" x14ac:dyDescent="0.25">
      <c r="A77" s="129"/>
    </row>
  </sheetData>
  <mergeCells count="5">
    <mergeCell ref="B6:O6"/>
    <mergeCell ref="B11:B12"/>
    <mergeCell ref="B8:O8"/>
    <mergeCell ref="B7:O7"/>
    <mergeCell ref="C11:N11"/>
  </mergeCells>
  <hyperlinks>
    <hyperlink ref="A1" location="INDICE!A1" display="Indice"/>
  </hyperlinks>
  <printOptions horizontalCentered="1"/>
  <pageMargins left="0" right="0" top="0" bottom="0" header="0" footer="0"/>
  <pageSetup paperSize="9" scale="54" orientation="landscape"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4"/>
  <sheetViews>
    <sheetView showGridLines="0" zoomScaleNormal="100" zoomScaleSheetLayoutView="85" workbookViewId="0"/>
  </sheetViews>
  <sheetFormatPr baseColWidth="10" defaultColWidth="11.42578125" defaultRowHeight="12.75" x14ac:dyDescent="0.2"/>
  <cols>
    <col min="1" max="1" width="10.28515625" style="486" bestFit="1" customWidth="1"/>
    <col min="2" max="2" width="62.140625" style="483" customWidth="1"/>
    <col min="3" max="14" width="11.42578125" style="483"/>
    <col min="15" max="15" width="11.42578125" style="483" customWidth="1"/>
    <col min="16" max="16" width="16.42578125" style="483" bestFit="1" customWidth="1"/>
    <col min="17" max="20" width="10.5703125" style="483" bestFit="1" customWidth="1"/>
    <col min="21" max="22" width="12" style="483" bestFit="1" customWidth="1"/>
    <col min="23" max="27" width="11.5703125" style="483" bestFit="1" customWidth="1"/>
    <col min="28" max="31" width="12.85546875" style="483" bestFit="1" customWidth="1"/>
    <col min="32" max="16384" width="11.42578125" style="483"/>
  </cols>
  <sheetData>
    <row r="1" spans="1:31" ht="15" x14ac:dyDescent="0.2">
      <c r="A1" s="802" t="s">
        <v>237</v>
      </c>
      <c r="B1" s="810"/>
    </row>
    <row r="2" spans="1:31" ht="15" customHeight="1" x14ac:dyDescent="0.2">
      <c r="A2" s="742"/>
      <c r="B2" s="410" t="s">
        <v>805</v>
      </c>
      <c r="C2" s="492"/>
      <c r="D2" s="492"/>
      <c r="E2" s="492"/>
      <c r="F2" s="492"/>
      <c r="G2" s="492"/>
      <c r="H2" s="492"/>
      <c r="I2" s="492"/>
      <c r="J2" s="492"/>
      <c r="K2" s="492"/>
      <c r="L2" s="492"/>
    </row>
    <row r="3" spans="1:31" ht="15" customHeight="1" x14ac:dyDescent="0.2">
      <c r="A3" s="742"/>
      <c r="B3" s="287" t="s">
        <v>330</v>
      </c>
      <c r="C3" s="492"/>
      <c r="D3" s="492"/>
      <c r="E3" s="492"/>
      <c r="F3" s="492"/>
      <c r="G3" s="492"/>
      <c r="H3" s="492"/>
      <c r="I3" s="492"/>
      <c r="J3" s="492"/>
      <c r="K3" s="492"/>
      <c r="L3" s="492"/>
    </row>
    <row r="4" spans="1:31" s="485" customFormat="1" x14ac:dyDescent="0.2">
      <c r="A4" s="442"/>
      <c r="B4" s="484"/>
      <c r="C4" s="492"/>
      <c r="D4" s="492"/>
      <c r="E4" s="492"/>
      <c r="F4" s="492"/>
      <c r="G4" s="492"/>
      <c r="H4" s="492"/>
      <c r="I4" s="492"/>
      <c r="J4" s="492"/>
      <c r="K4" s="492"/>
      <c r="L4" s="492"/>
    </row>
    <row r="5" spans="1:31" s="485" customFormat="1" ht="13.5" thickBot="1" x14ac:dyDescent="0.25">
      <c r="A5" s="442"/>
      <c r="B5" s="484"/>
      <c r="C5" s="492"/>
      <c r="D5" s="492"/>
      <c r="E5" s="492"/>
      <c r="F5" s="492"/>
      <c r="G5" s="492"/>
      <c r="H5" s="492"/>
      <c r="I5" s="492"/>
      <c r="J5" s="492"/>
      <c r="K5" s="492"/>
      <c r="L5" s="492"/>
    </row>
    <row r="6" spans="1:31" s="98" customFormat="1" ht="22.5" customHeight="1" thickBot="1" x14ac:dyDescent="0.25">
      <c r="A6" s="286"/>
      <c r="B6" s="1326" t="s">
        <v>604</v>
      </c>
      <c r="C6" s="1327"/>
      <c r="D6" s="1327"/>
      <c r="E6" s="1327"/>
      <c r="F6" s="1327"/>
      <c r="G6" s="1327"/>
      <c r="H6" s="1327"/>
      <c r="I6" s="1327"/>
      <c r="J6" s="1327"/>
      <c r="K6" s="1327"/>
      <c r="L6" s="1327"/>
      <c r="M6" s="1327"/>
      <c r="N6" s="1327"/>
      <c r="O6" s="1328"/>
    </row>
    <row r="7" spans="1:31" s="485" customFormat="1" x14ac:dyDescent="0.2">
      <c r="A7" s="442"/>
      <c r="B7" s="442"/>
      <c r="C7" s="492"/>
      <c r="D7" s="492"/>
      <c r="E7" s="492"/>
      <c r="F7" s="492"/>
      <c r="G7" s="492"/>
      <c r="H7" s="492"/>
      <c r="I7" s="492"/>
      <c r="J7" s="492"/>
      <c r="K7" s="492"/>
      <c r="L7" s="492"/>
    </row>
    <row r="8" spans="1:31" s="98" customFormat="1" ht="13.5" thickBot="1" x14ac:dyDescent="0.25">
      <c r="A8" s="286"/>
      <c r="B8" s="486" t="s">
        <v>923</v>
      </c>
      <c r="C8" s="492"/>
      <c r="D8" s="492"/>
      <c r="E8" s="492"/>
      <c r="F8" s="492"/>
      <c r="G8" s="492"/>
      <c r="H8" s="492"/>
      <c r="I8" s="492"/>
      <c r="J8" s="492"/>
      <c r="K8" s="492"/>
      <c r="L8" s="492"/>
    </row>
    <row r="9" spans="1:31" s="98" customFormat="1" ht="14.25" thickTop="1" thickBot="1" x14ac:dyDescent="0.25">
      <c r="A9" s="286"/>
      <c r="B9" s="487"/>
      <c r="C9" s="487">
        <v>43466</v>
      </c>
      <c r="D9" s="487">
        <v>43497</v>
      </c>
      <c r="E9" s="487">
        <v>43525</v>
      </c>
      <c r="F9" s="487">
        <v>43556</v>
      </c>
      <c r="G9" s="487">
        <v>43586</v>
      </c>
      <c r="H9" s="487">
        <v>43617</v>
      </c>
      <c r="I9" s="487">
        <v>43647</v>
      </c>
      <c r="J9" s="487">
        <v>43678</v>
      </c>
      <c r="K9" s="487">
        <v>43709</v>
      </c>
      <c r="L9" s="487">
        <v>43739</v>
      </c>
      <c r="M9" s="487">
        <v>43770</v>
      </c>
      <c r="N9" s="487">
        <v>43800</v>
      </c>
      <c r="O9" s="488">
        <v>2019</v>
      </c>
    </row>
    <row r="10" spans="1:31" s="98" customFormat="1" ht="14.25" thickTop="1" thickBot="1" x14ac:dyDescent="0.25">
      <c r="A10" s="286"/>
      <c r="B10" s="286"/>
      <c r="C10" s="492"/>
      <c r="D10" s="492"/>
      <c r="E10" s="492"/>
      <c r="F10" s="492"/>
      <c r="G10" s="492"/>
      <c r="H10" s="492"/>
      <c r="I10" s="492"/>
      <c r="J10" s="492"/>
      <c r="K10" s="492"/>
      <c r="L10" s="492"/>
    </row>
    <row r="11" spans="1:31" s="98" customFormat="1" ht="13.5" thickBot="1" x14ac:dyDescent="0.25">
      <c r="A11" s="286"/>
      <c r="B11" s="1323" t="s">
        <v>470</v>
      </c>
      <c r="C11" s="1324"/>
      <c r="D11" s="1324"/>
      <c r="E11" s="1324"/>
      <c r="F11" s="1324"/>
      <c r="G11" s="1324"/>
      <c r="H11" s="1324"/>
      <c r="I11" s="1324"/>
      <c r="J11" s="1324"/>
      <c r="K11" s="1324"/>
      <c r="L11" s="1324"/>
      <c r="M11" s="1324"/>
      <c r="N11" s="1324"/>
      <c r="O11" s="1325"/>
    </row>
    <row r="12" spans="1:31" s="120" customFormat="1" ht="13.5" thickBot="1" x14ac:dyDescent="0.25">
      <c r="A12" s="490"/>
      <c r="B12" s="491"/>
      <c r="C12" s="492"/>
      <c r="D12" s="492"/>
      <c r="E12" s="492"/>
      <c r="F12" s="492"/>
      <c r="G12" s="492"/>
      <c r="H12" s="492"/>
      <c r="I12" s="492"/>
      <c r="J12" s="492"/>
      <c r="K12" s="492"/>
      <c r="L12" s="492"/>
    </row>
    <row r="13" spans="1:31" ht="15.75" thickBot="1" x14ac:dyDescent="0.25">
      <c r="B13" s="354" t="s">
        <v>65</v>
      </c>
      <c r="C13" s="355">
        <f t="shared" ref="C13:O13" si="0">+C14+C15</f>
        <v>5258.4256484364978</v>
      </c>
      <c r="D13" s="355">
        <f t="shared" ref="D13:L13" si="1">+D14+D15</f>
        <v>7518.2242469652401</v>
      </c>
      <c r="E13" s="355">
        <f t="shared" si="1"/>
        <v>11927.000048202171</v>
      </c>
      <c r="F13" s="355">
        <f t="shared" si="1"/>
        <v>10850.172308494999</v>
      </c>
      <c r="G13" s="355">
        <f t="shared" si="1"/>
        <v>9911.0793438900982</v>
      </c>
      <c r="H13" s="355">
        <f t="shared" si="1"/>
        <v>5934.921636143401</v>
      </c>
      <c r="I13" s="355">
        <f t="shared" si="1"/>
        <v>1335.6668723613311</v>
      </c>
      <c r="J13" s="355">
        <f t="shared" si="1"/>
        <v>148.51802348334982</v>
      </c>
      <c r="K13" s="355">
        <f t="shared" si="1"/>
        <v>3853.8218183625877</v>
      </c>
      <c r="L13" s="355">
        <f t="shared" si="1"/>
        <v>1955.1427615875475</v>
      </c>
      <c r="M13" s="355">
        <f t="shared" si="0"/>
        <v>4491.0183423456047</v>
      </c>
      <c r="N13" s="355">
        <f t="shared" si="0"/>
        <v>5301.0493636887704</v>
      </c>
      <c r="O13" s="799">
        <f t="shared" si="0"/>
        <v>68485.0404139616</v>
      </c>
      <c r="P13" s="492"/>
      <c r="Q13" s="492"/>
      <c r="R13" s="492"/>
      <c r="S13" s="492"/>
      <c r="T13" s="492"/>
      <c r="U13" s="492"/>
      <c r="V13" s="492"/>
      <c r="W13" s="492"/>
      <c r="X13" s="492"/>
      <c r="Y13" s="492"/>
      <c r="Z13" s="492"/>
      <c r="AA13" s="492"/>
      <c r="AB13" s="492"/>
      <c r="AC13" s="492"/>
      <c r="AD13" s="492"/>
      <c r="AE13" s="492"/>
    </row>
    <row r="14" spans="1:31" x14ac:dyDescent="0.2">
      <c r="A14" s="286"/>
      <c r="B14" s="493" t="s">
        <v>66</v>
      </c>
      <c r="C14" s="125">
        <v>4082.8458549173884</v>
      </c>
      <c r="D14" s="125">
        <v>7286.4674393501864</v>
      </c>
      <c r="E14" s="125">
        <v>5278.8366671639142</v>
      </c>
      <c r="F14" s="125">
        <v>4870.9580308052509</v>
      </c>
      <c r="G14" s="125">
        <v>4191.1366286325547</v>
      </c>
      <c r="H14" s="125">
        <v>4749.5600844494675</v>
      </c>
      <c r="I14" s="125">
        <v>132.2460941116104</v>
      </c>
      <c r="J14" s="125">
        <v>2.2003641263955269</v>
      </c>
      <c r="K14" s="125">
        <v>208.419844319898</v>
      </c>
      <c r="L14" s="125">
        <v>544.32492336338805</v>
      </c>
      <c r="M14" s="125">
        <v>4306.4618086504825</v>
      </c>
      <c r="N14" s="125">
        <v>3080.0115318594067</v>
      </c>
      <c r="O14" s="125">
        <f>SUM(C14:N14)</f>
        <v>38733.469271749942</v>
      </c>
      <c r="P14" s="492"/>
      <c r="Q14" s="492"/>
      <c r="R14" s="492"/>
      <c r="S14" s="492"/>
      <c r="T14" s="492"/>
      <c r="U14" s="492"/>
      <c r="V14" s="492"/>
      <c r="W14" s="492"/>
      <c r="X14" s="492"/>
      <c r="Y14" s="492"/>
      <c r="Z14" s="492"/>
      <c r="AA14" s="492"/>
      <c r="AB14" s="492"/>
    </row>
    <row r="15" spans="1:31" x14ac:dyDescent="0.2">
      <c r="A15" s="286"/>
      <c r="B15" s="493" t="s">
        <v>67</v>
      </c>
      <c r="C15" s="125">
        <v>1175.5797935191097</v>
      </c>
      <c r="D15" s="125">
        <v>231.75680761505356</v>
      </c>
      <c r="E15" s="125">
        <v>6648.1633810382573</v>
      </c>
      <c r="F15" s="125">
        <v>5979.2142776897472</v>
      </c>
      <c r="G15" s="125">
        <v>5719.9427152575445</v>
      </c>
      <c r="H15" s="125">
        <v>1185.3615516939331</v>
      </c>
      <c r="I15" s="125">
        <v>1203.4207782497208</v>
      </c>
      <c r="J15" s="125">
        <v>146.31765935695429</v>
      </c>
      <c r="K15" s="125">
        <v>3645.4019740426897</v>
      </c>
      <c r="L15" s="125">
        <v>1410.8178382241595</v>
      </c>
      <c r="M15" s="125">
        <v>184.55653369512223</v>
      </c>
      <c r="N15" s="125">
        <v>2221.0378318293638</v>
      </c>
      <c r="O15" s="125">
        <f>SUM(C15:N15)</f>
        <v>29751.571142211655</v>
      </c>
      <c r="P15" s="492"/>
      <c r="Q15" s="492"/>
      <c r="R15" s="492"/>
      <c r="S15" s="492"/>
      <c r="T15" s="492"/>
      <c r="U15" s="492"/>
      <c r="V15" s="492"/>
      <c r="W15" s="492"/>
      <c r="X15" s="492"/>
      <c r="Y15" s="492"/>
      <c r="Z15" s="492"/>
      <c r="AA15" s="492"/>
      <c r="AB15" s="492"/>
    </row>
    <row r="16" spans="1:31" s="120" customFormat="1" ht="13.5" thickBot="1" x14ac:dyDescent="0.25">
      <c r="A16" s="286"/>
      <c r="B16" s="286"/>
      <c r="C16" s="489"/>
      <c r="D16" s="489"/>
      <c r="E16" s="489"/>
      <c r="F16" s="489"/>
      <c r="G16" s="489"/>
      <c r="H16" s="489"/>
      <c r="I16" s="489"/>
      <c r="J16" s="489"/>
      <c r="K16" s="489"/>
      <c r="L16" s="489"/>
      <c r="M16" s="489"/>
      <c r="N16" s="489"/>
      <c r="O16" s="489"/>
      <c r="P16" s="492"/>
      <c r="Q16" s="492"/>
      <c r="R16" s="492"/>
      <c r="S16" s="492"/>
      <c r="T16" s="492"/>
      <c r="U16" s="492"/>
      <c r="V16" s="492"/>
      <c r="W16" s="492"/>
      <c r="X16" s="492"/>
      <c r="Y16" s="492"/>
      <c r="Z16" s="492"/>
      <c r="AA16" s="492"/>
      <c r="AB16" s="492"/>
    </row>
    <row r="17" spans="1:28" s="120" customFormat="1" ht="13.5" thickBot="1" x14ac:dyDescent="0.25">
      <c r="A17" s="286"/>
      <c r="B17" s="126" t="s">
        <v>55</v>
      </c>
      <c r="C17" s="78">
        <f t="shared" ref="C17:O17" si="2">+C18+C23+C26+C32+C33+C41</f>
        <v>225.50134800763854</v>
      </c>
      <c r="D17" s="78">
        <f t="shared" si="2"/>
        <v>125.76120968594132</v>
      </c>
      <c r="E17" s="78">
        <f t="shared" si="2"/>
        <v>1432.377997220477</v>
      </c>
      <c r="F17" s="78">
        <f t="shared" si="2"/>
        <v>145.38418739333159</v>
      </c>
      <c r="G17" s="78">
        <f t="shared" si="2"/>
        <v>3764.6655993695008</v>
      </c>
      <c r="H17" s="78">
        <f t="shared" si="2"/>
        <v>185.91557119512012</v>
      </c>
      <c r="I17" s="78">
        <f t="shared" si="2"/>
        <v>225.94886174765895</v>
      </c>
      <c r="J17" s="78">
        <f t="shared" si="2"/>
        <v>111.11090179365328</v>
      </c>
      <c r="K17" s="78">
        <f t="shared" si="2"/>
        <v>291.95189198495791</v>
      </c>
      <c r="L17" s="78">
        <f t="shared" si="2"/>
        <v>146.70735144148895</v>
      </c>
      <c r="M17" s="78">
        <f t="shared" si="2"/>
        <v>171.22953318271482</v>
      </c>
      <c r="N17" s="78">
        <f t="shared" si="2"/>
        <v>1378.7225428206482</v>
      </c>
      <c r="O17" s="127">
        <f t="shared" si="2"/>
        <v>8205.2769958431309</v>
      </c>
      <c r="P17" s="492"/>
      <c r="Q17" s="492"/>
      <c r="R17" s="492"/>
      <c r="S17" s="492"/>
      <c r="T17" s="492"/>
      <c r="U17" s="492"/>
      <c r="V17" s="492"/>
      <c r="W17" s="492"/>
      <c r="X17" s="492"/>
      <c r="Y17" s="492"/>
      <c r="Z17" s="492"/>
      <c r="AA17" s="492"/>
      <c r="AB17" s="492"/>
    </row>
    <row r="18" spans="1:28" s="120" customFormat="1" x14ac:dyDescent="0.2">
      <c r="A18" s="286"/>
      <c r="B18" s="494" t="s">
        <v>68</v>
      </c>
      <c r="C18" s="79">
        <f t="shared" ref="C18:N18" si="3">SUM(C19:C22)</f>
        <v>103.21781833000001</v>
      </c>
      <c r="D18" s="79">
        <f t="shared" ref="D18:L18" si="4">SUM(D19:D22)</f>
        <v>81.830982774000006</v>
      </c>
      <c r="E18" s="79">
        <f t="shared" si="4"/>
        <v>270.86906073682525</v>
      </c>
      <c r="F18" s="79">
        <f t="shared" si="4"/>
        <v>114.02504784991541</v>
      </c>
      <c r="G18" s="79">
        <f t="shared" si="4"/>
        <v>152.85111000399999</v>
      </c>
      <c r="H18" s="79">
        <f t="shared" si="4"/>
        <v>167.85819708856167</v>
      </c>
      <c r="I18" s="79">
        <f t="shared" si="4"/>
        <v>103.21722434000002</v>
      </c>
      <c r="J18" s="79">
        <f t="shared" si="4"/>
        <v>81.265305724000001</v>
      </c>
      <c r="K18" s="79">
        <f t="shared" si="4"/>
        <v>257.91740918125345</v>
      </c>
      <c r="L18" s="79">
        <f t="shared" si="4"/>
        <v>114.1568318899154</v>
      </c>
      <c r="M18" s="79">
        <f t="shared" si="3"/>
        <v>154.53584174299999</v>
      </c>
      <c r="N18" s="79">
        <f t="shared" si="3"/>
        <v>169.68591174856169</v>
      </c>
      <c r="O18" s="79">
        <f>+SUM(C18:N18)</f>
        <v>1771.4307414100326</v>
      </c>
      <c r="P18" s="492"/>
      <c r="Q18" s="492"/>
      <c r="R18" s="492"/>
      <c r="S18" s="492"/>
      <c r="T18" s="492"/>
      <c r="U18" s="492"/>
      <c r="V18" s="492"/>
      <c r="W18" s="492"/>
      <c r="X18" s="492"/>
      <c r="Y18" s="492"/>
      <c r="Z18" s="492"/>
      <c r="AA18" s="492"/>
      <c r="AB18" s="492"/>
    </row>
    <row r="19" spans="1:28" s="120" customFormat="1" x14ac:dyDescent="0.2">
      <c r="A19" s="286"/>
      <c r="B19" s="495" t="s">
        <v>69</v>
      </c>
      <c r="C19" s="94">
        <v>30.57680148</v>
      </c>
      <c r="D19" s="94">
        <v>9.2009611800000002</v>
      </c>
      <c r="E19" s="94">
        <v>117.50524251282523</v>
      </c>
      <c r="F19" s="94">
        <v>57.843223709999997</v>
      </c>
      <c r="G19" s="94">
        <v>22.541174809999998</v>
      </c>
      <c r="H19" s="94">
        <v>33.618539169999998</v>
      </c>
      <c r="I19" s="94">
        <v>30.57680148</v>
      </c>
      <c r="J19" s="94">
        <v>2.82987872</v>
      </c>
      <c r="K19" s="94">
        <v>91.303340937253424</v>
      </c>
      <c r="L19" s="94">
        <v>57.975007750000003</v>
      </c>
      <c r="M19" s="94">
        <v>22.534767949999999</v>
      </c>
      <c r="N19" s="94">
        <v>33.618539169999998</v>
      </c>
      <c r="O19" s="94">
        <f t="shared" ref="O19:O82" si="5">+SUM(C19:N19)</f>
        <v>510.12427887007868</v>
      </c>
      <c r="P19" s="492"/>
      <c r="Q19" s="492"/>
      <c r="R19" s="492"/>
      <c r="S19" s="492"/>
      <c r="T19" s="492"/>
      <c r="U19" s="492"/>
      <c r="V19" s="492"/>
      <c r="W19" s="492"/>
      <c r="X19" s="492"/>
      <c r="Y19" s="492"/>
      <c r="Z19" s="492"/>
      <c r="AA19" s="492"/>
      <c r="AB19" s="492"/>
    </row>
    <row r="20" spans="1:28" s="120" customFormat="1" x14ac:dyDescent="0.2">
      <c r="A20" s="286"/>
      <c r="B20" s="496" t="s">
        <v>70</v>
      </c>
      <c r="C20" s="83">
        <v>53.31656438000001</v>
      </c>
      <c r="D20" s="83">
        <v>40.244147921999996</v>
      </c>
      <c r="E20" s="83">
        <v>128.28513822000002</v>
      </c>
      <c r="F20" s="83">
        <v>44.519586879999999</v>
      </c>
      <c r="G20" s="83">
        <v>105.22983740399998</v>
      </c>
      <c r="H20" s="83">
        <v>51.810658750000002</v>
      </c>
      <c r="I20" s="83">
        <v>53.31656438000001</v>
      </c>
      <c r="J20" s="83">
        <v>46.049553332000002</v>
      </c>
      <c r="K20" s="83">
        <v>141.47351649000001</v>
      </c>
      <c r="L20" s="83">
        <v>44.519586879999999</v>
      </c>
      <c r="M20" s="83">
        <v>105.22983735399998</v>
      </c>
      <c r="N20" s="83">
        <v>51.810659650000005</v>
      </c>
      <c r="O20" s="83">
        <f t="shared" si="5"/>
        <v>865.80565164200016</v>
      </c>
      <c r="P20" s="492"/>
      <c r="Q20" s="492"/>
      <c r="R20" s="492"/>
      <c r="S20" s="492"/>
      <c r="T20" s="492"/>
      <c r="U20" s="492"/>
      <c r="V20" s="492"/>
      <c r="W20" s="492"/>
      <c r="X20" s="492"/>
      <c r="Y20" s="492"/>
      <c r="Z20" s="492"/>
      <c r="AA20" s="492"/>
      <c r="AB20" s="492"/>
    </row>
    <row r="21" spans="1:28" s="120" customFormat="1" x14ac:dyDescent="0.2">
      <c r="A21" s="286"/>
      <c r="B21" s="496" t="s">
        <v>822</v>
      </c>
      <c r="C21" s="82">
        <v>0</v>
      </c>
      <c r="D21" s="82">
        <v>0</v>
      </c>
      <c r="E21" s="82">
        <v>0</v>
      </c>
      <c r="F21" s="82">
        <v>0</v>
      </c>
      <c r="G21" s="82">
        <v>0</v>
      </c>
      <c r="H21" s="82">
        <v>0</v>
      </c>
      <c r="I21" s="82">
        <v>0</v>
      </c>
      <c r="J21" s="82">
        <v>0</v>
      </c>
      <c r="K21" s="82">
        <v>0</v>
      </c>
      <c r="L21" s="82">
        <v>0</v>
      </c>
      <c r="M21" s="82">
        <v>0</v>
      </c>
      <c r="N21" s="82">
        <v>0</v>
      </c>
      <c r="O21" s="83">
        <f t="shared" si="5"/>
        <v>0</v>
      </c>
      <c r="P21" s="492"/>
      <c r="Q21" s="492"/>
      <c r="R21" s="492"/>
      <c r="S21" s="492"/>
      <c r="T21" s="492"/>
      <c r="U21" s="492"/>
      <c r="V21" s="492"/>
      <c r="W21" s="492"/>
      <c r="X21" s="492"/>
      <c r="Y21" s="492"/>
      <c r="Z21" s="492"/>
      <c r="AA21" s="492"/>
      <c r="AB21" s="492"/>
    </row>
    <row r="22" spans="1:28" s="120" customFormat="1" x14ac:dyDescent="0.2">
      <c r="A22" s="286"/>
      <c r="B22" s="401" t="s">
        <v>71</v>
      </c>
      <c r="C22" s="82">
        <v>19.324452470000001</v>
      </c>
      <c r="D22" s="82">
        <v>32.385873672000002</v>
      </c>
      <c r="E22" s="82">
        <v>25.078680003999999</v>
      </c>
      <c r="F22" s="82">
        <v>11.662237259915408</v>
      </c>
      <c r="G22" s="82">
        <v>25.08009779</v>
      </c>
      <c r="H22" s="82">
        <v>82.428999168561674</v>
      </c>
      <c r="I22" s="82">
        <v>19.323858480000002</v>
      </c>
      <c r="J22" s="82">
        <v>32.385873672000002</v>
      </c>
      <c r="K22" s="82">
        <v>25.140551754000001</v>
      </c>
      <c r="L22" s="82">
        <v>11.662237259915408</v>
      </c>
      <c r="M22" s="82">
        <v>26.771236438999999</v>
      </c>
      <c r="N22" s="82">
        <v>84.256712928561669</v>
      </c>
      <c r="O22" s="82">
        <f t="shared" si="5"/>
        <v>395.50081089795418</v>
      </c>
      <c r="P22" s="492"/>
      <c r="Q22" s="492"/>
      <c r="R22" s="492"/>
      <c r="S22" s="492"/>
      <c r="T22" s="492"/>
      <c r="U22" s="492"/>
      <c r="V22" s="492"/>
      <c r="W22" s="492"/>
      <c r="X22" s="492"/>
      <c r="Y22" s="492"/>
      <c r="Z22" s="492"/>
      <c r="AA22" s="492"/>
      <c r="AB22" s="492"/>
    </row>
    <row r="23" spans="1:28" s="498" customFormat="1" x14ac:dyDescent="0.2">
      <c r="A23" s="286"/>
      <c r="B23" s="384" t="s">
        <v>72</v>
      </c>
      <c r="C23" s="385">
        <f t="shared" ref="C23:N23" si="6">+C24+C25</f>
        <v>0</v>
      </c>
      <c r="D23" s="385">
        <f t="shared" ref="D23:L23" si="7">+D24+D25</f>
        <v>14.253971206591361</v>
      </c>
      <c r="E23" s="385">
        <f t="shared" si="7"/>
        <v>0</v>
      </c>
      <c r="F23" s="385">
        <f t="shared" si="7"/>
        <v>0</v>
      </c>
      <c r="G23" s="385">
        <f t="shared" si="7"/>
        <v>0</v>
      </c>
      <c r="H23" s="385">
        <f t="shared" si="7"/>
        <v>0</v>
      </c>
      <c r="I23" s="385">
        <f t="shared" si="7"/>
        <v>0</v>
      </c>
      <c r="J23" s="385">
        <f t="shared" si="7"/>
        <v>0</v>
      </c>
      <c r="K23" s="385">
        <f t="shared" si="7"/>
        <v>0</v>
      </c>
      <c r="L23" s="385">
        <f t="shared" si="7"/>
        <v>0</v>
      </c>
      <c r="M23" s="385">
        <f t="shared" si="6"/>
        <v>0</v>
      </c>
      <c r="N23" s="385">
        <f t="shared" si="6"/>
        <v>0</v>
      </c>
      <c r="O23" s="385">
        <f t="shared" si="5"/>
        <v>14.253971206591361</v>
      </c>
      <c r="P23" s="492"/>
      <c r="Q23" s="492"/>
      <c r="R23" s="492"/>
      <c r="S23" s="492"/>
      <c r="T23" s="492"/>
      <c r="U23" s="492"/>
      <c r="V23" s="492"/>
      <c r="W23" s="492"/>
      <c r="X23" s="492"/>
      <c r="Y23" s="492"/>
      <c r="Z23" s="492"/>
      <c r="AA23" s="492"/>
      <c r="AB23" s="492"/>
    </row>
    <row r="24" spans="1:28" s="498" customFormat="1" x14ac:dyDescent="0.2">
      <c r="A24" s="286"/>
      <c r="B24" s="495" t="s">
        <v>73</v>
      </c>
      <c r="C24" s="94">
        <v>0</v>
      </c>
      <c r="D24" s="94">
        <v>14.253971206591361</v>
      </c>
      <c r="E24" s="94">
        <v>0</v>
      </c>
      <c r="F24" s="94">
        <v>0</v>
      </c>
      <c r="G24" s="94">
        <v>0</v>
      </c>
      <c r="H24" s="94">
        <v>0</v>
      </c>
      <c r="I24" s="94">
        <v>0</v>
      </c>
      <c r="J24" s="94">
        <v>0</v>
      </c>
      <c r="K24" s="94">
        <v>0</v>
      </c>
      <c r="L24" s="94">
        <v>0</v>
      </c>
      <c r="M24" s="94">
        <v>0</v>
      </c>
      <c r="N24" s="94">
        <v>0</v>
      </c>
      <c r="O24" s="94">
        <f t="shared" si="5"/>
        <v>14.253971206591361</v>
      </c>
      <c r="P24" s="492"/>
      <c r="Q24" s="492"/>
      <c r="R24" s="492"/>
      <c r="S24" s="492"/>
      <c r="T24" s="492"/>
      <c r="U24" s="492"/>
      <c r="V24" s="492"/>
      <c r="W24" s="492"/>
      <c r="X24" s="492"/>
      <c r="Y24" s="492"/>
      <c r="Z24" s="492"/>
      <c r="AA24" s="492"/>
      <c r="AB24" s="492"/>
    </row>
    <row r="25" spans="1:28" s="120" customFormat="1" x14ac:dyDescent="0.2">
      <c r="A25" s="286"/>
      <c r="B25" s="497" t="s">
        <v>74</v>
      </c>
      <c r="C25" s="82">
        <v>0</v>
      </c>
      <c r="D25" s="82">
        <v>0</v>
      </c>
      <c r="E25" s="82">
        <v>0</v>
      </c>
      <c r="F25" s="82">
        <v>0</v>
      </c>
      <c r="G25" s="82">
        <v>0</v>
      </c>
      <c r="H25" s="82">
        <v>0</v>
      </c>
      <c r="I25" s="82">
        <v>0</v>
      </c>
      <c r="J25" s="82">
        <v>0</v>
      </c>
      <c r="K25" s="82">
        <v>0</v>
      </c>
      <c r="L25" s="82">
        <v>0</v>
      </c>
      <c r="M25" s="82">
        <v>0</v>
      </c>
      <c r="N25" s="82">
        <v>0</v>
      </c>
      <c r="O25" s="82">
        <f t="shared" si="5"/>
        <v>0</v>
      </c>
      <c r="P25" s="492"/>
      <c r="Q25" s="492"/>
      <c r="R25" s="492"/>
      <c r="S25" s="492"/>
      <c r="T25" s="492"/>
      <c r="U25" s="492"/>
      <c r="V25" s="492"/>
      <c r="W25" s="492"/>
      <c r="X25" s="492"/>
      <c r="Y25" s="492"/>
      <c r="Z25" s="492"/>
      <c r="AA25" s="492"/>
      <c r="AB25" s="492"/>
    </row>
    <row r="26" spans="1:28" s="120" customFormat="1" x14ac:dyDescent="0.2">
      <c r="A26" s="286"/>
      <c r="B26" s="384" t="s">
        <v>75</v>
      </c>
      <c r="C26" s="385">
        <f t="shared" ref="C26:N26" si="8">+C27+C30</f>
        <v>1.077398763852707E-2</v>
      </c>
      <c r="D26" s="385">
        <f t="shared" ref="D26:L26" si="9">+D27+D30</f>
        <v>0.41286386534996056</v>
      </c>
      <c r="E26" s="385">
        <f t="shared" si="9"/>
        <v>1.1198341456734493E-2</v>
      </c>
      <c r="F26" s="385">
        <f t="shared" si="9"/>
        <v>1.0965473416179679E-2</v>
      </c>
      <c r="G26" s="385">
        <f t="shared" si="9"/>
        <v>0.41315243826906217</v>
      </c>
      <c r="H26" s="385">
        <f t="shared" si="9"/>
        <v>1.109441151728508E-2</v>
      </c>
      <c r="I26" s="385">
        <f t="shared" si="9"/>
        <v>1.1251697658945294E-2</v>
      </c>
      <c r="J26" s="385">
        <f t="shared" si="9"/>
        <v>0.41325182965327678</v>
      </c>
      <c r="K26" s="385">
        <f t="shared" si="9"/>
        <v>12.179290350042947</v>
      </c>
      <c r="L26" s="385">
        <f t="shared" si="9"/>
        <v>1.144356036682391E-2</v>
      </c>
      <c r="M26" s="385">
        <f t="shared" si="8"/>
        <v>0.4134500195026044</v>
      </c>
      <c r="N26" s="385">
        <f t="shared" si="8"/>
        <v>1190.226420485609</v>
      </c>
      <c r="O26" s="385">
        <f t="shared" si="5"/>
        <v>1204.1251564604813</v>
      </c>
      <c r="P26" s="492"/>
      <c r="Q26" s="492"/>
      <c r="R26" s="492"/>
      <c r="S26" s="492"/>
      <c r="T26" s="492"/>
      <c r="U26" s="492"/>
      <c r="V26" s="492"/>
      <c r="W26" s="492"/>
      <c r="X26" s="492"/>
      <c r="Y26" s="492"/>
      <c r="Z26" s="492"/>
      <c r="AA26" s="492"/>
      <c r="AB26" s="492"/>
    </row>
    <row r="27" spans="1:28" s="498" customFormat="1" x14ac:dyDescent="0.2">
      <c r="A27" s="286"/>
      <c r="B27" s="495" t="s">
        <v>78</v>
      </c>
      <c r="C27" s="368">
        <f t="shared" ref="C27:N27" si="10">+C28+C29</f>
        <v>0</v>
      </c>
      <c r="D27" s="368">
        <f t="shared" ref="D27:L27" si="11">+D28+D29</f>
        <v>0.40202699248577695</v>
      </c>
      <c r="E27" s="368">
        <f t="shared" si="11"/>
        <v>0</v>
      </c>
      <c r="F27" s="368">
        <f t="shared" si="11"/>
        <v>0</v>
      </c>
      <c r="G27" s="368">
        <f t="shared" si="11"/>
        <v>0.40202699248577695</v>
      </c>
      <c r="H27" s="368">
        <f t="shared" si="11"/>
        <v>0</v>
      </c>
      <c r="I27" s="368">
        <f t="shared" si="11"/>
        <v>0</v>
      </c>
      <c r="J27" s="368">
        <f t="shared" si="11"/>
        <v>0.40202699248577695</v>
      </c>
      <c r="K27" s="368">
        <f t="shared" si="11"/>
        <v>0</v>
      </c>
      <c r="L27" s="368">
        <f t="shared" si="11"/>
        <v>0</v>
      </c>
      <c r="M27" s="368">
        <f t="shared" si="10"/>
        <v>0.40202699248577695</v>
      </c>
      <c r="N27" s="368">
        <f t="shared" si="10"/>
        <v>1190.2148470044938</v>
      </c>
      <c r="O27" s="368">
        <f t="shared" si="5"/>
        <v>1191.8229549744369</v>
      </c>
      <c r="P27" s="492"/>
      <c r="Q27" s="492"/>
      <c r="R27" s="492"/>
      <c r="S27" s="492"/>
      <c r="T27" s="492"/>
      <c r="U27" s="492"/>
      <c r="V27" s="492"/>
      <c r="W27" s="492"/>
      <c r="X27" s="492"/>
      <c r="Y27" s="492"/>
      <c r="Z27" s="492"/>
      <c r="AA27" s="492"/>
      <c r="AB27" s="492"/>
    </row>
    <row r="28" spans="1:28" s="498" customFormat="1" x14ac:dyDescent="0.2">
      <c r="A28" s="286"/>
      <c r="B28" s="497" t="s">
        <v>987</v>
      </c>
      <c r="C28" s="82">
        <v>0</v>
      </c>
      <c r="D28" s="82">
        <v>0</v>
      </c>
      <c r="E28" s="82">
        <v>0</v>
      </c>
      <c r="F28" s="82">
        <v>0</v>
      </c>
      <c r="G28" s="82">
        <v>0</v>
      </c>
      <c r="H28" s="82">
        <v>0</v>
      </c>
      <c r="I28" s="82">
        <v>0</v>
      </c>
      <c r="J28" s="82">
        <v>0</v>
      </c>
      <c r="K28" s="82">
        <v>0</v>
      </c>
      <c r="L28" s="82">
        <v>0</v>
      </c>
      <c r="M28" s="82">
        <v>0</v>
      </c>
      <c r="N28" s="82">
        <v>1190.2148470044938</v>
      </c>
      <c r="O28" s="82">
        <f t="shared" si="5"/>
        <v>1190.2148470044938</v>
      </c>
      <c r="P28" s="492"/>
      <c r="Q28" s="492"/>
      <c r="R28" s="492"/>
      <c r="S28" s="492"/>
      <c r="T28" s="492"/>
      <c r="U28" s="492"/>
      <c r="V28" s="492"/>
      <c r="W28" s="492"/>
      <c r="X28" s="492"/>
      <c r="Y28" s="492"/>
      <c r="Z28" s="492"/>
      <c r="AA28" s="492"/>
      <c r="AB28" s="492"/>
    </row>
    <row r="29" spans="1:28" s="120" customFormat="1" x14ac:dyDescent="0.2">
      <c r="A29" s="286"/>
      <c r="B29" s="499" t="s">
        <v>109</v>
      </c>
      <c r="C29" s="128">
        <v>0</v>
      </c>
      <c r="D29" s="128">
        <v>0.40202699248577695</v>
      </c>
      <c r="E29" s="128">
        <v>0</v>
      </c>
      <c r="F29" s="128">
        <v>0</v>
      </c>
      <c r="G29" s="128">
        <v>0.40202699248577695</v>
      </c>
      <c r="H29" s="128">
        <v>0</v>
      </c>
      <c r="I29" s="128">
        <v>0</v>
      </c>
      <c r="J29" s="128">
        <v>0.40202699248577695</v>
      </c>
      <c r="K29" s="128">
        <v>0</v>
      </c>
      <c r="L29" s="128">
        <v>0</v>
      </c>
      <c r="M29" s="128">
        <v>0.40202699248577695</v>
      </c>
      <c r="N29" s="128">
        <v>0</v>
      </c>
      <c r="O29" s="128">
        <f t="shared" si="5"/>
        <v>1.6081079699431078</v>
      </c>
      <c r="P29" s="492"/>
      <c r="Q29" s="492"/>
      <c r="R29" s="492"/>
      <c r="S29" s="492"/>
      <c r="T29" s="492"/>
      <c r="U29" s="492"/>
      <c r="V29" s="492"/>
      <c r="W29" s="492"/>
      <c r="X29" s="492"/>
      <c r="Y29" s="492"/>
      <c r="Z29" s="492"/>
      <c r="AA29" s="492"/>
      <c r="AB29" s="492"/>
    </row>
    <row r="30" spans="1:28" s="120" customFormat="1" x14ac:dyDescent="0.2">
      <c r="A30" s="286"/>
      <c r="B30" s="496" t="s">
        <v>76</v>
      </c>
      <c r="C30" s="366">
        <f t="shared" ref="C30:N30" si="12">+C31</f>
        <v>1.077398763852707E-2</v>
      </c>
      <c r="D30" s="366">
        <f t="shared" si="12"/>
        <v>1.0836872864183623E-2</v>
      </c>
      <c r="E30" s="366">
        <f t="shared" si="12"/>
        <v>1.1198341456734493E-2</v>
      </c>
      <c r="F30" s="366">
        <f t="shared" si="12"/>
        <v>1.0965473416179679E-2</v>
      </c>
      <c r="G30" s="366">
        <f t="shared" si="12"/>
        <v>1.1125445783285221E-2</v>
      </c>
      <c r="H30" s="366">
        <f t="shared" si="12"/>
        <v>1.109441151728508E-2</v>
      </c>
      <c r="I30" s="366">
        <f t="shared" si="12"/>
        <v>1.1251697658945294E-2</v>
      </c>
      <c r="J30" s="366">
        <f t="shared" si="12"/>
        <v>1.1224837167499824E-2</v>
      </c>
      <c r="K30" s="366">
        <f t="shared" si="12"/>
        <v>12.179290350042947</v>
      </c>
      <c r="L30" s="366">
        <f t="shared" si="12"/>
        <v>1.144356036682391E-2</v>
      </c>
      <c r="M30" s="366">
        <f t="shared" si="12"/>
        <v>1.1423027016827431E-2</v>
      </c>
      <c r="N30" s="366">
        <f t="shared" si="12"/>
        <v>1.157348111525734E-2</v>
      </c>
      <c r="O30" s="366">
        <f t="shared" si="5"/>
        <v>12.302201486044495</v>
      </c>
      <c r="P30" s="492"/>
      <c r="Q30" s="492"/>
      <c r="R30" s="492"/>
      <c r="S30" s="492"/>
      <c r="T30" s="492"/>
      <c r="U30" s="492"/>
      <c r="V30" s="492"/>
      <c r="W30" s="492"/>
      <c r="X30" s="492"/>
      <c r="Y30" s="492"/>
      <c r="Z30" s="492"/>
      <c r="AA30" s="492"/>
      <c r="AB30" s="492"/>
    </row>
    <row r="31" spans="1:28" s="498" customFormat="1" x14ac:dyDescent="0.2">
      <c r="A31" s="286"/>
      <c r="B31" s="500" t="s">
        <v>109</v>
      </c>
      <c r="C31" s="82">
        <v>1.077398763852707E-2</v>
      </c>
      <c r="D31" s="82">
        <v>1.0836872864183623E-2</v>
      </c>
      <c r="E31" s="82">
        <v>1.1198341456734493E-2</v>
      </c>
      <c r="F31" s="82">
        <v>1.0965473416179679E-2</v>
      </c>
      <c r="G31" s="82">
        <v>1.1125445783285221E-2</v>
      </c>
      <c r="H31" s="82">
        <v>1.109441151728508E-2</v>
      </c>
      <c r="I31" s="82">
        <v>1.1251697658945294E-2</v>
      </c>
      <c r="J31" s="82">
        <v>1.1224837167499824E-2</v>
      </c>
      <c r="K31" s="82">
        <v>12.179290350042947</v>
      </c>
      <c r="L31" s="82">
        <v>1.144356036682391E-2</v>
      </c>
      <c r="M31" s="82">
        <v>1.1423027016827431E-2</v>
      </c>
      <c r="N31" s="82">
        <v>1.157348111525734E-2</v>
      </c>
      <c r="O31" s="82">
        <f t="shared" si="5"/>
        <v>12.302201486044495</v>
      </c>
      <c r="P31" s="492"/>
      <c r="Q31" s="492"/>
      <c r="R31" s="492"/>
      <c r="S31" s="492"/>
      <c r="T31" s="492"/>
      <c r="U31" s="492"/>
      <c r="V31" s="492"/>
      <c r="W31" s="492"/>
      <c r="X31" s="492"/>
      <c r="Y31" s="492"/>
      <c r="Z31" s="492"/>
      <c r="AA31" s="492"/>
      <c r="AB31" s="492"/>
    </row>
    <row r="32" spans="1:28" s="286" customFormat="1" x14ac:dyDescent="0.2">
      <c r="B32" s="384" t="s">
        <v>77</v>
      </c>
      <c r="C32" s="80">
        <v>111.18606989</v>
      </c>
      <c r="D32" s="80">
        <v>0</v>
      </c>
      <c r="E32" s="80">
        <v>1.3534773436614755</v>
      </c>
      <c r="F32" s="80">
        <v>18.79113503</v>
      </c>
      <c r="G32" s="80">
        <v>3598.8018791272316</v>
      </c>
      <c r="H32" s="80">
        <v>0.56360350504117118</v>
      </c>
      <c r="I32" s="80">
        <v>111.18606989</v>
      </c>
      <c r="J32" s="80">
        <v>0</v>
      </c>
      <c r="K32" s="80">
        <v>1.3534773436614755</v>
      </c>
      <c r="L32" s="80">
        <v>19.383264011206727</v>
      </c>
      <c r="M32" s="80">
        <v>3.0804305802122256</v>
      </c>
      <c r="N32" s="80">
        <v>0.56360351647758467</v>
      </c>
      <c r="O32" s="80">
        <f t="shared" si="5"/>
        <v>3866.2630102374919</v>
      </c>
      <c r="P32" s="492"/>
      <c r="Q32" s="492"/>
      <c r="R32" s="492"/>
      <c r="S32" s="492"/>
      <c r="T32" s="492"/>
      <c r="U32" s="492"/>
      <c r="V32" s="492"/>
      <c r="W32" s="492"/>
      <c r="X32" s="492"/>
      <c r="Y32" s="492"/>
      <c r="Z32" s="492"/>
      <c r="AA32" s="492"/>
      <c r="AB32" s="492"/>
    </row>
    <row r="33" spans="1:28" s="286" customFormat="1" x14ac:dyDescent="0.2">
      <c r="B33" s="362" t="s">
        <v>399</v>
      </c>
      <c r="C33" s="385">
        <f t="shared" ref="C33:N33" si="13">+C34+C36+C39</f>
        <v>1.3996066599999999</v>
      </c>
      <c r="D33" s="385">
        <f t="shared" si="13"/>
        <v>13.947560880000001</v>
      </c>
      <c r="E33" s="385">
        <f t="shared" si="13"/>
        <v>1140.5051266785335</v>
      </c>
      <c r="F33" s="385">
        <f t="shared" si="13"/>
        <v>0</v>
      </c>
      <c r="G33" s="385">
        <f t="shared" si="13"/>
        <v>0</v>
      </c>
      <c r="H33" s="385">
        <f t="shared" si="13"/>
        <v>0</v>
      </c>
      <c r="I33" s="385">
        <f t="shared" si="13"/>
        <v>1.35536974</v>
      </c>
      <c r="J33" s="385">
        <f t="shared" si="13"/>
        <v>13.414975330000001</v>
      </c>
      <c r="K33" s="385">
        <f t="shared" si="13"/>
        <v>0</v>
      </c>
      <c r="L33" s="385">
        <f t="shared" si="13"/>
        <v>0</v>
      </c>
      <c r="M33" s="385">
        <f t="shared" si="13"/>
        <v>0</v>
      </c>
      <c r="N33" s="385">
        <f t="shared" si="13"/>
        <v>0</v>
      </c>
      <c r="O33" s="385">
        <f t="shared" si="5"/>
        <v>1170.6226392885337</v>
      </c>
      <c r="P33" s="492"/>
      <c r="Q33" s="492"/>
      <c r="R33" s="492"/>
      <c r="S33" s="492"/>
      <c r="T33" s="492"/>
      <c r="U33" s="492"/>
      <c r="V33" s="492"/>
      <c r="W33" s="492"/>
      <c r="X33" s="492"/>
      <c r="Y33" s="492"/>
      <c r="Z33" s="492"/>
      <c r="AA33" s="492"/>
      <c r="AB33" s="492"/>
    </row>
    <row r="34" spans="1:28" s="286" customFormat="1" x14ac:dyDescent="0.2">
      <c r="B34" s="394" t="s">
        <v>73</v>
      </c>
      <c r="C34" s="405">
        <f t="shared" ref="C34:N34" si="14">+C35</f>
        <v>0</v>
      </c>
      <c r="D34" s="405">
        <f t="shared" si="14"/>
        <v>0</v>
      </c>
      <c r="E34" s="405">
        <f t="shared" si="14"/>
        <v>0</v>
      </c>
      <c r="F34" s="405">
        <f t="shared" si="14"/>
        <v>0</v>
      </c>
      <c r="G34" s="405">
        <f t="shared" si="14"/>
        <v>0</v>
      </c>
      <c r="H34" s="405">
        <f t="shared" si="14"/>
        <v>0</v>
      </c>
      <c r="I34" s="405">
        <f t="shared" si="14"/>
        <v>0</v>
      </c>
      <c r="J34" s="405">
        <f t="shared" si="14"/>
        <v>0</v>
      </c>
      <c r="K34" s="405">
        <f t="shared" si="14"/>
        <v>0</v>
      </c>
      <c r="L34" s="405">
        <f t="shared" si="14"/>
        <v>0</v>
      </c>
      <c r="M34" s="405">
        <f t="shared" si="14"/>
        <v>0</v>
      </c>
      <c r="N34" s="405">
        <f t="shared" si="14"/>
        <v>0</v>
      </c>
      <c r="O34" s="405">
        <f t="shared" si="5"/>
        <v>0</v>
      </c>
      <c r="P34" s="492"/>
      <c r="Q34" s="492"/>
      <c r="R34" s="492"/>
      <c r="S34" s="492"/>
      <c r="T34" s="492"/>
      <c r="U34" s="492"/>
      <c r="V34" s="492"/>
      <c r="W34" s="492"/>
      <c r="X34" s="492"/>
      <c r="Y34" s="492"/>
      <c r="Z34" s="492"/>
      <c r="AA34" s="492"/>
      <c r="AB34" s="492"/>
    </row>
    <row r="35" spans="1:28" s="286" customFormat="1" x14ac:dyDescent="0.2">
      <c r="B35" s="370" t="s">
        <v>406</v>
      </c>
      <c r="C35" s="83">
        <v>0</v>
      </c>
      <c r="D35" s="83">
        <v>0</v>
      </c>
      <c r="E35" s="83">
        <v>0</v>
      </c>
      <c r="F35" s="83">
        <v>0</v>
      </c>
      <c r="G35" s="83">
        <v>0</v>
      </c>
      <c r="H35" s="83">
        <v>0</v>
      </c>
      <c r="I35" s="83">
        <v>0</v>
      </c>
      <c r="J35" s="83">
        <v>0</v>
      </c>
      <c r="K35" s="83">
        <v>0</v>
      </c>
      <c r="L35" s="83">
        <v>0</v>
      </c>
      <c r="M35" s="83">
        <v>0</v>
      </c>
      <c r="N35" s="83">
        <v>0</v>
      </c>
      <c r="O35" s="83">
        <f t="shared" si="5"/>
        <v>0</v>
      </c>
      <c r="P35" s="492"/>
      <c r="Q35" s="492"/>
      <c r="R35" s="492"/>
      <c r="S35" s="492"/>
      <c r="T35" s="492"/>
      <c r="U35" s="492"/>
      <c r="V35" s="492"/>
      <c r="W35" s="492"/>
      <c r="X35" s="492"/>
      <c r="Y35" s="492"/>
      <c r="Z35" s="492"/>
      <c r="AA35" s="492"/>
      <c r="AB35" s="492"/>
    </row>
    <row r="36" spans="1:28" s="286" customFormat="1" x14ac:dyDescent="0.2">
      <c r="B36" s="370" t="s">
        <v>74</v>
      </c>
      <c r="C36" s="366">
        <f>+C37+C38</f>
        <v>0</v>
      </c>
      <c r="D36" s="366">
        <f t="shared" ref="D36:O36" si="15">+D37+D38</f>
        <v>0</v>
      </c>
      <c r="E36" s="366">
        <f t="shared" si="15"/>
        <v>1140.5051266785335</v>
      </c>
      <c r="F36" s="366">
        <f t="shared" si="15"/>
        <v>0</v>
      </c>
      <c r="G36" s="366">
        <f t="shared" si="15"/>
        <v>0</v>
      </c>
      <c r="H36" s="366">
        <f t="shared" si="15"/>
        <v>0</v>
      </c>
      <c r="I36" s="366">
        <f t="shared" si="15"/>
        <v>0</v>
      </c>
      <c r="J36" s="366">
        <f t="shared" si="15"/>
        <v>0</v>
      </c>
      <c r="K36" s="366">
        <f t="shared" si="15"/>
        <v>0</v>
      </c>
      <c r="L36" s="366">
        <f t="shared" si="15"/>
        <v>0</v>
      </c>
      <c r="M36" s="366">
        <f t="shared" si="15"/>
        <v>0</v>
      </c>
      <c r="N36" s="366">
        <f t="shared" si="15"/>
        <v>0</v>
      </c>
      <c r="O36" s="366">
        <f t="shared" si="15"/>
        <v>1140.5051266785335</v>
      </c>
      <c r="P36" s="492"/>
      <c r="Q36" s="492"/>
      <c r="R36" s="492"/>
      <c r="S36" s="492"/>
      <c r="T36" s="492"/>
      <c r="U36" s="492"/>
      <c r="V36" s="492"/>
      <c r="W36" s="492"/>
      <c r="X36" s="492"/>
      <c r="Y36" s="492"/>
      <c r="Z36" s="492"/>
      <c r="AA36" s="492"/>
      <c r="AB36" s="492"/>
    </row>
    <row r="37" spans="1:28" s="286" customFormat="1" x14ac:dyDescent="0.2">
      <c r="B37" s="401" t="s">
        <v>81</v>
      </c>
      <c r="C37" s="82">
        <v>0</v>
      </c>
      <c r="D37" s="82">
        <v>0</v>
      </c>
      <c r="E37" s="82">
        <v>127.50004578359777</v>
      </c>
      <c r="F37" s="82">
        <v>0</v>
      </c>
      <c r="G37" s="82">
        <v>0</v>
      </c>
      <c r="H37" s="82">
        <v>0</v>
      </c>
      <c r="I37" s="82">
        <v>0</v>
      </c>
      <c r="J37" s="82">
        <v>0</v>
      </c>
      <c r="K37" s="82">
        <v>0</v>
      </c>
      <c r="L37" s="82">
        <v>0</v>
      </c>
      <c r="M37" s="82">
        <v>0</v>
      </c>
      <c r="N37" s="82">
        <v>0</v>
      </c>
      <c r="O37" s="82">
        <f t="shared" si="5"/>
        <v>127.50004578359777</v>
      </c>
      <c r="P37" s="492"/>
      <c r="Q37" s="492"/>
      <c r="R37" s="492"/>
      <c r="S37" s="492"/>
      <c r="T37" s="492"/>
      <c r="U37" s="492"/>
      <c r="V37" s="492"/>
      <c r="W37" s="492"/>
      <c r="X37" s="492"/>
      <c r="Y37" s="492"/>
      <c r="Z37" s="492"/>
      <c r="AA37" s="492"/>
      <c r="AB37" s="492"/>
    </row>
    <row r="38" spans="1:28" s="286" customFormat="1" x14ac:dyDescent="0.2">
      <c r="B38" s="401" t="s">
        <v>952</v>
      </c>
      <c r="C38" s="81">
        <v>0</v>
      </c>
      <c r="D38" s="81">
        <v>0</v>
      </c>
      <c r="E38" s="81">
        <v>1013.0050808949359</v>
      </c>
      <c r="F38" s="81">
        <v>0</v>
      </c>
      <c r="G38" s="81">
        <v>0</v>
      </c>
      <c r="H38" s="81">
        <v>0</v>
      </c>
      <c r="I38" s="81">
        <v>0</v>
      </c>
      <c r="J38" s="81">
        <v>0</v>
      </c>
      <c r="K38" s="81">
        <v>0</v>
      </c>
      <c r="L38" s="81">
        <v>0</v>
      </c>
      <c r="M38" s="81">
        <v>0</v>
      </c>
      <c r="N38" s="81">
        <v>0</v>
      </c>
      <c r="O38" s="82">
        <f t="shared" si="5"/>
        <v>1013.0050808949359</v>
      </c>
      <c r="P38" s="492"/>
      <c r="Q38" s="492"/>
      <c r="R38" s="492"/>
      <c r="S38" s="492"/>
      <c r="T38" s="492"/>
      <c r="U38" s="492"/>
      <c r="V38" s="492"/>
      <c r="W38" s="492"/>
      <c r="X38" s="492"/>
      <c r="Y38" s="492"/>
      <c r="Z38" s="492"/>
      <c r="AA38" s="492"/>
      <c r="AB38" s="492"/>
    </row>
    <row r="39" spans="1:28" s="286" customFormat="1" x14ac:dyDescent="0.2">
      <c r="B39" s="497" t="s">
        <v>76</v>
      </c>
      <c r="C39" s="367">
        <f t="shared" ref="C39:N39" si="16">+C40</f>
        <v>1.3996066599999999</v>
      </c>
      <c r="D39" s="367">
        <f t="shared" si="16"/>
        <v>13.947560880000001</v>
      </c>
      <c r="E39" s="367">
        <f t="shared" si="16"/>
        <v>0</v>
      </c>
      <c r="F39" s="367">
        <f t="shared" si="16"/>
        <v>0</v>
      </c>
      <c r="G39" s="367">
        <f t="shared" si="16"/>
        <v>0</v>
      </c>
      <c r="H39" s="367">
        <f t="shared" si="16"/>
        <v>0</v>
      </c>
      <c r="I39" s="367">
        <f t="shared" si="16"/>
        <v>1.35536974</v>
      </c>
      <c r="J39" s="367">
        <f t="shared" si="16"/>
        <v>13.414975330000001</v>
      </c>
      <c r="K39" s="367">
        <f t="shared" si="16"/>
        <v>0</v>
      </c>
      <c r="L39" s="367">
        <f t="shared" si="16"/>
        <v>0</v>
      </c>
      <c r="M39" s="367">
        <f t="shared" si="16"/>
        <v>0</v>
      </c>
      <c r="N39" s="367">
        <f t="shared" si="16"/>
        <v>0</v>
      </c>
      <c r="O39" s="367">
        <f t="shared" si="5"/>
        <v>30.117512610000002</v>
      </c>
      <c r="P39" s="492"/>
      <c r="Q39" s="492"/>
      <c r="R39" s="492"/>
      <c r="S39" s="492"/>
      <c r="T39" s="492"/>
      <c r="U39" s="492"/>
      <c r="V39" s="492"/>
      <c r="W39" s="492"/>
      <c r="X39" s="492"/>
      <c r="Y39" s="492"/>
      <c r="Z39" s="492"/>
      <c r="AA39" s="492"/>
      <c r="AB39" s="492"/>
    </row>
    <row r="40" spans="1:28" s="498" customFormat="1" x14ac:dyDescent="0.2">
      <c r="A40" s="286"/>
      <c r="B40" s="370" t="s">
        <v>407</v>
      </c>
      <c r="C40" s="83">
        <v>1.3996066599999999</v>
      </c>
      <c r="D40" s="83">
        <v>13.947560880000001</v>
      </c>
      <c r="E40" s="83">
        <v>0</v>
      </c>
      <c r="F40" s="83">
        <v>0</v>
      </c>
      <c r="G40" s="83">
        <v>0</v>
      </c>
      <c r="H40" s="83">
        <v>0</v>
      </c>
      <c r="I40" s="83">
        <v>1.35536974</v>
      </c>
      <c r="J40" s="83">
        <v>13.414975330000001</v>
      </c>
      <c r="K40" s="83">
        <v>0</v>
      </c>
      <c r="L40" s="83">
        <v>0</v>
      </c>
      <c r="M40" s="83">
        <v>0</v>
      </c>
      <c r="N40" s="83">
        <v>0</v>
      </c>
      <c r="O40" s="83">
        <f t="shared" si="5"/>
        <v>30.117512610000002</v>
      </c>
      <c r="P40" s="492"/>
      <c r="Q40" s="492"/>
      <c r="R40" s="492"/>
      <c r="S40" s="492"/>
      <c r="T40" s="492"/>
      <c r="U40" s="492"/>
      <c r="V40" s="492"/>
      <c r="W40" s="492"/>
      <c r="X40" s="492"/>
      <c r="Y40" s="492"/>
      <c r="Z40" s="492"/>
      <c r="AA40" s="492"/>
      <c r="AB40" s="492"/>
    </row>
    <row r="41" spans="1:28" s="498" customFormat="1" x14ac:dyDescent="0.2">
      <c r="A41" s="286"/>
      <c r="B41" s="369" t="s">
        <v>410</v>
      </c>
      <c r="C41" s="368">
        <f t="shared" ref="C41:N41" si="17">+C42+C43</f>
        <v>9.6870791399999998</v>
      </c>
      <c r="D41" s="368">
        <f t="shared" ref="D41:L41" si="18">+D42+D43</f>
        <v>15.31583096</v>
      </c>
      <c r="E41" s="368">
        <f t="shared" si="18"/>
        <v>19.639134120000001</v>
      </c>
      <c r="F41" s="368">
        <f t="shared" si="18"/>
        <v>12.557039039999999</v>
      </c>
      <c r="G41" s="368">
        <f t="shared" si="18"/>
        <v>12.5994578</v>
      </c>
      <c r="H41" s="368">
        <f t="shared" si="18"/>
        <v>17.482676189999999</v>
      </c>
      <c r="I41" s="368">
        <f t="shared" si="18"/>
        <v>10.178946079999999</v>
      </c>
      <c r="J41" s="368">
        <f t="shared" si="18"/>
        <v>16.017368910000002</v>
      </c>
      <c r="K41" s="368">
        <f t="shared" si="18"/>
        <v>20.501715109999999</v>
      </c>
      <c r="L41" s="368">
        <f t="shared" si="18"/>
        <v>13.155811979999999</v>
      </c>
      <c r="M41" s="368">
        <f t="shared" si="17"/>
        <v>13.19981084</v>
      </c>
      <c r="N41" s="368">
        <f t="shared" si="17"/>
        <v>18.24660707</v>
      </c>
      <c r="O41" s="368">
        <f t="shared" si="5"/>
        <v>178.58147724000003</v>
      </c>
      <c r="P41" s="492"/>
      <c r="Q41" s="492"/>
      <c r="R41" s="492"/>
      <c r="S41" s="492"/>
      <c r="T41" s="492"/>
      <c r="U41" s="492"/>
      <c r="V41" s="492"/>
      <c r="W41" s="492"/>
      <c r="X41" s="492"/>
      <c r="Y41" s="492"/>
      <c r="Z41" s="492"/>
      <c r="AA41" s="492"/>
      <c r="AB41" s="492"/>
    </row>
    <row r="42" spans="1:28" s="120" customFormat="1" x14ac:dyDescent="0.2">
      <c r="A42" s="286"/>
      <c r="B42" s="369" t="s">
        <v>78</v>
      </c>
      <c r="C42" s="94">
        <v>0</v>
      </c>
      <c r="D42" s="94">
        <v>0</v>
      </c>
      <c r="E42" s="94">
        <v>0</v>
      </c>
      <c r="F42" s="94">
        <v>0</v>
      </c>
      <c r="G42" s="94">
        <v>0</v>
      </c>
      <c r="H42" s="94">
        <v>0</v>
      </c>
      <c r="I42" s="94">
        <v>0</v>
      </c>
      <c r="J42" s="94">
        <v>0</v>
      </c>
      <c r="K42" s="94">
        <v>0</v>
      </c>
      <c r="L42" s="94">
        <v>0</v>
      </c>
      <c r="M42" s="94">
        <v>0</v>
      </c>
      <c r="N42" s="94">
        <v>0</v>
      </c>
      <c r="O42" s="94">
        <f t="shared" si="5"/>
        <v>0</v>
      </c>
      <c r="P42" s="492"/>
      <c r="Q42" s="492"/>
      <c r="R42" s="492"/>
      <c r="S42" s="492"/>
      <c r="T42" s="492"/>
      <c r="U42" s="492"/>
      <c r="V42" s="492"/>
      <c r="W42" s="492"/>
      <c r="X42" s="492"/>
      <c r="Y42" s="492"/>
      <c r="Z42" s="492"/>
      <c r="AA42" s="492"/>
      <c r="AB42" s="492"/>
    </row>
    <row r="43" spans="1:28" s="120" customFormat="1" x14ac:dyDescent="0.2">
      <c r="A43" s="286"/>
      <c r="B43" s="371" t="s">
        <v>76</v>
      </c>
      <c r="C43" s="84">
        <v>9.6870791399999998</v>
      </c>
      <c r="D43" s="84">
        <v>15.31583096</v>
      </c>
      <c r="E43" s="84">
        <v>19.639134120000001</v>
      </c>
      <c r="F43" s="84">
        <v>12.557039039999999</v>
      </c>
      <c r="G43" s="84">
        <v>12.5994578</v>
      </c>
      <c r="H43" s="84">
        <v>17.482676189999999</v>
      </c>
      <c r="I43" s="84">
        <v>10.178946079999999</v>
      </c>
      <c r="J43" s="84">
        <v>16.017368910000002</v>
      </c>
      <c r="K43" s="84">
        <v>20.501715109999999</v>
      </c>
      <c r="L43" s="84">
        <v>13.155811979999999</v>
      </c>
      <c r="M43" s="84">
        <v>13.19981084</v>
      </c>
      <c r="N43" s="84">
        <v>18.24660707</v>
      </c>
      <c r="O43" s="84">
        <f t="shared" si="5"/>
        <v>178.58147724000003</v>
      </c>
      <c r="P43" s="492"/>
      <c r="Q43" s="492"/>
      <c r="R43" s="492"/>
      <c r="S43" s="492"/>
      <c r="T43" s="492"/>
      <c r="U43" s="492"/>
      <c r="V43" s="492"/>
      <c r="W43" s="492"/>
      <c r="X43" s="492"/>
      <c r="Y43" s="492"/>
      <c r="Z43" s="492"/>
      <c r="AA43" s="492"/>
      <c r="AB43" s="492"/>
    </row>
    <row r="44" spans="1:28" s="120" customFormat="1" ht="13.5" thickBot="1" x14ac:dyDescent="0.25">
      <c r="A44" s="286"/>
      <c r="B44" s="373"/>
      <c r="C44" s="81"/>
      <c r="D44" s="81"/>
      <c r="E44" s="81"/>
      <c r="F44" s="81"/>
      <c r="G44" s="81"/>
      <c r="H44" s="81"/>
      <c r="I44" s="81"/>
      <c r="J44" s="81"/>
      <c r="K44" s="81"/>
      <c r="L44" s="81"/>
      <c r="M44" s="81"/>
      <c r="N44" s="81"/>
      <c r="O44" s="81">
        <f t="shared" si="5"/>
        <v>0</v>
      </c>
      <c r="P44" s="492"/>
      <c r="Q44" s="492"/>
      <c r="R44" s="492"/>
      <c r="S44" s="492"/>
      <c r="T44" s="492"/>
      <c r="U44" s="492"/>
      <c r="V44" s="492"/>
      <c r="W44" s="492"/>
      <c r="X44" s="492"/>
      <c r="Y44" s="492"/>
      <c r="Z44" s="492"/>
      <c r="AA44" s="492"/>
      <c r="AB44" s="492"/>
    </row>
    <row r="45" spans="1:28" s="120" customFormat="1" ht="13.5" thickBot="1" x14ac:dyDescent="0.25">
      <c r="A45" s="286"/>
      <c r="B45" s="874" t="s">
        <v>258</v>
      </c>
      <c r="C45" s="78">
        <v>669.16523620474868</v>
      </c>
      <c r="D45" s="78">
        <v>515.75976703528067</v>
      </c>
      <c r="E45" s="78">
        <v>1600.1777387504835</v>
      </c>
      <c r="F45" s="78">
        <v>810.66855690417117</v>
      </c>
      <c r="G45" s="78">
        <v>990.52324489596265</v>
      </c>
      <c r="H45" s="78">
        <v>1491.7359415789656</v>
      </c>
      <c r="I45" s="78">
        <v>370.28906351250913</v>
      </c>
      <c r="J45" s="78">
        <v>0</v>
      </c>
      <c r="K45" s="78">
        <v>300.99211019802533</v>
      </c>
      <c r="L45" s="78">
        <v>655.4116424171408</v>
      </c>
      <c r="M45" s="78">
        <v>4306.4618086504825</v>
      </c>
      <c r="N45" s="78">
        <v>1585.6306683982079</v>
      </c>
      <c r="O45" s="127">
        <f t="shared" si="5"/>
        <v>13296.815778545977</v>
      </c>
      <c r="P45" s="492"/>
      <c r="Q45" s="492"/>
      <c r="R45" s="492"/>
      <c r="S45" s="492"/>
      <c r="T45" s="492"/>
      <c r="U45" s="492"/>
      <c r="V45" s="492"/>
      <c r="W45" s="492"/>
      <c r="X45" s="492"/>
      <c r="Y45" s="492"/>
      <c r="Z45" s="492"/>
      <c r="AA45" s="492"/>
      <c r="AB45" s="492"/>
    </row>
    <row r="46" spans="1:28" s="120" customFormat="1" ht="13.5" thickBot="1" x14ac:dyDescent="0.25">
      <c r="A46" s="286"/>
      <c r="B46" s="286"/>
      <c r="C46" s="501"/>
      <c r="D46" s="501"/>
      <c r="E46" s="501"/>
      <c r="F46" s="501"/>
      <c r="G46" s="501"/>
      <c r="H46" s="501"/>
      <c r="I46" s="501"/>
      <c r="J46" s="501"/>
      <c r="K46" s="501"/>
      <c r="L46" s="501"/>
      <c r="M46" s="501"/>
      <c r="N46" s="501"/>
      <c r="O46" s="501"/>
      <c r="P46" s="492"/>
      <c r="Q46" s="492"/>
      <c r="R46" s="492"/>
      <c r="S46" s="492"/>
      <c r="T46" s="492"/>
      <c r="U46" s="492"/>
      <c r="V46" s="492"/>
      <c r="W46" s="492"/>
      <c r="X46" s="492"/>
      <c r="Y46" s="492"/>
      <c r="Z46" s="492"/>
      <c r="AA46" s="492"/>
      <c r="AB46" s="492"/>
    </row>
    <row r="47" spans="1:28" s="120" customFormat="1" ht="13.5" thickBot="1" x14ac:dyDescent="0.25">
      <c r="A47" s="286"/>
      <c r="B47" s="126" t="s">
        <v>333</v>
      </c>
      <c r="C47" s="78">
        <f t="shared" ref="C47:N47" si="19">+C48+C65+SUM(C82:C132)+C135</f>
        <v>4363.7590642241103</v>
      </c>
      <c r="D47" s="78">
        <f t="shared" si="19"/>
        <v>6876.7032702440165</v>
      </c>
      <c r="E47" s="78">
        <f t="shared" si="19"/>
        <v>8894.4443122312096</v>
      </c>
      <c r="F47" s="78">
        <f t="shared" si="19"/>
        <v>9894.1195641974955</v>
      </c>
      <c r="G47" s="78">
        <f t="shared" si="19"/>
        <v>5155.8904996246374</v>
      </c>
      <c r="H47" s="78">
        <f t="shared" si="19"/>
        <v>4257.2701233693151</v>
      </c>
      <c r="I47" s="78">
        <f t="shared" si="19"/>
        <v>739.42894710116309</v>
      </c>
      <c r="J47" s="78">
        <f t="shared" si="19"/>
        <v>37.407121689696524</v>
      </c>
      <c r="K47" s="78">
        <f t="shared" si="19"/>
        <v>3260.8778161796026</v>
      </c>
      <c r="L47" s="78">
        <f t="shared" si="19"/>
        <v>1153.0237677289178</v>
      </c>
      <c r="M47" s="78">
        <f t="shared" si="19"/>
        <v>13.327000512407411</v>
      </c>
      <c r="N47" s="78">
        <f t="shared" si="19"/>
        <v>2336.6961524699145</v>
      </c>
      <c r="O47" s="127">
        <f t="shared" si="5"/>
        <v>46982.947639572492</v>
      </c>
      <c r="P47" s="492"/>
      <c r="Q47" s="492"/>
      <c r="R47" s="492"/>
      <c r="S47" s="492"/>
      <c r="T47" s="492"/>
      <c r="U47" s="492"/>
      <c r="V47" s="492"/>
      <c r="W47" s="492"/>
      <c r="X47" s="492"/>
      <c r="Y47" s="492"/>
      <c r="Z47" s="492"/>
      <c r="AA47" s="492"/>
      <c r="AB47" s="492"/>
    </row>
    <row r="48" spans="1:28" s="120" customFormat="1" x14ac:dyDescent="0.2">
      <c r="A48" s="286"/>
      <c r="B48" s="378" t="s">
        <v>82</v>
      </c>
      <c r="C48" s="85">
        <f t="shared" ref="C48:N48" si="20">+C49+C52+C59+C62</f>
        <v>0</v>
      </c>
      <c r="D48" s="85">
        <f t="shared" ref="D48:L48" si="21">+D49+D52+D59+D62</f>
        <v>0</v>
      </c>
      <c r="E48" s="85">
        <f t="shared" si="21"/>
        <v>0</v>
      </c>
      <c r="F48" s="85">
        <f t="shared" si="21"/>
        <v>0</v>
      </c>
      <c r="G48" s="85">
        <f t="shared" si="21"/>
        <v>0</v>
      </c>
      <c r="H48" s="85">
        <f t="shared" si="21"/>
        <v>0</v>
      </c>
      <c r="I48" s="85">
        <f t="shared" si="21"/>
        <v>0</v>
      </c>
      <c r="J48" s="85">
        <f t="shared" si="21"/>
        <v>0</v>
      </c>
      <c r="K48" s="85">
        <f t="shared" si="21"/>
        <v>0</v>
      </c>
      <c r="L48" s="85">
        <f t="shared" si="21"/>
        <v>0</v>
      </c>
      <c r="M48" s="85">
        <f t="shared" si="20"/>
        <v>0</v>
      </c>
      <c r="N48" s="85">
        <f t="shared" si="20"/>
        <v>0</v>
      </c>
      <c r="O48" s="85">
        <f t="shared" si="5"/>
        <v>0</v>
      </c>
      <c r="P48" s="492"/>
      <c r="Q48" s="492"/>
      <c r="R48" s="492"/>
      <c r="S48" s="492"/>
      <c r="T48" s="492"/>
      <c r="U48" s="492"/>
      <c r="V48" s="492"/>
      <c r="W48" s="492"/>
      <c r="X48" s="492"/>
      <c r="Y48" s="492"/>
      <c r="Z48" s="492"/>
      <c r="AA48" s="492"/>
      <c r="AB48" s="492"/>
    </row>
    <row r="49" spans="1:28" s="120" customFormat="1" x14ac:dyDescent="0.2">
      <c r="A49" s="286"/>
      <c r="B49" s="286" t="s">
        <v>20</v>
      </c>
      <c r="C49" s="486">
        <f t="shared" ref="C49:N49" si="22">+C50+C51</f>
        <v>0</v>
      </c>
      <c r="D49" s="486">
        <f t="shared" ref="D49:L49" si="23">+D50+D51</f>
        <v>0</v>
      </c>
      <c r="E49" s="486">
        <f t="shared" si="23"/>
        <v>0</v>
      </c>
      <c r="F49" s="486">
        <f t="shared" si="23"/>
        <v>0</v>
      </c>
      <c r="G49" s="486">
        <f t="shared" si="23"/>
        <v>0</v>
      </c>
      <c r="H49" s="486">
        <f t="shared" si="23"/>
        <v>0</v>
      </c>
      <c r="I49" s="486">
        <f t="shared" si="23"/>
        <v>0</v>
      </c>
      <c r="J49" s="486">
        <f t="shared" si="23"/>
        <v>0</v>
      </c>
      <c r="K49" s="486">
        <f t="shared" si="23"/>
        <v>0</v>
      </c>
      <c r="L49" s="486">
        <f t="shared" si="23"/>
        <v>0</v>
      </c>
      <c r="M49" s="486">
        <f t="shared" si="22"/>
        <v>0</v>
      </c>
      <c r="N49" s="486">
        <f t="shared" si="22"/>
        <v>0</v>
      </c>
      <c r="O49" s="95">
        <f t="shared" si="5"/>
        <v>0</v>
      </c>
      <c r="P49" s="492"/>
      <c r="Q49" s="492"/>
      <c r="R49" s="492"/>
      <c r="S49" s="492"/>
      <c r="T49" s="492"/>
      <c r="U49" s="492"/>
      <c r="V49" s="492"/>
      <c r="W49" s="492"/>
      <c r="X49" s="492"/>
      <c r="Y49" s="492"/>
      <c r="Z49" s="492"/>
      <c r="AA49" s="492"/>
      <c r="AB49" s="492"/>
    </row>
    <row r="50" spans="1:28" s="120" customFormat="1" x14ac:dyDescent="0.2">
      <c r="A50" s="286"/>
      <c r="B50" s="381" t="s">
        <v>259</v>
      </c>
      <c r="C50" s="486">
        <v>0</v>
      </c>
      <c r="D50" s="486">
        <v>0</v>
      </c>
      <c r="E50" s="486">
        <v>0</v>
      </c>
      <c r="F50" s="486">
        <v>0</v>
      </c>
      <c r="G50" s="486">
        <v>0</v>
      </c>
      <c r="H50" s="486">
        <v>0</v>
      </c>
      <c r="I50" s="486">
        <v>0</v>
      </c>
      <c r="J50" s="486">
        <v>0</v>
      </c>
      <c r="K50" s="486">
        <v>0</v>
      </c>
      <c r="L50" s="486">
        <v>0</v>
      </c>
      <c r="M50" s="486">
        <v>0</v>
      </c>
      <c r="N50" s="486">
        <v>0</v>
      </c>
      <c r="O50" s="81">
        <f t="shared" si="5"/>
        <v>0</v>
      </c>
      <c r="P50" s="492"/>
      <c r="Q50" s="492"/>
      <c r="R50" s="492"/>
      <c r="S50" s="492"/>
      <c r="T50" s="492"/>
      <c r="U50" s="492"/>
      <c r="V50" s="492"/>
      <c r="W50" s="492"/>
      <c r="X50" s="492"/>
      <c r="Y50" s="492"/>
      <c r="Z50" s="492"/>
      <c r="AA50" s="492"/>
      <c r="AB50" s="492"/>
    </row>
    <row r="51" spans="1:28" s="120" customFormat="1" x14ac:dyDescent="0.2">
      <c r="A51" s="286"/>
      <c r="B51" s="381" t="s">
        <v>260</v>
      </c>
      <c r="C51" s="486">
        <v>0</v>
      </c>
      <c r="D51" s="486">
        <v>0</v>
      </c>
      <c r="E51" s="486">
        <v>0</v>
      </c>
      <c r="F51" s="486">
        <v>0</v>
      </c>
      <c r="G51" s="486">
        <v>0</v>
      </c>
      <c r="H51" s="486">
        <v>0</v>
      </c>
      <c r="I51" s="486">
        <v>0</v>
      </c>
      <c r="J51" s="486">
        <v>0</v>
      </c>
      <c r="K51" s="486">
        <v>0</v>
      </c>
      <c r="L51" s="486">
        <v>0</v>
      </c>
      <c r="M51" s="486">
        <v>0</v>
      </c>
      <c r="N51" s="486">
        <v>0</v>
      </c>
      <c r="O51" s="81">
        <f t="shared" si="5"/>
        <v>0</v>
      </c>
      <c r="P51" s="492"/>
      <c r="Q51" s="492"/>
      <c r="R51" s="492"/>
      <c r="S51" s="492"/>
      <c r="T51" s="492"/>
      <c r="U51" s="492"/>
      <c r="V51" s="492"/>
      <c r="W51" s="492"/>
      <c r="X51" s="492"/>
      <c r="Y51" s="492"/>
      <c r="Z51" s="492"/>
      <c r="AA51" s="492"/>
      <c r="AB51" s="492"/>
    </row>
    <row r="52" spans="1:28" s="120" customFormat="1" x14ac:dyDescent="0.2">
      <c r="A52" s="286"/>
      <c r="B52" s="286" t="s">
        <v>21</v>
      </c>
      <c r="C52" s="486">
        <f t="shared" ref="C52:N52" si="24">+C53+C56</f>
        <v>0</v>
      </c>
      <c r="D52" s="486">
        <f t="shared" ref="D52:L52" si="25">+D53+D56</f>
        <v>0</v>
      </c>
      <c r="E52" s="486">
        <f t="shared" si="25"/>
        <v>0</v>
      </c>
      <c r="F52" s="486">
        <f t="shared" si="25"/>
        <v>0</v>
      </c>
      <c r="G52" s="486">
        <f t="shared" si="25"/>
        <v>0</v>
      </c>
      <c r="H52" s="486">
        <f t="shared" si="25"/>
        <v>0</v>
      </c>
      <c r="I52" s="486">
        <f t="shared" si="25"/>
        <v>0</v>
      </c>
      <c r="J52" s="486">
        <f t="shared" si="25"/>
        <v>0</v>
      </c>
      <c r="K52" s="486">
        <f t="shared" si="25"/>
        <v>0</v>
      </c>
      <c r="L52" s="486">
        <f t="shared" si="25"/>
        <v>0</v>
      </c>
      <c r="M52" s="486">
        <f t="shared" si="24"/>
        <v>0</v>
      </c>
      <c r="N52" s="486">
        <f t="shared" si="24"/>
        <v>0</v>
      </c>
      <c r="O52" s="81">
        <f t="shared" si="5"/>
        <v>0</v>
      </c>
      <c r="P52" s="492"/>
      <c r="Q52" s="492"/>
      <c r="R52" s="492"/>
      <c r="S52" s="492"/>
      <c r="T52" s="492"/>
      <c r="U52" s="492"/>
      <c r="V52" s="492"/>
      <c r="W52" s="492"/>
      <c r="X52" s="492"/>
      <c r="Y52" s="492"/>
      <c r="Z52" s="492"/>
      <c r="AA52" s="492"/>
      <c r="AB52" s="492"/>
    </row>
    <row r="53" spans="1:28" s="120" customFormat="1" x14ac:dyDescent="0.2">
      <c r="A53" s="286"/>
      <c r="B53" s="381" t="s">
        <v>259</v>
      </c>
      <c r="C53" s="486">
        <f t="shared" ref="C53:N53" si="26">+C54+C55</f>
        <v>0</v>
      </c>
      <c r="D53" s="486">
        <f t="shared" ref="D53:L53" si="27">+D54+D55</f>
        <v>0</v>
      </c>
      <c r="E53" s="486">
        <f t="shared" si="27"/>
        <v>0</v>
      </c>
      <c r="F53" s="486">
        <f t="shared" si="27"/>
        <v>0</v>
      </c>
      <c r="G53" s="486">
        <f t="shared" si="27"/>
        <v>0</v>
      </c>
      <c r="H53" s="486">
        <f t="shared" si="27"/>
        <v>0</v>
      </c>
      <c r="I53" s="486">
        <f t="shared" si="27"/>
        <v>0</v>
      </c>
      <c r="J53" s="486">
        <f t="shared" si="27"/>
        <v>0</v>
      </c>
      <c r="K53" s="486">
        <f t="shared" si="27"/>
        <v>0</v>
      </c>
      <c r="L53" s="486">
        <f t="shared" si="27"/>
        <v>0</v>
      </c>
      <c r="M53" s="486">
        <f t="shared" si="26"/>
        <v>0</v>
      </c>
      <c r="N53" s="486">
        <f t="shared" si="26"/>
        <v>0</v>
      </c>
      <c r="O53" s="81">
        <f t="shared" si="5"/>
        <v>0</v>
      </c>
      <c r="P53" s="492"/>
      <c r="Q53" s="492"/>
      <c r="R53" s="492"/>
      <c r="S53" s="492"/>
      <c r="T53" s="492"/>
      <c r="U53" s="492"/>
      <c r="V53" s="492"/>
      <c r="W53" s="492"/>
      <c r="X53" s="492"/>
      <c r="Y53" s="492"/>
      <c r="Z53" s="492"/>
      <c r="AA53" s="492"/>
      <c r="AB53" s="492"/>
    </row>
    <row r="54" spans="1:28" s="120" customFormat="1" x14ac:dyDescent="0.2">
      <c r="A54" s="286"/>
      <c r="B54" s="382" t="s">
        <v>261</v>
      </c>
      <c r="C54" s="486">
        <v>0</v>
      </c>
      <c r="D54" s="486">
        <v>0</v>
      </c>
      <c r="E54" s="486">
        <v>0</v>
      </c>
      <c r="F54" s="486">
        <v>0</v>
      </c>
      <c r="G54" s="486">
        <v>0</v>
      </c>
      <c r="H54" s="486">
        <v>0</v>
      </c>
      <c r="I54" s="486">
        <v>0</v>
      </c>
      <c r="J54" s="486">
        <v>0</v>
      </c>
      <c r="K54" s="486">
        <v>0</v>
      </c>
      <c r="L54" s="486">
        <v>0</v>
      </c>
      <c r="M54" s="486">
        <v>0</v>
      </c>
      <c r="N54" s="486">
        <v>0</v>
      </c>
      <c r="O54" s="81">
        <f t="shared" si="5"/>
        <v>0</v>
      </c>
      <c r="P54" s="492"/>
      <c r="Q54" s="492"/>
      <c r="R54" s="492"/>
      <c r="S54" s="492"/>
      <c r="T54" s="492"/>
      <c r="U54" s="492"/>
      <c r="V54" s="492"/>
      <c r="W54" s="492"/>
      <c r="X54" s="492"/>
      <c r="Y54" s="492"/>
      <c r="Z54" s="492"/>
      <c r="AA54" s="492"/>
      <c r="AB54" s="492"/>
    </row>
    <row r="55" spans="1:28" s="120" customFormat="1" x14ac:dyDescent="0.2">
      <c r="A55" s="286"/>
      <c r="B55" s="383" t="s">
        <v>262</v>
      </c>
      <c r="C55" s="486">
        <v>0</v>
      </c>
      <c r="D55" s="486">
        <v>0</v>
      </c>
      <c r="E55" s="486">
        <v>0</v>
      </c>
      <c r="F55" s="486">
        <v>0</v>
      </c>
      <c r="G55" s="486">
        <v>0</v>
      </c>
      <c r="H55" s="486">
        <v>0</v>
      </c>
      <c r="I55" s="486">
        <v>0</v>
      </c>
      <c r="J55" s="486">
        <v>0</v>
      </c>
      <c r="K55" s="486">
        <v>0</v>
      </c>
      <c r="L55" s="486">
        <v>0</v>
      </c>
      <c r="M55" s="486">
        <v>0</v>
      </c>
      <c r="N55" s="486">
        <v>0</v>
      </c>
      <c r="O55" s="81">
        <f t="shared" si="5"/>
        <v>0</v>
      </c>
      <c r="P55" s="492"/>
      <c r="Q55" s="492"/>
      <c r="R55" s="492"/>
      <c r="S55" s="492"/>
      <c r="T55" s="492"/>
      <c r="U55" s="492"/>
      <c r="V55" s="492"/>
      <c r="W55" s="492"/>
      <c r="X55" s="492"/>
      <c r="Y55" s="492"/>
      <c r="Z55" s="492"/>
      <c r="AA55" s="492"/>
      <c r="AB55" s="492"/>
    </row>
    <row r="56" spans="1:28" s="120" customFormat="1" x14ac:dyDescent="0.2">
      <c r="A56" s="286"/>
      <c r="B56" s="381" t="s">
        <v>260</v>
      </c>
      <c r="C56" s="486">
        <f t="shared" ref="C56:N56" si="28">+C57+C58</f>
        <v>0</v>
      </c>
      <c r="D56" s="486">
        <f t="shared" ref="D56:L56" si="29">+D57+D58</f>
        <v>0</v>
      </c>
      <c r="E56" s="486">
        <f t="shared" si="29"/>
        <v>0</v>
      </c>
      <c r="F56" s="486">
        <f t="shared" si="29"/>
        <v>0</v>
      </c>
      <c r="G56" s="486">
        <f t="shared" si="29"/>
        <v>0</v>
      </c>
      <c r="H56" s="486">
        <f t="shared" si="29"/>
        <v>0</v>
      </c>
      <c r="I56" s="486">
        <f t="shared" si="29"/>
        <v>0</v>
      </c>
      <c r="J56" s="486">
        <f t="shared" si="29"/>
        <v>0</v>
      </c>
      <c r="K56" s="486">
        <f t="shared" si="29"/>
        <v>0</v>
      </c>
      <c r="L56" s="486">
        <f t="shared" si="29"/>
        <v>0</v>
      </c>
      <c r="M56" s="486">
        <f t="shared" si="28"/>
        <v>0</v>
      </c>
      <c r="N56" s="486">
        <f t="shared" si="28"/>
        <v>0</v>
      </c>
      <c r="O56" s="81">
        <f t="shared" si="5"/>
        <v>0</v>
      </c>
      <c r="P56" s="492"/>
      <c r="Q56" s="492"/>
      <c r="R56" s="492"/>
      <c r="S56" s="492"/>
      <c r="T56" s="492"/>
      <c r="U56" s="492"/>
      <c r="V56" s="492"/>
      <c r="W56" s="492"/>
      <c r="X56" s="492"/>
      <c r="Y56" s="492"/>
      <c r="Z56" s="492"/>
      <c r="AA56" s="492"/>
      <c r="AB56" s="492"/>
    </row>
    <row r="57" spans="1:28" s="120" customFormat="1" x14ac:dyDescent="0.2">
      <c r="A57" s="286"/>
      <c r="B57" s="382" t="s">
        <v>261</v>
      </c>
      <c r="C57" s="486">
        <v>0</v>
      </c>
      <c r="D57" s="486">
        <v>0</v>
      </c>
      <c r="E57" s="486">
        <v>0</v>
      </c>
      <c r="F57" s="486">
        <v>0</v>
      </c>
      <c r="G57" s="486">
        <v>0</v>
      </c>
      <c r="H57" s="486">
        <v>0</v>
      </c>
      <c r="I57" s="486">
        <v>0</v>
      </c>
      <c r="J57" s="486">
        <v>0</v>
      </c>
      <c r="K57" s="486">
        <v>0</v>
      </c>
      <c r="L57" s="486">
        <v>0</v>
      </c>
      <c r="M57" s="486">
        <v>0</v>
      </c>
      <c r="N57" s="486">
        <v>0</v>
      </c>
      <c r="O57" s="81">
        <f t="shared" si="5"/>
        <v>0</v>
      </c>
      <c r="P57" s="492"/>
      <c r="Q57" s="492"/>
      <c r="R57" s="492"/>
      <c r="S57" s="492"/>
      <c r="T57" s="492"/>
      <c r="U57" s="492"/>
      <c r="V57" s="492"/>
      <c r="W57" s="492"/>
      <c r="X57" s="492"/>
      <c r="Y57" s="492"/>
      <c r="Z57" s="492"/>
      <c r="AA57" s="492"/>
      <c r="AB57" s="492"/>
    </row>
    <row r="58" spans="1:28" s="120" customFormat="1" x14ac:dyDescent="0.2">
      <c r="A58" s="286"/>
      <c r="B58" s="383" t="s">
        <v>262</v>
      </c>
      <c r="C58" s="486">
        <v>0</v>
      </c>
      <c r="D58" s="486">
        <v>0</v>
      </c>
      <c r="E58" s="486">
        <v>0</v>
      </c>
      <c r="F58" s="486">
        <v>0</v>
      </c>
      <c r="G58" s="486">
        <v>0</v>
      </c>
      <c r="H58" s="486">
        <v>0</v>
      </c>
      <c r="I58" s="486">
        <v>0</v>
      </c>
      <c r="J58" s="486">
        <v>0</v>
      </c>
      <c r="K58" s="486">
        <v>0</v>
      </c>
      <c r="L58" s="486">
        <v>0</v>
      </c>
      <c r="M58" s="486">
        <v>0</v>
      </c>
      <c r="N58" s="486">
        <v>0</v>
      </c>
      <c r="O58" s="81">
        <f t="shared" si="5"/>
        <v>0</v>
      </c>
      <c r="P58" s="492"/>
      <c r="Q58" s="492"/>
      <c r="R58" s="492"/>
      <c r="S58" s="492"/>
      <c r="T58" s="492"/>
      <c r="U58" s="492"/>
      <c r="V58" s="492"/>
      <c r="W58" s="492"/>
      <c r="X58" s="492"/>
      <c r="Y58" s="492"/>
      <c r="Z58" s="492"/>
      <c r="AA58" s="492"/>
      <c r="AB58" s="492"/>
    </row>
    <row r="59" spans="1:28" s="120" customFormat="1" x14ac:dyDescent="0.2">
      <c r="A59" s="286"/>
      <c r="B59" s="286" t="s">
        <v>22</v>
      </c>
      <c r="C59" s="486">
        <f t="shared" ref="C59:N59" si="30">+C60+C61</f>
        <v>0</v>
      </c>
      <c r="D59" s="486">
        <f t="shared" ref="D59:L59" si="31">+D60+D61</f>
        <v>0</v>
      </c>
      <c r="E59" s="486">
        <f t="shared" si="31"/>
        <v>0</v>
      </c>
      <c r="F59" s="486">
        <f t="shared" si="31"/>
        <v>0</v>
      </c>
      <c r="G59" s="486">
        <f t="shared" si="31"/>
        <v>0</v>
      </c>
      <c r="H59" s="486">
        <f t="shared" si="31"/>
        <v>0</v>
      </c>
      <c r="I59" s="486">
        <f t="shared" si="31"/>
        <v>0</v>
      </c>
      <c r="J59" s="486">
        <f t="shared" si="31"/>
        <v>0</v>
      </c>
      <c r="K59" s="486">
        <f t="shared" si="31"/>
        <v>0</v>
      </c>
      <c r="L59" s="486">
        <f t="shared" si="31"/>
        <v>0</v>
      </c>
      <c r="M59" s="486">
        <f t="shared" si="30"/>
        <v>0</v>
      </c>
      <c r="N59" s="486">
        <f t="shared" si="30"/>
        <v>0</v>
      </c>
      <c r="O59" s="81">
        <f t="shared" si="5"/>
        <v>0</v>
      </c>
      <c r="P59" s="492"/>
      <c r="Q59" s="492"/>
      <c r="R59" s="492"/>
      <c r="S59" s="492"/>
      <c r="T59" s="492"/>
      <c r="U59" s="492"/>
      <c r="V59" s="492"/>
      <c r="W59" s="492"/>
      <c r="X59" s="492"/>
      <c r="Y59" s="492"/>
      <c r="Z59" s="492"/>
      <c r="AA59" s="492"/>
      <c r="AB59" s="492"/>
    </row>
    <row r="60" spans="1:28" s="120" customFormat="1" x14ac:dyDescent="0.2">
      <c r="A60" s="286"/>
      <c r="B60" s="381" t="s">
        <v>259</v>
      </c>
      <c r="C60" s="486">
        <v>0</v>
      </c>
      <c r="D60" s="486">
        <v>0</v>
      </c>
      <c r="E60" s="486">
        <v>0</v>
      </c>
      <c r="F60" s="486">
        <v>0</v>
      </c>
      <c r="G60" s="486">
        <v>0</v>
      </c>
      <c r="H60" s="486">
        <v>0</v>
      </c>
      <c r="I60" s="486">
        <v>0</v>
      </c>
      <c r="J60" s="486">
        <v>0</v>
      </c>
      <c r="K60" s="486">
        <v>0</v>
      </c>
      <c r="L60" s="486">
        <v>0</v>
      </c>
      <c r="M60" s="486">
        <v>0</v>
      </c>
      <c r="N60" s="486">
        <v>0</v>
      </c>
      <c r="O60" s="81">
        <f t="shared" si="5"/>
        <v>0</v>
      </c>
      <c r="P60" s="492"/>
      <c r="Q60" s="492"/>
      <c r="R60" s="492"/>
      <c r="S60" s="492"/>
      <c r="T60" s="492"/>
      <c r="U60" s="492"/>
      <c r="V60" s="492"/>
      <c r="W60" s="492"/>
      <c r="X60" s="492"/>
      <c r="Y60" s="492"/>
      <c r="Z60" s="492"/>
      <c r="AA60" s="492"/>
      <c r="AB60" s="492"/>
    </row>
    <row r="61" spans="1:28" s="120" customFormat="1" x14ac:dyDescent="0.2">
      <c r="A61" s="286"/>
      <c r="B61" s="381" t="s">
        <v>260</v>
      </c>
      <c r="C61" s="486">
        <v>0</v>
      </c>
      <c r="D61" s="486">
        <v>0</v>
      </c>
      <c r="E61" s="486">
        <v>0</v>
      </c>
      <c r="F61" s="486">
        <v>0</v>
      </c>
      <c r="G61" s="486">
        <v>0</v>
      </c>
      <c r="H61" s="486">
        <v>0</v>
      </c>
      <c r="I61" s="486">
        <v>0</v>
      </c>
      <c r="J61" s="486">
        <v>0</v>
      </c>
      <c r="K61" s="486">
        <v>0</v>
      </c>
      <c r="L61" s="486">
        <v>0</v>
      </c>
      <c r="M61" s="486">
        <v>0</v>
      </c>
      <c r="N61" s="486">
        <v>0</v>
      </c>
      <c r="O61" s="81">
        <f t="shared" si="5"/>
        <v>0</v>
      </c>
      <c r="P61" s="492"/>
      <c r="Q61" s="492"/>
      <c r="R61" s="492"/>
      <c r="S61" s="492"/>
      <c r="T61" s="492"/>
      <c r="U61" s="492"/>
      <c r="V61" s="492"/>
      <c r="W61" s="492"/>
      <c r="X61" s="492"/>
      <c r="Y61" s="492"/>
      <c r="Z61" s="492"/>
      <c r="AA61" s="492"/>
      <c r="AB61" s="492"/>
    </row>
    <row r="62" spans="1:28" s="120" customFormat="1" x14ac:dyDescent="0.2">
      <c r="A62" s="286"/>
      <c r="B62" s="286" t="s">
        <v>23</v>
      </c>
      <c r="C62" s="486">
        <f t="shared" ref="C62:N62" si="32">+C63+C64</f>
        <v>0</v>
      </c>
      <c r="D62" s="486">
        <f t="shared" ref="D62:L62" si="33">+D63+D64</f>
        <v>0</v>
      </c>
      <c r="E62" s="486">
        <f t="shared" si="33"/>
        <v>0</v>
      </c>
      <c r="F62" s="486">
        <f t="shared" si="33"/>
        <v>0</v>
      </c>
      <c r="G62" s="486">
        <f t="shared" si="33"/>
        <v>0</v>
      </c>
      <c r="H62" s="486">
        <f t="shared" si="33"/>
        <v>0</v>
      </c>
      <c r="I62" s="486">
        <f t="shared" si="33"/>
        <v>0</v>
      </c>
      <c r="J62" s="486">
        <f t="shared" si="33"/>
        <v>0</v>
      </c>
      <c r="K62" s="486">
        <f t="shared" si="33"/>
        <v>0</v>
      </c>
      <c r="L62" s="486">
        <f t="shared" si="33"/>
        <v>0</v>
      </c>
      <c r="M62" s="486">
        <f t="shared" si="32"/>
        <v>0</v>
      </c>
      <c r="N62" s="486">
        <f t="shared" si="32"/>
        <v>0</v>
      </c>
      <c r="O62" s="81">
        <f t="shared" si="5"/>
        <v>0</v>
      </c>
      <c r="P62" s="492"/>
      <c r="Q62" s="492"/>
      <c r="R62" s="492"/>
      <c r="S62" s="492"/>
      <c r="T62" s="492"/>
      <c r="U62" s="492"/>
      <c r="V62" s="492"/>
      <c r="W62" s="492"/>
      <c r="X62" s="492"/>
      <c r="Y62" s="492"/>
      <c r="Z62" s="492"/>
      <c r="AA62" s="492"/>
      <c r="AB62" s="492"/>
    </row>
    <row r="63" spans="1:28" s="120" customFormat="1" x14ac:dyDescent="0.2">
      <c r="A63" s="286"/>
      <c r="B63" s="381" t="s">
        <v>259</v>
      </c>
      <c r="C63" s="486">
        <v>0</v>
      </c>
      <c r="D63" s="486">
        <v>0</v>
      </c>
      <c r="E63" s="486">
        <v>0</v>
      </c>
      <c r="F63" s="486">
        <v>0</v>
      </c>
      <c r="G63" s="486">
        <v>0</v>
      </c>
      <c r="H63" s="486">
        <v>0</v>
      </c>
      <c r="I63" s="486">
        <v>0</v>
      </c>
      <c r="J63" s="486">
        <v>0</v>
      </c>
      <c r="K63" s="486">
        <v>0</v>
      </c>
      <c r="L63" s="486">
        <v>0</v>
      </c>
      <c r="M63" s="486">
        <v>0</v>
      </c>
      <c r="N63" s="486">
        <v>0</v>
      </c>
      <c r="O63" s="81">
        <f t="shared" si="5"/>
        <v>0</v>
      </c>
      <c r="P63" s="492"/>
      <c r="Q63" s="492"/>
      <c r="R63" s="492"/>
      <c r="S63" s="492"/>
      <c r="T63" s="492"/>
      <c r="U63" s="492"/>
      <c r="V63" s="492"/>
      <c r="W63" s="492"/>
      <c r="X63" s="492"/>
      <c r="Y63" s="492"/>
      <c r="Z63" s="492"/>
      <c r="AA63" s="492"/>
      <c r="AB63" s="492"/>
    </row>
    <row r="64" spans="1:28" s="120" customFormat="1" x14ac:dyDescent="0.2">
      <c r="A64" s="286"/>
      <c r="B64" s="381" t="s">
        <v>260</v>
      </c>
      <c r="C64" s="486">
        <v>0</v>
      </c>
      <c r="D64" s="486">
        <v>0</v>
      </c>
      <c r="E64" s="486">
        <v>0</v>
      </c>
      <c r="F64" s="486">
        <v>0</v>
      </c>
      <c r="G64" s="486">
        <v>0</v>
      </c>
      <c r="H64" s="486">
        <v>0</v>
      </c>
      <c r="I64" s="486">
        <v>0</v>
      </c>
      <c r="J64" s="486">
        <v>0</v>
      </c>
      <c r="K64" s="486">
        <v>0</v>
      </c>
      <c r="L64" s="486">
        <v>0</v>
      </c>
      <c r="M64" s="486">
        <v>0</v>
      </c>
      <c r="N64" s="486">
        <v>0</v>
      </c>
      <c r="O64" s="85">
        <f t="shared" si="5"/>
        <v>0</v>
      </c>
      <c r="P64" s="492"/>
      <c r="Q64" s="492"/>
      <c r="R64" s="492"/>
      <c r="S64" s="492"/>
      <c r="T64" s="492"/>
      <c r="U64" s="492"/>
      <c r="V64" s="492"/>
      <c r="W64" s="492"/>
      <c r="X64" s="492"/>
      <c r="Y64" s="492"/>
      <c r="Z64" s="492"/>
      <c r="AA64" s="492"/>
      <c r="AB64" s="492"/>
    </row>
    <row r="65" spans="1:28" s="120" customFormat="1" x14ac:dyDescent="0.2">
      <c r="A65" s="286"/>
      <c r="B65" s="384" t="s">
        <v>83</v>
      </c>
      <c r="C65" s="362">
        <f t="shared" ref="C65:N65" si="34">+C66+C69+C76+C79</f>
        <v>0</v>
      </c>
      <c r="D65" s="362">
        <f t="shared" ref="D65:L65" si="35">+D66+D69+D76+D79</f>
        <v>0</v>
      </c>
      <c r="E65" s="362">
        <f t="shared" si="35"/>
        <v>0</v>
      </c>
      <c r="F65" s="362">
        <f t="shared" si="35"/>
        <v>0</v>
      </c>
      <c r="G65" s="362">
        <f t="shared" si="35"/>
        <v>0</v>
      </c>
      <c r="H65" s="362">
        <f t="shared" si="35"/>
        <v>0</v>
      </c>
      <c r="I65" s="362">
        <f t="shared" si="35"/>
        <v>0</v>
      </c>
      <c r="J65" s="362">
        <f t="shared" si="35"/>
        <v>0</v>
      </c>
      <c r="K65" s="362">
        <f t="shared" si="35"/>
        <v>0</v>
      </c>
      <c r="L65" s="362">
        <f t="shared" si="35"/>
        <v>0</v>
      </c>
      <c r="M65" s="362">
        <f t="shared" si="34"/>
        <v>0</v>
      </c>
      <c r="N65" s="362">
        <f t="shared" si="34"/>
        <v>0</v>
      </c>
      <c r="O65" s="80">
        <f t="shared" si="5"/>
        <v>0</v>
      </c>
      <c r="P65" s="492"/>
      <c r="Q65" s="492"/>
      <c r="R65" s="492"/>
      <c r="S65" s="492"/>
      <c r="T65" s="492"/>
      <c r="U65" s="492"/>
      <c r="V65" s="492"/>
      <c r="W65" s="492"/>
      <c r="X65" s="492"/>
      <c r="Y65" s="492"/>
      <c r="Z65" s="492"/>
      <c r="AA65" s="492"/>
      <c r="AB65" s="492"/>
    </row>
    <row r="66" spans="1:28" s="120" customFormat="1" x14ac:dyDescent="0.2">
      <c r="A66" s="286"/>
      <c r="B66" s="286" t="s">
        <v>24</v>
      </c>
      <c r="C66" s="486">
        <f t="shared" ref="C66:N66" si="36">+C67+C68</f>
        <v>0</v>
      </c>
      <c r="D66" s="486">
        <f t="shared" ref="D66:L66" si="37">+D67+D68</f>
        <v>0</v>
      </c>
      <c r="E66" s="486">
        <f t="shared" si="37"/>
        <v>0</v>
      </c>
      <c r="F66" s="486">
        <f t="shared" si="37"/>
        <v>0</v>
      </c>
      <c r="G66" s="486">
        <f t="shared" si="37"/>
        <v>0</v>
      </c>
      <c r="H66" s="486">
        <f t="shared" si="37"/>
        <v>0</v>
      </c>
      <c r="I66" s="486">
        <f t="shared" si="37"/>
        <v>0</v>
      </c>
      <c r="J66" s="486">
        <f t="shared" si="37"/>
        <v>0</v>
      </c>
      <c r="K66" s="486">
        <f t="shared" si="37"/>
        <v>0</v>
      </c>
      <c r="L66" s="486">
        <f t="shared" si="37"/>
        <v>0</v>
      </c>
      <c r="M66" s="486">
        <f t="shared" si="36"/>
        <v>0</v>
      </c>
      <c r="N66" s="486">
        <f t="shared" si="36"/>
        <v>0</v>
      </c>
      <c r="O66" s="81">
        <f t="shared" si="5"/>
        <v>0</v>
      </c>
      <c r="P66" s="492"/>
      <c r="Q66" s="492"/>
      <c r="R66" s="492"/>
      <c r="S66" s="492"/>
      <c r="T66" s="492"/>
      <c r="U66" s="492"/>
      <c r="V66" s="492"/>
      <c r="W66" s="492"/>
      <c r="X66" s="492"/>
      <c r="Y66" s="492"/>
      <c r="Z66" s="492"/>
      <c r="AA66" s="492"/>
      <c r="AB66" s="492"/>
    </row>
    <row r="67" spans="1:28" s="120" customFormat="1" x14ac:dyDescent="0.2">
      <c r="A67" s="286"/>
      <c r="B67" s="381" t="s">
        <v>259</v>
      </c>
      <c r="C67" s="486">
        <v>0</v>
      </c>
      <c r="D67" s="486">
        <v>0</v>
      </c>
      <c r="E67" s="486">
        <v>0</v>
      </c>
      <c r="F67" s="486">
        <v>0</v>
      </c>
      <c r="G67" s="486">
        <v>0</v>
      </c>
      <c r="H67" s="486">
        <v>0</v>
      </c>
      <c r="I67" s="486">
        <v>0</v>
      </c>
      <c r="J67" s="486">
        <v>0</v>
      </c>
      <c r="K67" s="486">
        <v>0</v>
      </c>
      <c r="L67" s="486">
        <v>0</v>
      </c>
      <c r="M67" s="486">
        <v>0</v>
      </c>
      <c r="N67" s="486">
        <v>0</v>
      </c>
      <c r="O67" s="81">
        <f t="shared" si="5"/>
        <v>0</v>
      </c>
      <c r="P67" s="492"/>
      <c r="Q67" s="492"/>
      <c r="R67" s="492"/>
      <c r="S67" s="492"/>
      <c r="T67" s="492"/>
      <c r="U67" s="492"/>
      <c r="V67" s="492"/>
      <c r="W67" s="492"/>
      <c r="X67" s="492"/>
      <c r="Y67" s="492"/>
      <c r="Z67" s="492"/>
      <c r="AA67" s="492"/>
      <c r="AB67" s="492"/>
    </row>
    <row r="68" spans="1:28" s="120" customFormat="1" x14ac:dyDescent="0.2">
      <c r="A68" s="286"/>
      <c r="B68" s="381" t="s">
        <v>260</v>
      </c>
      <c r="C68" s="486">
        <v>0</v>
      </c>
      <c r="D68" s="486">
        <v>0</v>
      </c>
      <c r="E68" s="486">
        <v>0</v>
      </c>
      <c r="F68" s="486">
        <v>0</v>
      </c>
      <c r="G68" s="486">
        <v>0</v>
      </c>
      <c r="H68" s="486">
        <v>0</v>
      </c>
      <c r="I68" s="486">
        <v>0</v>
      </c>
      <c r="J68" s="486">
        <v>0</v>
      </c>
      <c r="K68" s="486">
        <v>0</v>
      </c>
      <c r="L68" s="486">
        <v>0</v>
      </c>
      <c r="M68" s="486">
        <v>0</v>
      </c>
      <c r="N68" s="486">
        <v>0</v>
      </c>
      <c r="O68" s="81">
        <f t="shared" si="5"/>
        <v>0</v>
      </c>
      <c r="P68" s="492"/>
      <c r="Q68" s="492"/>
      <c r="R68" s="492"/>
      <c r="S68" s="492"/>
      <c r="T68" s="492"/>
      <c r="U68" s="492"/>
      <c r="V68" s="492"/>
      <c r="W68" s="492"/>
      <c r="X68" s="492"/>
      <c r="Y68" s="492"/>
      <c r="Z68" s="492"/>
      <c r="AA68" s="492"/>
      <c r="AB68" s="492"/>
    </row>
    <row r="69" spans="1:28" s="120" customFormat="1" x14ac:dyDescent="0.2">
      <c r="A69" s="286"/>
      <c r="B69" s="286" t="s">
        <v>25</v>
      </c>
      <c r="C69" s="486">
        <f t="shared" ref="C69:N69" si="38">+C70+C73</f>
        <v>0</v>
      </c>
      <c r="D69" s="486">
        <f t="shared" ref="D69:L69" si="39">+D70+D73</f>
        <v>0</v>
      </c>
      <c r="E69" s="486">
        <f t="shared" si="39"/>
        <v>0</v>
      </c>
      <c r="F69" s="486">
        <f t="shared" si="39"/>
        <v>0</v>
      </c>
      <c r="G69" s="486">
        <f t="shared" si="39"/>
        <v>0</v>
      </c>
      <c r="H69" s="486">
        <f t="shared" si="39"/>
        <v>0</v>
      </c>
      <c r="I69" s="486">
        <f t="shared" si="39"/>
        <v>0</v>
      </c>
      <c r="J69" s="486">
        <f t="shared" si="39"/>
        <v>0</v>
      </c>
      <c r="K69" s="486">
        <f t="shared" si="39"/>
        <v>0</v>
      </c>
      <c r="L69" s="486">
        <f t="shared" si="39"/>
        <v>0</v>
      </c>
      <c r="M69" s="486">
        <f t="shared" si="38"/>
        <v>0</v>
      </c>
      <c r="N69" s="486">
        <f t="shared" si="38"/>
        <v>0</v>
      </c>
      <c r="O69" s="81">
        <f t="shared" si="5"/>
        <v>0</v>
      </c>
      <c r="P69" s="492"/>
      <c r="Q69" s="492"/>
      <c r="R69" s="492"/>
      <c r="S69" s="492"/>
      <c r="T69" s="492"/>
      <c r="U69" s="492"/>
      <c r="V69" s="492"/>
      <c r="W69" s="492"/>
      <c r="X69" s="492"/>
      <c r="Y69" s="492"/>
      <c r="Z69" s="492"/>
      <c r="AA69" s="492"/>
      <c r="AB69" s="492"/>
    </row>
    <row r="70" spans="1:28" s="120" customFormat="1" x14ac:dyDescent="0.2">
      <c r="A70" s="286"/>
      <c r="B70" s="381" t="s">
        <v>259</v>
      </c>
      <c r="C70" s="486">
        <f t="shared" ref="C70:N70" si="40">+C71+C72</f>
        <v>0</v>
      </c>
      <c r="D70" s="486">
        <f t="shared" ref="D70:L70" si="41">+D71+D72</f>
        <v>0</v>
      </c>
      <c r="E70" s="486">
        <f t="shared" si="41"/>
        <v>0</v>
      </c>
      <c r="F70" s="486">
        <f t="shared" si="41"/>
        <v>0</v>
      </c>
      <c r="G70" s="486">
        <f t="shared" si="41"/>
        <v>0</v>
      </c>
      <c r="H70" s="486">
        <f t="shared" si="41"/>
        <v>0</v>
      </c>
      <c r="I70" s="486">
        <f t="shared" si="41"/>
        <v>0</v>
      </c>
      <c r="J70" s="486">
        <f t="shared" si="41"/>
        <v>0</v>
      </c>
      <c r="K70" s="486">
        <f t="shared" si="41"/>
        <v>0</v>
      </c>
      <c r="L70" s="486">
        <f t="shared" si="41"/>
        <v>0</v>
      </c>
      <c r="M70" s="486">
        <f t="shared" si="40"/>
        <v>0</v>
      </c>
      <c r="N70" s="486">
        <f t="shared" si="40"/>
        <v>0</v>
      </c>
      <c r="O70" s="81">
        <f t="shared" si="5"/>
        <v>0</v>
      </c>
      <c r="P70" s="492"/>
      <c r="Q70" s="492"/>
      <c r="R70" s="492"/>
      <c r="S70" s="492"/>
      <c r="T70" s="492"/>
      <c r="U70" s="492"/>
      <c r="V70" s="492"/>
      <c r="W70" s="492"/>
      <c r="X70" s="492"/>
      <c r="Y70" s="492"/>
      <c r="Z70" s="492"/>
      <c r="AA70" s="492"/>
      <c r="AB70" s="492"/>
    </row>
    <row r="71" spans="1:28" s="120" customFormat="1" x14ac:dyDescent="0.2">
      <c r="A71" s="286"/>
      <c r="B71" s="382" t="s">
        <v>261</v>
      </c>
      <c r="C71" s="486">
        <v>0</v>
      </c>
      <c r="D71" s="486">
        <v>0</v>
      </c>
      <c r="E71" s="486">
        <v>0</v>
      </c>
      <c r="F71" s="486">
        <v>0</v>
      </c>
      <c r="G71" s="486">
        <v>0</v>
      </c>
      <c r="H71" s="486">
        <v>0</v>
      </c>
      <c r="I71" s="486">
        <v>0</v>
      </c>
      <c r="J71" s="486">
        <v>0</v>
      </c>
      <c r="K71" s="486">
        <v>0</v>
      </c>
      <c r="L71" s="486">
        <v>0</v>
      </c>
      <c r="M71" s="486">
        <v>0</v>
      </c>
      <c r="N71" s="486">
        <v>0</v>
      </c>
      <c r="O71" s="81">
        <f t="shared" si="5"/>
        <v>0</v>
      </c>
      <c r="P71" s="492"/>
      <c r="Q71" s="492"/>
      <c r="R71" s="492"/>
      <c r="S71" s="492"/>
      <c r="T71" s="492"/>
      <c r="U71" s="492"/>
      <c r="V71" s="492"/>
      <c r="W71" s="492"/>
      <c r="X71" s="492"/>
      <c r="Y71" s="492"/>
      <c r="Z71" s="492"/>
      <c r="AA71" s="492"/>
      <c r="AB71" s="492"/>
    </row>
    <row r="72" spans="1:28" s="120" customFormat="1" x14ac:dyDescent="0.2">
      <c r="A72" s="286"/>
      <c r="B72" s="383" t="s">
        <v>262</v>
      </c>
      <c r="C72" s="486">
        <v>0</v>
      </c>
      <c r="D72" s="486">
        <v>0</v>
      </c>
      <c r="E72" s="486">
        <v>0</v>
      </c>
      <c r="F72" s="486">
        <v>0</v>
      </c>
      <c r="G72" s="486">
        <v>0</v>
      </c>
      <c r="H72" s="486">
        <v>0</v>
      </c>
      <c r="I72" s="486">
        <v>0</v>
      </c>
      <c r="J72" s="486">
        <v>0</v>
      </c>
      <c r="K72" s="486">
        <v>0</v>
      </c>
      <c r="L72" s="486">
        <v>0</v>
      </c>
      <c r="M72" s="486">
        <v>0</v>
      </c>
      <c r="N72" s="486">
        <v>0</v>
      </c>
      <c r="O72" s="81">
        <f t="shared" si="5"/>
        <v>0</v>
      </c>
      <c r="P72" s="492"/>
      <c r="Q72" s="492"/>
      <c r="R72" s="492"/>
      <c r="S72" s="492"/>
      <c r="T72" s="492"/>
      <c r="U72" s="492"/>
      <c r="V72" s="492"/>
      <c r="W72" s="492"/>
      <c r="X72" s="492"/>
      <c r="Y72" s="492"/>
      <c r="Z72" s="492"/>
      <c r="AA72" s="492"/>
      <c r="AB72" s="492"/>
    </row>
    <row r="73" spans="1:28" s="120" customFormat="1" x14ac:dyDescent="0.2">
      <c r="A73" s="286"/>
      <c r="B73" s="381" t="s">
        <v>260</v>
      </c>
      <c r="C73" s="486">
        <f t="shared" ref="C73:N73" si="42">+C74+C75</f>
        <v>0</v>
      </c>
      <c r="D73" s="486">
        <f t="shared" ref="D73:L73" si="43">+D74+D75</f>
        <v>0</v>
      </c>
      <c r="E73" s="486">
        <f t="shared" si="43"/>
        <v>0</v>
      </c>
      <c r="F73" s="486">
        <f t="shared" si="43"/>
        <v>0</v>
      </c>
      <c r="G73" s="486">
        <f t="shared" si="43"/>
        <v>0</v>
      </c>
      <c r="H73" s="486">
        <f t="shared" si="43"/>
        <v>0</v>
      </c>
      <c r="I73" s="486">
        <f t="shared" si="43"/>
        <v>0</v>
      </c>
      <c r="J73" s="486">
        <f t="shared" si="43"/>
        <v>0</v>
      </c>
      <c r="K73" s="486">
        <f t="shared" si="43"/>
        <v>0</v>
      </c>
      <c r="L73" s="486">
        <f t="shared" si="43"/>
        <v>0</v>
      </c>
      <c r="M73" s="486">
        <f t="shared" si="42"/>
        <v>0</v>
      </c>
      <c r="N73" s="486">
        <f t="shared" si="42"/>
        <v>0</v>
      </c>
      <c r="O73" s="81">
        <f t="shared" si="5"/>
        <v>0</v>
      </c>
      <c r="P73" s="492"/>
      <c r="Q73" s="492"/>
      <c r="R73" s="492"/>
      <c r="S73" s="492"/>
      <c r="T73" s="492"/>
      <c r="U73" s="492"/>
      <c r="V73" s="492"/>
      <c r="W73" s="492"/>
      <c r="X73" s="492"/>
      <c r="Y73" s="492"/>
      <c r="Z73" s="492"/>
      <c r="AA73" s="492"/>
      <c r="AB73" s="492"/>
    </row>
    <row r="74" spans="1:28" s="120" customFormat="1" x14ac:dyDescent="0.2">
      <c r="A74" s="286"/>
      <c r="B74" s="382" t="s">
        <v>261</v>
      </c>
      <c r="C74" s="486">
        <v>0</v>
      </c>
      <c r="D74" s="486">
        <v>0</v>
      </c>
      <c r="E74" s="486">
        <v>0</v>
      </c>
      <c r="F74" s="486">
        <v>0</v>
      </c>
      <c r="G74" s="486">
        <v>0</v>
      </c>
      <c r="H74" s="486">
        <v>0</v>
      </c>
      <c r="I74" s="486">
        <v>0</v>
      </c>
      <c r="J74" s="486">
        <v>0</v>
      </c>
      <c r="K74" s="486">
        <v>0</v>
      </c>
      <c r="L74" s="486">
        <v>0</v>
      </c>
      <c r="M74" s="486">
        <v>0</v>
      </c>
      <c r="N74" s="486">
        <v>0</v>
      </c>
      <c r="O74" s="81">
        <f t="shared" si="5"/>
        <v>0</v>
      </c>
      <c r="P74" s="492"/>
      <c r="Q74" s="492"/>
      <c r="R74" s="492"/>
      <c r="S74" s="492"/>
      <c r="T74" s="492"/>
      <c r="U74" s="492"/>
      <c r="V74" s="492"/>
      <c r="W74" s="492"/>
      <c r="X74" s="492"/>
      <c r="Y74" s="492"/>
      <c r="Z74" s="492"/>
      <c r="AA74" s="492"/>
      <c r="AB74" s="492"/>
    </row>
    <row r="75" spans="1:28" s="120" customFormat="1" x14ac:dyDescent="0.2">
      <c r="A75" s="286"/>
      <c r="B75" s="383" t="s">
        <v>262</v>
      </c>
      <c r="C75" s="486">
        <v>0</v>
      </c>
      <c r="D75" s="486">
        <v>0</v>
      </c>
      <c r="E75" s="486">
        <v>0</v>
      </c>
      <c r="F75" s="486">
        <v>0</v>
      </c>
      <c r="G75" s="486">
        <v>0</v>
      </c>
      <c r="H75" s="486">
        <v>0</v>
      </c>
      <c r="I75" s="486">
        <v>0</v>
      </c>
      <c r="J75" s="486">
        <v>0</v>
      </c>
      <c r="K75" s="486">
        <v>0</v>
      </c>
      <c r="L75" s="486">
        <v>0</v>
      </c>
      <c r="M75" s="486">
        <v>0</v>
      </c>
      <c r="N75" s="486">
        <v>0</v>
      </c>
      <c r="O75" s="81">
        <f t="shared" si="5"/>
        <v>0</v>
      </c>
      <c r="P75" s="492"/>
      <c r="Q75" s="492"/>
      <c r="R75" s="492"/>
      <c r="S75" s="492"/>
      <c r="T75" s="492"/>
      <c r="U75" s="492"/>
      <c r="V75" s="492"/>
      <c r="W75" s="492"/>
      <c r="X75" s="492"/>
      <c r="Y75" s="492"/>
      <c r="Z75" s="492"/>
      <c r="AA75" s="492"/>
      <c r="AB75" s="492"/>
    </row>
    <row r="76" spans="1:28" s="120" customFormat="1" x14ac:dyDescent="0.2">
      <c r="A76" s="286"/>
      <c r="B76" s="286" t="s">
        <v>26</v>
      </c>
      <c r="C76" s="486">
        <f t="shared" ref="C76:N76" si="44">+C77+C78</f>
        <v>0</v>
      </c>
      <c r="D76" s="486">
        <f t="shared" ref="D76:L76" si="45">+D77+D78</f>
        <v>0</v>
      </c>
      <c r="E76" s="486">
        <f t="shared" si="45"/>
        <v>0</v>
      </c>
      <c r="F76" s="486">
        <f t="shared" si="45"/>
        <v>0</v>
      </c>
      <c r="G76" s="486">
        <f t="shared" si="45"/>
        <v>0</v>
      </c>
      <c r="H76" s="486">
        <f t="shared" si="45"/>
        <v>0</v>
      </c>
      <c r="I76" s="486">
        <f t="shared" si="45"/>
        <v>0</v>
      </c>
      <c r="J76" s="486">
        <f t="shared" si="45"/>
        <v>0</v>
      </c>
      <c r="K76" s="486">
        <f t="shared" si="45"/>
        <v>0</v>
      </c>
      <c r="L76" s="486">
        <f t="shared" si="45"/>
        <v>0</v>
      </c>
      <c r="M76" s="486">
        <f t="shared" si="44"/>
        <v>0</v>
      </c>
      <c r="N76" s="486">
        <f t="shared" si="44"/>
        <v>0</v>
      </c>
      <c r="O76" s="81">
        <f t="shared" si="5"/>
        <v>0</v>
      </c>
      <c r="P76" s="492"/>
      <c r="Q76" s="492"/>
      <c r="R76" s="492"/>
      <c r="S76" s="492"/>
      <c r="T76" s="492"/>
      <c r="U76" s="492"/>
      <c r="V76" s="492"/>
      <c r="W76" s="492"/>
      <c r="X76" s="492"/>
      <c r="Y76" s="492"/>
      <c r="Z76" s="492"/>
      <c r="AA76" s="492"/>
      <c r="AB76" s="492"/>
    </row>
    <row r="77" spans="1:28" s="120" customFormat="1" x14ac:dyDescent="0.2">
      <c r="A77" s="286"/>
      <c r="B77" s="381" t="s">
        <v>259</v>
      </c>
      <c r="C77" s="486">
        <v>0</v>
      </c>
      <c r="D77" s="486">
        <v>0</v>
      </c>
      <c r="E77" s="486">
        <v>0</v>
      </c>
      <c r="F77" s="486">
        <v>0</v>
      </c>
      <c r="G77" s="486">
        <v>0</v>
      </c>
      <c r="H77" s="486">
        <v>0</v>
      </c>
      <c r="I77" s="486">
        <v>0</v>
      </c>
      <c r="J77" s="486">
        <v>0</v>
      </c>
      <c r="K77" s="486">
        <v>0</v>
      </c>
      <c r="L77" s="486">
        <v>0</v>
      </c>
      <c r="M77" s="486">
        <v>0</v>
      </c>
      <c r="N77" s="486">
        <v>0</v>
      </c>
      <c r="O77" s="81">
        <f t="shared" si="5"/>
        <v>0</v>
      </c>
      <c r="P77" s="492"/>
      <c r="Q77" s="492"/>
      <c r="R77" s="492"/>
      <c r="S77" s="492"/>
      <c r="T77" s="492"/>
      <c r="U77" s="492"/>
      <c r="V77" s="492"/>
      <c r="W77" s="492"/>
      <c r="X77" s="492"/>
      <c r="Y77" s="492"/>
      <c r="Z77" s="492"/>
      <c r="AA77" s="492"/>
      <c r="AB77" s="492"/>
    </row>
    <row r="78" spans="1:28" s="120" customFormat="1" x14ac:dyDescent="0.2">
      <c r="A78" s="286"/>
      <c r="B78" s="381" t="s">
        <v>260</v>
      </c>
      <c r="C78" s="486">
        <v>0</v>
      </c>
      <c r="D78" s="486">
        <v>0</v>
      </c>
      <c r="E78" s="486">
        <v>0</v>
      </c>
      <c r="F78" s="486">
        <v>0</v>
      </c>
      <c r="G78" s="486">
        <v>0</v>
      </c>
      <c r="H78" s="486">
        <v>0</v>
      </c>
      <c r="I78" s="486">
        <v>0</v>
      </c>
      <c r="J78" s="486">
        <v>0</v>
      </c>
      <c r="K78" s="486">
        <v>0</v>
      </c>
      <c r="L78" s="486">
        <v>0</v>
      </c>
      <c r="M78" s="486">
        <v>0</v>
      </c>
      <c r="N78" s="486">
        <v>0</v>
      </c>
      <c r="O78" s="81">
        <f t="shared" si="5"/>
        <v>0</v>
      </c>
      <c r="P78" s="492"/>
      <c r="Q78" s="492"/>
      <c r="R78" s="492"/>
      <c r="S78" s="492"/>
      <c r="T78" s="492"/>
      <c r="U78" s="492"/>
      <c r="V78" s="492"/>
      <c r="W78" s="492"/>
      <c r="X78" s="492"/>
      <c r="Y78" s="492"/>
      <c r="Z78" s="492"/>
      <c r="AA78" s="492"/>
      <c r="AB78" s="492"/>
    </row>
    <row r="79" spans="1:28" s="120" customFormat="1" x14ac:dyDescent="0.2">
      <c r="A79" s="286"/>
      <c r="B79" s="286" t="s">
        <v>27</v>
      </c>
      <c r="C79" s="486">
        <f t="shared" ref="C79:N79" si="46">+C80+C81</f>
        <v>0</v>
      </c>
      <c r="D79" s="486">
        <f t="shared" ref="D79:L79" si="47">+D80+D81</f>
        <v>0</v>
      </c>
      <c r="E79" s="486">
        <f t="shared" si="47"/>
        <v>0</v>
      </c>
      <c r="F79" s="486">
        <f t="shared" si="47"/>
        <v>0</v>
      </c>
      <c r="G79" s="486">
        <f t="shared" si="47"/>
        <v>0</v>
      </c>
      <c r="H79" s="486">
        <f t="shared" si="47"/>
        <v>0</v>
      </c>
      <c r="I79" s="486">
        <f t="shared" si="47"/>
        <v>0</v>
      </c>
      <c r="J79" s="486">
        <f t="shared" si="47"/>
        <v>0</v>
      </c>
      <c r="K79" s="486">
        <f t="shared" si="47"/>
        <v>0</v>
      </c>
      <c r="L79" s="486">
        <f t="shared" si="47"/>
        <v>0</v>
      </c>
      <c r="M79" s="486">
        <f t="shared" si="46"/>
        <v>0</v>
      </c>
      <c r="N79" s="486">
        <f t="shared" si="46"/>
        <v>0</v>
      </c>
      <c r="O79" s="81">
        <f t="shared" si="5"/>
        <v>0</v>
      </c>
      <c r="P79" s="492"/>
      <c r="Q79" s="492"/>
      <c r="R79" s="492"/>
      <c r="S79" s="492"/>
      <c r="T79" s="492"/>
      <c r="U79" s="492"/>
      <c r="V79" s="492"/>
      <c r="W79" s="492"/>
      <c r="X79" s="492"/>
      <c r="Y79" s="492"/>
      <c r="Z79" s="492"/>
      <c r="AA79" s="492"/>
      <c r="AB79" s="492"/>
    </row>
    <row r="80" spans="1:28" s="120" customFormat="1" x14ac:dyDescent="0.2">
      <c r="A80" s="286"/>
      <c r="B80" s="381" t="s">
        <v>259</v>
      </c>
      <c r="C80" s="486">
        <v>0</v>
      </c>
      <c r="D80" s="486">
        <v>0</v>
      </c>
      <c r="E80" s="486">
        <v>0</v>
      </c>
      <c r="F80" s="486">
        <v>0</v>
      </c>
      <c r="G80" s="486">
        <v>0</v>
      </c>
      <c r="H80" s="486">
        <v>0</v>
      </c>
      <c r="I80" s="486">
        <v>0</v>
      </c>
      <c r="J80" s="486">
        <v>0</v>
      </c>
      <c r="K80" s="486">
        <v>0</v>
      </c>
      <c r="L80" s="486">
        <v>0</v>
      </c>
      <c r="M80" s="486">
        <v>0</v>
      </c>
      <c r="N80" s="486">
        <v>0</v>
      </c>
      <c r="O80" s="81">
        <f t="shared" si="5"/>
        <v>0</v>
      </c>
      <c r="P80" s="492"/>
      <c r="Q80" s="492"/>
      <c r="R80" s="492"/>
      <c r="S80" s="492"/>
      <c r="T80" s="492"/>
      <c r="U80" s="492"/>
      <c r="V80" s="492"/>
      <c r="W80" s="492"/>
      <c r="X80" s="492"/>
      <c r="Y80" s="492"/>
      <c r="Z80" s="492"/>
      <c r="AA80" s="492"/>
      <c r="AB80" s="492"/>
    </row>
    <row r="81" spans="1:28" s="120" customFormat="1" x14ac:dyDescent="0.2">
      <c r="A81" s="286"/>
      <c r="B81" s="386" t="s">
        <v>260</v>
      </c>
      <c r="C81" s="486">
        <v>0</v>
      </c>
      <c r="D81" s="486">
        <v>0</v>
      </c>
      <c r="E81" s="486">
        <v>0</v>
      </c>
      <c r="F81" s="486">
        <v>0</v>
      </c>
      <c r="G81" s="486">
        <v>0</v>
      </c>
      <c r="H81" s="486">
        <v>0</v>
      </c>
      <c r="I81" s="486">
        <v>0</v>
      </c>
      <c r="J81" s="486">
        <v>0</v>
      </c>
      <c r="K81" s="486">
        <v>0</v>
      </c>
      <c r="L81" s="486">
        <v>0</v>
      </c>
      <c r="M81" s="486">
        <v>0</v>
      </c>
      <c r="N81" s="486">
        <v>0</v>
      </c>
      <c r="O81" s="81">
        <f t="shared" si="5"/>
        <v>0</v>
      </c>
      <c r="P81" s="492"/>
      <c r="Q81" s="492"/>
      <c r="R81" s="492"/>
      <c r="S81" s="492"/>
      <c r="T81" s="492"/>
      <c r="U81" s="492"/>
      <c r="V81" s="492"/>
      <c r="W81" s="492"/>
      <c r="X81" s="492"/>
      <c r="Y81" s="492"/>
      <c r="Z81" s="492"/>
      <c r="AA81" s="492"/>
      <c r="AB81" s="492"/>
    </row>
    <row r="82" spans="1:28" s="120" customFormat="1" x14ac:dyDescent="0.2">
      <c r="A82" s="286"/>
      <c r="B82" s="387" t="s">
        <v>28</v>
      </c>
      <c r="C82" s="387">
        <v>0</v>
      </c>
      <c r="D82" s="387">
        <v>0</v>
      </c>
      <c r="E82" s="387">
        <v>0</v>
      </c>
      <c r="F82" s="387">
        <v>0</v>
      </c>
      <c r="G82" s="387">
        <v>0</v>
      </c>
      <c r="H82" s="387">
        <v>0</v>
      </c>
      <c r="I82" s="387">
        <v>0</v>
      </c>
      <c r="J82" s="387">
        <v>0</v>
      </c>
      <c r="K82" s="387">
        <v>0</v>
      </c>
      <c r="L82" s="387">
        <v>0</v>
      </c>
      <c r="M82" s="387">
        <v>0</v>
      </c>
      <c r="N82" s="387">
        <v>0</v>
      </c>
      <c r="O82" s="80">
        <f t="shared" si="5"/>
        <v>0</v>
      </c>
      <c r="P82" s="492"/>
      <c r="Q82" s="492"/>
      <c r="R82" s="492"/>
      <c r="S82" s="492"/>
      <c r="T82" s="492"/>
      <c r="U82" s="492"/>
      <c r="V82" s="492"/>
      <c r="W82" s="492"/>
      <c r="X82" s="492"/>
      <c r="Y82" s="492"/>
      <c r="Z82" s="492"/>
      <c r="AA82" s="492"/>
      <c r="AB82" s="492"/>
    </row>
    <row r="83" spans="1:28" s="120" customFormat="1" x14ac:dyDescent="0.2">
      <c r="A83" s="286"/>
      <c r="B83" s="387" t="s">
        <v>598</v>
      </c>
      <c r="C83" s="388">
        <v>0</v>
      </c>
      <c r="D83" s="388">
        <v>0</v>
      </c>
      <c r="E83" s="388">
        <v>0</v>
      </c>
      <c r="F83" s="388">
        <v>0</v>
      </c>
      <c r="G83" s="388">
        <v>0</v>
      </c>
      <c r="H83" s="388">
        <v>0</v>
      </c>
      <c r="I83" s="388">
        <v>0</v>
      </c>
      <c r="J83" s="388">
        <v>0</v>
      </c>
      <c r="K83" s="388">
        <v>0</v>
      </c>
      <c r="L83" s="388">
        <v>0</v>
      </c>
      <c r="M83" s="388">
        <v>0</v>
      </c>
      <c r="N83" s="388">
        <v>0</v>
      </c>
      <c r="O83" s="80">
        <f t="shared" ref="O83:O147" si="48">+SUM(C83:N83)</f>
        <v>0</v>
      </c>
      <c r="P83" s="492"/>
      <c r="Q83" s="492"/>
      <c r="R83" s="492"/>
      <c r="S83" s="492"/>
      <c r="T83" s="492"/>
      <c r="U83" s="492"/>
      <c r="V83" s="492"/>
      <c r="W83" s="492"/>
      <c r="X83" s="492"/>
      <c r="Y83" s="492"/>
      <c r="Z83" s="492"/>
      <c r="AA83" s="492"/>
      <c r="AB83" s="492"/>
    </row>
    <row r="84" spans="1:28" s="120" customFormat="1" x14ac:dyDescent="0.2">
      <c r="A84" s="286"/>
      <c r="B84" s="362" t="s">
        <v>471</v>
      </c>
      <c r="C84" s="388">
        <v>0</v>
      </c>
      <c r="D84" s="388">
        <v>0</v>
      </c>
      <c r="E84" s="388">
        <v>0</v>
      </c>
      <c r="F84" s="388">
        <v>2750</v>
      </c>
      <c r="G84" s="388">
        <v>0</v>
      </c>
      <c r="H84" s="388">
        <v>0</v>
      </c>
      <c r="I84" s="388">
        <v>0</v>
      </c>
      <c r="J84" s="388">
        <v>0</v>
      </c>
      <c r="K84" s="388">
        <v>0</v>
      </c>
      <c r="L84" s="388">
        <v>0</v>
      </c>
      <c r="M84" s="388">
        <v>0</v>
      </c>
      <c r="N84" s="388">
        <v>0</v>
      </c>
      <c r="O84" s="80">
        <f t="shared" si="48"/>
        <v>2750</v>
      </c>
      <c r="P84" s="492"/>
      <c r="Q84" s="492"/>
      <c r="R84" s="492"/>
      <c r="S84" s="492"/>
      <c r="T84" s="492"/>
      <c r="U84" s="492"/>
      <c r="V84" s="492"/>
      <c r="W84" s="492"/>
      <c r="X84" s="492"/>
      <c r="Y84" s="492"/>
      <c r="Z84" s="492"/>
      <c r="AA84" s="492"/>
      <c r="AB84" s="492"/>
    </row>
    <row r="85" spans="1:28" s="120" customFormat="1" x14ac:dyDescent="0.2">
      <c r="A85" s="286"/>
      <c r="B85" s="362" t="s">
        <v>480</v>
      </c>
      <c r="C85" s="388">
        <v>0</v>
      </c>
      <c r="D85" s="388">
        <v>0</v>
      </c>
      <c r="E85" s="388">
        <v>0</v>
      </c>
      <c r="F85" s="388">
        <v>0</v>
      </c>
      <c r="G85" s="388">
        <v>0</v>
      </c>
      <c r="H85" s="388">
        <v>0</v>
      </c>
      <c r="I85" s="388">
        <v>0</v>
      </c>
      <c r="J85" s="388">
        <v>0</v>
      </c>
      <c r="K85" s="388">
        <v>0</v>
      </c>
      <c r="L85" s="388">
        <v>0</v>
      </c>
      <c r="M85" s="388">
        <v>0</v>
      </c>
      <c r="N85" s="388">
        <v>0</v>
      </c>
      <c r="O85" s="80">
        <f t="shared" si="48"/>
        <v>0</v>
      </c>
      <c r="P85" s="492"/>
      <c r="Q85" s="492"/>
      <c r="R85" s="492"/>
      <c r="S85" s="492"/>
      <c r="T85" s="492"/>
      <c r="U85" s="492"/>
      <c r="V85" s="492"/>
      <c r="W85" s="492"/>
      <c r="X85" s="492"/>
      <c r="Y85" s="492"/>
      <c r="Z85" s="492"/>
      <c r="AA85" s="492"/>
      <c r="AB85" s="492"/>
    </row>
    <row r="86" spans="1:28" s="120" customFormat="1" x14ac:dyDescent="0.2">
      <c r="A86" s="286"/>
      <c r="B86" s="387" t="s">
        <v>472</v>
      </c>
      <c r="C86" s="388">
        <v>0</v>
      </c>
      <c r="D86" s="388">
        <v>0</v>
      </c>
      <c r="E86" s="388">
        <v>0</v>
      </c>
      <c r="F86" s="388">
        <v>0</v>
      </c>
      <c r="G86" s="388">
        <v>0</v>
      </c>
      <c r="H86" s="388">
        <v>0</v>
      </c>
      <c r="I86" s="388">
        <v>0</v>
      </c>
      <c r="J86" s="388">
        <v>0</v>
      </c>
      <c r="K86" s="388">
        <v>0</v>
      </c>
      <c r="L86" s="388">
        <v>0</v>
      </c>
      <c r="M86" s="388">
        <v>0</v>
      </c>
      <c r="N86" s="388">
        <v>0</v>
      </c>
      <c r="O86" s="80">
        <f t="shared" si="48"/>
        <v>0</v>
      </c>
      <c r="P86" s="492"/>
      <c r="Q86" s="492"/>
      <c r="R86" s="492"/>
      <c r="S86" s="492"/>
      <c r="T86" s="492"/>
      <c r="U86" s="492"/>
      <c r="V86" s="492"/>
      <c r="W86" s="492"/>
      <c r="X86" s="492"/>
      <c r="Y86" s="492"/>
      <c r="Z86" s="492"/>
      <c r="AA86" s="492"/>
      <c r="AB86" s="492"/>
    </row>
    <row r="87" spans="1:28" s="120" customFormat="1" x14ac:dyDescent="0.2">
      <c r="A87" s="286"/>
      <c r="B87" s="362" t="s">
        <v>599</v>
      </c>
      <c r="C87" s="388">
        <v>0</v>
      </c>
      <c r="D87" s="388">
        <v>0</v>
      </c>
      <c r="E87" s="388">
        <v>0</v>
      </c>
      <c r="F87" s="388">
        <v>0</v>
      </c>
      <c r="G87" s="388">
        <v>0</v>
      </c>
      <c r="H87" s="388">
        <v>0</v>
      </c>
      <c r="I87" s="388">
        <v>0</v>
      </c>
      <c r="J87" s="388">
        <v>0</v>
      </c>
      <c r="K87" s="388">
        <v>0</v>
      </c>
      <c r="L87" s="388">
        <v>0</v>
      </c>
      <c r="M87" s="388">
        <v>0</v>
      </c>
      <c r="N87" s="388">
        <v>0</v>
      </c>
      <c r="O87" s="80">
        <f t="shared" si="48"/>
        <v>0</v>
      </c>
      <c r="P87" s="492"/>
      <c r="Q87" s="492"/>
      <c r="R87" s="492"/>
      <c r="S87" s="492"/>
      <c r="T87" s="492"/>
      <c r="U87" s="492"/>
      <c r="V87" s="492"/>
      <c r="W87" s="492"/>
      <c r="X87" s="492"/>
      <c r="Y87" s="492"/>
      <c r="Z87" s="492"/>
      <c r="AA87" s="492"/>
      <c r="AB87" s="492"/>
    </row>
    <row r="88" spans="1:28" s="120" customFormat="1" x14ac:dyDescent="0.2">
      <c r="A88" s="286"/>
      <c r="B88" s="387" t="s">
        <v>482</v>
      </c>
      <c r="C88" s="388">
        <v>0</v>
      </c>
      <c r="D88" s="388">
        <v>0</v>
      </c>
      <c r="E88" s="388">
        <v>0</v>
      </c>
      <c r="F88" s="388">
        <v>0</v>
      </c>
      <c r="G88" s="388">
        <v>0</v>
      </c>
      <c r="H88" s="388">
        <v>0</v>
      </c>
      <c r="I88" s="388">
        <v>0</v>
      </c>
      <c r="J88" s="388">
        <v>0</v>
      </c>
      <c r="K88" s="388">
        <v>0</v>
      </c>
      <c r="L88" s="388">
        <v>0</v>
      </c>
      <c r="M88" s="388">
        <v>0</v>
      </c>
      <c r="N88" s="388">
        <v>0</v>
      </c>
      <c r="O88" s="80">
        <f t="shared" si="48"/>
        <v>0</v>
      </c>
      <c r="P88" s="492"/>
      <c r="Q88" s="492"/>
      <c r="R88" s="492"/>
      <c r="S88" s="492"/>
      <c r="T88" s="492"/>
      <c r="U88" s="492"/>
      <c r="V88" s="492"/>
      <c r="W88" s="492"/>
      <c r="X88" s="492"/>
      <c r="Y88" s="492"/>
      <c r="Z88" s="492"/>
      <c r="AA88" s="492"/>
      <c r="AB88" s="492"/>
    </row>
    <row r="89" spans="1:28" s="120" customFormat="1" x14ac:dyDescent="0.2">
      <c r="A89" s="286"/>
      <c r="B89" s="387" t="s">
        <v>633</v>
      </c>
      <c r="C89" s="388">
        <v>0</v>
      </c>
      <c r="D89" s="388">
        <v>0</v>
      </c>
      <c r="E89" s="388">
        <v>0</v>
      </c>
      <c r="F89" s="388">
        <v>0</v>
      </c>
      <c r="G89" s="388">
        <v>0</v>
      </c>
      <c r="H89" s="388">
        <v>0</v>
      </c>
      <c r="I89" s="388">
        <v>0</v>
      </c>
      <c r="J89" s="388">
        <v>0</v>
      </c>
      <c r="K89" s="388">
        <v>0</v>
      </c>
      <c r="L89" s="388">
        <v>0</v>
      </c>
      <c r="M89" s="388">
        <v>0</v>
      </c>
      <c r="N89" s="388">
        <v>0</v>
      </c>
      <c r="O89" s="80">
        <f t="shared" si="48"/>
        <v>0</v>
      </c>
      <c r="P89" s="492"/>
      <c r="Q89" s="492"/>
      <c r="R89" s="492"/>
      <c r="S89" s="492"/>
      <c r="T89" s="492"/>
      <c r="U89" s="492"/>
      <c r="V89" s="492"/>
      <c r="W89" s="492"/>
      <c r="X89" s="492"/>
      <c r="Y89" s="492"/>
      <c r="Z89" s="492"/>
      <c r="AA89" s="492"/>
      <c r="AB89" s="492"/>
    </row>
    <row r="90" spans="1:28" s="120" customFormat="1" x14ac:dyDescent="0.2">
      <c r="A90" s="286"/>
      <c r="B90" s="362" t="s">
        <v>473</v>
      </c>
      <c r="C90" s="388">
        <v>0</v>
      </c>
      <c r="D90" s="388">
        <v>0</v>
      </c>
      <c r="E90" s="388">
        <v>0</v>
      </c>
      <c r="F90" s="388">
        <v>0</v>
      </c>
      <c r="G90" s="388">
        <v>0</v>
      </c>
      <c r="H90" s="388">
        <v>0</v>
      </c>
      <c r="I90" s="388">
        <v>0</v>
      </c>
      <c r="J90" s="388">
        <v>0</v>
      </c>
      <c r="K90" s="388">
        <v>0</v>
      </c>
      <c r="L90" s="388">
        <v>0</v>
      </c>
      <c r="M90" s="388">
        <v>0</v>
      </c>
      <c r="N90" s="388">
        <v>0</v>
      </c>
      <c r="O90" s="80">
        <f t="shared" si="48"/>
        <v>0</v>
      </c>
      <c r="P90" s="492"/>
      <c r="Q90" s="492"/>
      <c r="R90" s="492"/>
      <c r="S90" s="492"/>
      <c r="T90" s="492"/>
      <c r="U90" s="492"/>
      <c r="V90" s="492"/>
      <c r="W90" s="492"/>
      <c r="X90" s="492"/>
      <c r="Y90" s="492"/>
      <c r="Z90" s="492"/>
      <c r="AA90" s="492"/>
      <c r="AB90" s="492"/>
    </row>
    <row r="91" spans="1:28" s="120" customFormat="1" x14ac:dyDescent="0.2">
      <c r="A91" s="286"/>
      <c r="B91" s="387" t="s">
        <v>474</v>
      </c>
      <c r="C91" s="388">
        <v>0</v>
      </c>
      <c r="D91" s="388">
        <v>0</v>
      </c>
      <c r="E91" s="388">
        <v>0</v>
      </c>
      <c r="F91" s="388">
        <v>0</v>
      </c>
      <c r="G91" s="388">
        <v>0</v>
      </c>
      <c r="H91" s="388">
        <v>0</v>
      </c>
      <c r="I91" s="388">
        <v>0</v>
      </c>
      <c r="J91" s="388">
        <v>0</v>
      </c>
      <c r="K91" s="388">
        <v>0</v>
      </c>
      <c r="L91" s="388">
        <v>0</v>
      </c>
      <c r="M91" s="388">
        <v>0</v>
      </c>
      <c r="N91" s="388">
        <v>0</v>
      </c>
      <c r="O91" s="80">
        <f t="shared" si="48"/>
        <v>0</v>
      </c>
      <c r="P91" s="492"/>
      <c r="Q91" s="492"/>
      <c r="R91" s="492"/>
      <c r="S91" s="492"/>
      <c r="T91" s="492"/>
      <c r="U91" s="492"/>
      <c r="V91" s="492"/>
      <c r="W91" s="492"/>
      <c r="X91" s="492"/>
      <c r="Y91" s="492"/>
      <c r="Z91" s="492"/>
      <c r="AA91" s="492"/>
      <c r="AB91" s="492"/>
    </row>
    <row r="92" spans="1:28" s="120" customFormat="1" x14ac:dyDescent="0.2">
      <c r="A92" s="286"/>
      <c r="B92" s="362" t="s">
        <v>682</v>
      </c>
      <c r="C92" s="388">
        <v>0</v>
      </c>
      <c r="D92" s="388">
        <v>0</v>
      </c>
      <c r="E92" s="388">
        <v>0</v>
      </c>
      <c r="F92" s="388">
        <v>0</v>
      </c>
      <c r="G92" s="388">
        <v>0</v>
      </c>
      <c r="H92" s="388">
        <v>0</v>
      </c>
      <c r="I92" s="388">
        <v>0</v>
      </c>
      <c r="J92" s="388">
        <v>0</v>
      </c>
      <c r="K92" s="388">
        <v>0</v>
      </c>
      <c r="L92" s="388">
        <v>0</v>
      </c>
      <c r="M92" s="388">
        <v>0</v>
      </c>
      <c r="N92" s="388">
        <v>0</v>
      </c>
      <c r="O92" s="80">
        <f t="shared" si="48"/>
        <v>0</v>
      </c>
      <c r="P92" s="492"/>
      <c r="Q92" s="492"/>
      <c r="R92" s="492"/>
      <c r="S92" s="492"/>
      <c r="T92" s="492"/>
      <c r="U92" s="492"/>
      <c r="V92" s="492"/>
      <c r="W92" s="492"/>
      <c r="X92" s="492"/>
      <c r="Y92" s="492"/>
      <c r="Z92" s="492"/>
      <c r="AA92" s="492"/>
      <c r="AB92" s="492"/>
    </row>
    <row r="93" spans="1:28" s="120" customFormat="1" x14ac:dyDescent="0.2">
      <c r="A93" s="286"/>
      <c r="B93" s="362" t="s">
        <v>583</v>
      </c>
      <c r="C93" s="388">
        <v>0</v>
      </c>
      <c r="D93" s="388">
        <v>0</v>
      </c>
      <c r="E93" s="388">
        <v>0</v>
      </c>
      <c r="F93" s="388">
        <v>0</v>
      </c>
      <c r="G93" s="388">
        <v>0</v>
      </c>
      <c r="H93" s="388">
        <v>0</v>
      </c>
      <c r="I93" s="388">
        <v>0</v>
      </c>
      <c r="J93" s="388">
        <v>0</v>
      </c>
      <c r="K93" s="388">
        <v>0</v>
      </c>
      <c r="L93" s="388">
        <v>0</v>
      </c>
      <c r="M93" s="388">
        <v>0</v>
      </c>
      <c r="N93" s="388">
        <v>0</v>
      </c>
      <c r="O93" s="80">
        <f t="shared" si="48"/>
        <v>0</v>
      </c>
      <c r="P93" s="492"/>
      <c r="Q93" s="492"/>
      <c r="R93" s="492"/>
      <c r="S93" s="492"/>
      <c r="T93" s="492"/>
      <c r="U93" s="492"/>
      <c r="V93" s="492"/>
      <c r="W93" s="492"/>
      <c r="X93" s="492"/>
      <c r="Y93" s="492"/>
      <c r="Z93" s="492"/>
      <c r="AA93" s="492"/>
      <c r="AB93" s="492"/>
    </row>
    <row r="94" spans="1:28" s="120" customFormat="1" x14ac:dyDescent="0.2">
      <c r="A94" s="286"/>
      <c r="B94" s="387" t="s">
        <v>584</v>
      </c>
      <c r="C94" s="388">
        <v>0</v>
      </c>
      <c r="D94" s="388">
        <v>0</v>
      </c>
      <c r="E94" s="388">
        <v>0</v>
      </c>
      <c r="F94" s="388">
        <v>0</v>
      </c>
      <c r="G94" s="388">
        <v>0</v>
      </c>
      <c r="H94" s="388">
        <v>0</v>
      </c>
      <c r="I94" s="388">
        <v>0</v>
      </c>
      <c r="J94" s="388">
        <v>0</v>
      </c>
      <c r="K94" s="388">
        <v>0</v>
      </c>
      <c r="L94" s="388">
        <v>0</v>
      </c>
      <c r="M94" s="388">
        <v>0</v>
      </c>
      <c r="N94" s="388">
        <v>0</v>
      </c>
      <c r="O94" s="80">
        <f t="shared" si="48"/>
        <v>0</v>
      </c>
      <c r="P94" s="492"/>
      <c r="Q94" s="492"/>
      <c r="R94" s="492"/>
      <c r="S94" s="492"/>
      <c r="T94" s="492"/>
      <c r="U94" s="492"/>
      <c r="V94" s="492"/>
      <c r="W94" s="492"/>
      <c r="X94" s="492"/>
      <c r="Y94" s="492"/>
      <c r="Z94" s="492"/>
      <c r="AA94" s="492"/>
      <c r="AB94" s="492"/>
    </row>
    <row r="95" spans="1:28" s="120" customFormat="1" x14ac:dyDescent="0.2">
      <c r="A95" s="286"/>
      <c r="B95" s="387" t="s">
        <v>683</v>
      </c>
      <c r="C95" s="388">
        <v>0</v>
      </c>
      <c r="D95" s="388">
        <v>0</v>
      </c>
      <c r="E95" s="388">
        <v>0</v>
      </c>
      <c r="F95" s="388">
        <v>0</v>
      </c>
      <c r="G95" s="388">
        <v>0</v>
      </c>
      <c r="H95" s="388">
        <v>0</v>
      </c>
      <c r="I95" s="388">
        <v>0</v>
      </c>
      <c r="J95" s="388">
        <v>0</v>
      </c>
      <c r="K95" s="388">
        <v>0</v>
      </c>
      <c r="L95" s="388">
        <v>0</v>
      </c>
      <c r="M95" s="388">
        <v>0</v>
      </c>
      <c r="N95" s="388">
        <v>0</v>
      </c>
      <c r="O95" s="80">
        <f t="shared" si="48"/>
        <v>0</v>
      </c>
      <c r="P95" s="492"/>
      <c r="Q95" s="492"/>
      <c r="R95" s="492"/>
      <c r="S95" s="492"/>
      <c r="T95" s="492"/>
      <c r="U95" s="492"/>
      <c r="V95" s="492"/>
      <c r="W95" s="492"/>
      <c r="X95" s="492"/>
      <c r="Y95" s="492"/>
      <c r="Z95" s="492"/>
      <c r="AA95" s="492"/>
      <c r="AB95" s="492"/>
    </row>
    <row r="96" spans="1:28" s="120" customFormat="1" x14ac:dyDescent="0.2">
      <c r="A96" s="286"/>
      <c r="B96" s="387" t="s">
        <v>684</v>
      </c>
      <c r="C96" s="388">
        <v>0</v>
      </c>
      <c r="D96" s="388">
        <v>0</v>
      </c>
      <c r="E96" s="388">
        <v>0</v>
      </c>
      <c r="F96" s="388">
        <v>0</v>
      </c>
      <c r="G96" s="388">
        <v>0</v>
      </c>
      <c r="H96" s="388">
        <v>0</v>
      </c>
      <c r="I96" s="388">
        <v>0</v>
      </c>
      <c r="J96" s="388">
        <v>0</v>
      </c>
      <c r="K96" s="388">
        <v>0</v>
      </c>
      <c r="L96" s="388">
        <v>0</v>
      </c>
      <c r="M96" s="388">
        <v>0</v>
      </c>
      <c r="N96" s="388">
        <v>0</v>
      </c>
      <c r="O96" s="80">
        <f t="shared" si="48"/>
        <v>0</v>
      </c>
      <c r="P96" s="492"/>
      <c r="Q96" s="492"/>
      <c r="R96" s="492"/>
      <c r="S96" s="492"/>
      <c r="T96" s="492"/>
      <c r="U96" s="492"/>
      <c r="V96" s="492"/>
      <c r="W96" s="492"/>
      <c r="X96" s="492"/>
      <c r="Y96" s="492"/>
      <c r="Z96" s="492"/>
      <c r="AA96" s="492"/>
      <c r="AB96" s="492"/>
    </row>
    <row r="97" spans="1:28" s="120" customFormat="1" x14ac:dyDescent="0.2">
      <c r="A97" s="286"/>
      <c r="B97" s="387" t="s">
        <v>634</v>
      </c>
      <c r="C97" s="388">
        <v>0</v>
      </c>
      <c r="D97" s="388">
        <v>0</v>
      </c>
      <c r="E97" s="388">
        <v>0</v>
      </c>
      <c r="F97" s="388">
        <v>0</v>
      </c>
      <c r="G97" s="388">
        <v>0</v>
      </c>
      <c r="H97" s="388">
        <v>0</v>
      </c>
      <c r="I97" s="388">
        <v>0</v>
      </c>
      <c r="J97" s="388">
        <v>0</v>
      </c>
      <c r="K97" s="388">
        <v>0</v>
      </c>
      <c r="L97" s="388">
        <v>0</v>
      </c>
      <c r="M97" s="388">
        <v>0</v>
      </c>
      <c r="N97" s="388">
        <v>0</v>
      </c>
      <c r="O97" s="80">
        <f t="shared" si="48"/>
        <v>0</v>
      </c>
      <c r="P97" s="492"/>
      <c r="Q97" s="492"/>
      <c r="R97" s="492"/>
      <c r="S97" s="492"/>
      <c r="T97" s="492"/>
      <c r="U97" s="492"/>
      <c r="V97" s="492"/>
      <c r="W97" s="492"/>
      <c r="X97" s="492"/>
      <c r="Y97" s="492"/>
      <c r="Z97" s="492"/>
      <c r="AA97" s="492"/>
      <c r="AB97" s="492"/>
    </row>
    <row r="98" spans="1:28" s="120" customFormat="1" x14ac:dyDescent="0.2">
      <c r="A98" s="286"/>
      <c r="B98" s="362" t="s">
        <v>629</v>
      </c>
      <c r="C98" s="80">
        <v>0</v>
      </c>
      <c r="D98" s="80">
        <v>0</v>
      </c>
      <c r="E98" s="80">
        <v>0</v>
      </c>
      <c r="F98" s="80">
        <v>0</v>
      </c>
      <c r="G98" s="80">
        <v>0</v>
      </c>
      <c r="H98" s="80">
        <v>0</v>
      </c>
      <c r="I98" s="80">
        <v>0</v>
      </c>
      <c r="J98" s="80">
        <v>0</v>
      </c>
      <c r="K98" s="80">
        <v>0</v>
      </c>
      <c r="L98" s="80">
        <v>0</v>
      </c>
      <c r="M98" s="80">
        <v>0</v>
      </c>
      <c r="N98" s="80">
        <v>0</v>
      </c>
      <c r="O98" s="80">
        <f t="shared" si="48"/>
        <v>0</v>
      </c>
      <c r="P98" s="492"/>
      <c r="Q98" s="492"/>
      <c r="R98" s="492"/>
      <c r="S98" s="492"/>
      <c r="T98" s="492"/>
      <c r="U98" s="492"/>
      <c r="V98" s="492"/>
      <c r="W98" s="492"/>
      <c r="X98" s="492"/>
      <c r="Y98" s="492"/>
      <c r="Z98" s="492"/>
      <c r="AA98" s="492"/>
      <c r="AB98" s="492"/>
    </row>
    <row r="99" spans="1:28" s="120" customFormat="1" x14ac:dyDescent="0.2">
      <c r="A99" s="286"/>
      <c r="B99" s="387" t="s">
        <v>764</v>
      </c>
      <c r="C99" s="80">
        <v>0</v>
      </c>
      <c r="D99" s="80">
        <v>0</v>
      </c>
      <c r="E99" s="80">
        <v>1040.3391152207319</v>
      </c>
      <c r="F99" s="80">
        <v>0</v>
      </c>
      <c r="G99" s="80">
        <v>0</v>
      </c>
      <c r="H99" s="80">
        <v>0</v>
      </c>
      <c r="I99" s="80">
        <v>0</v>
      </c>
      <c r="J99" s="80">
        <v>0</v>
      </c>
      <c r="K99" s="80">
        <v>0</v>
      </c>
      <c r="L99" s="80">
        <v>0</v>
      </c>
      <c r="M99" s="80">
        <v>0</v>
      </c>
      <c r="N99" s="80">
        <v>0</v>
      </c>
      <c r="O99" s="80">
        <f t="shared" si="48"/>
        <v>1040.3391152207319</v>
      </c>
      <c r="P99" s="492"/>
      <c r="Q99" s="492"/>
      <c r="R99" s="492"/>
      <c r="S99" s="492"/>
      <c r="T99" s="492"/>
      <c r="U99" s="492"/>
      <c r="V99" s="492"/>
      <c r="W99" s="492"/>
      <c r="X99" s="492"/>
      <c r="Y99" s="492"/>
      <c r="Z99" s="492"/>
      <c r="AA99" s="492"/>
      <c r="AB99" s="492"/>
    </row>
    <row r="100" spans="1:28" s="120" customFormat="1" x14ac:dyDescent="0.2">
      <c r="A100" s="286"/>
      <c r="B100" s="387" t="s">
        <v>765</v>
      </c>
      <c r="C100" s="363">
        <v>0</v>
      </c>
      <c r="D100" s="363">
        <v>0</v>
      </c>
      <c r="E100" s="363">
        <v>0</v>
      </c>
      <c r="F100" s="363">
        <v>0</v>
      </c>
      <c r="G100" s="363">
        <v>0</v>
      </c>
      <c r="H100" s="363">
        <v>396.54864254674237</v>
      </c>
      <c r="I100" s="363">
        <v>0</v>
      </c>
      <c r="J100" s="363">
        <v>0</v>
      </c>
      <c r="K100" s="363">
        <v>0</v>
      </c>
      <c r="L100" s="363">
        <v>0</v>
      </c>
      <c r="M100" s="363">
        <v>0</v>
      </c>
      <c r="N100" s="363">
        <v>0</v>
      </c>
      <c r="O100" s="80">
        <f t="shared" si="48"/>
        <v>396.54864254674237</v>
      </c>
      <c r="P100" s="492"/>
      <c r="Q100" s="492"/>
      <c r="R100" s="492"/>
      <c r="S100" s="492"/>
      <c r="T100" s="492"/>
      <c r="U100" s="492"/>
      <c r="V100" s="492"/>
      <c r="W100" s="492"/>
      <c r="X100" s="492"/>
      <c r="Y100" s="492"/>
      <c r="Z100" s="492"/>
      <c r="AA100" s="492"/>
      <c r="AB100" s="492"/>
    </row>
    <row r="101" spans="1:28" s="120" customFormat="1" x14ac:dyDescent="0.2">
      <c r="A101" s="286"/>
      <c r="B101" s="387" t="s">
        <v>877</v>
      </c>
      <c r="C101" s="363">
        <v>0</v>
      </c>
      <c r="D101" s="363">
        <v>0</v>
      </c>
      <c r="E101" s="363">
        <v>0</v>
      </c>
      <c r="F101" s="363">
        <v>0</v>
      </c>
      <c r="G101" s="363">
        <v>0</v>
      </c>
      <c r="H101" s="363">
        <v>0</v>
      </c>
      <c r="I101" s="363">
        <v>0</v>
      </c>
      <c r="J101" s="363">
        <v>0</v>
      </c>
      <c r="K101" s="363">
        <v>0</v>
      </c>
      <c r="L101" s="363">
        <v>0</v>
      </c>
      <c r="M101" s="363">
        <v>0</v>
      </c>
      <c r="N101" s="363">
        <v>0</v>
      </c>
      <c r="O101" s="80">
        <f t="shared" si="48"/>
        <v>0</v>
      </c>
      <c r="P101" s="492"/>
      <c r="Q101" s="492"/>
      <c r="R101" s="492"/>
      <c r="S101" s="492"/>
      <c r="T101" s="492"/>
      <c r="U101" s="492"/>
      <c r="V101" s="492"/>
      <c r="W101" s="492"/>
      <c r="X101" s="492"/>
      <c r="Y101" s="492"/>
      <c r="Z101" s="492"/>
      <c r="AA101" s="492"/>
      <c r="AB101" s="492"/>
    </row>
    <row r="102" spans="1:28" s="120" customFormat="1" x14ac:dyDescent="0.2">
      <c r="A102" s="286"/>
      <c r="B102" s="387" t="s">
        <v>418</v>
      </c>
      <c r="C102" s="363">
        <v>0</v>
      </c>
      <c r="D102" s="363">
        <v>0</v>
      </c>
      <c r="E102" s="363">
        <v>0</v>
      </c>
      <c r="F102" s="363">
        <v>0</v>
      </c>
      <c r="G102" s="363">
        <v>0</v>
      </c>
      <c r="H102" s="363">
        <v>0</v>
      </c>
      <c r="I102" s="363">
        <v>0</v>
      </c>
      <c r="J102" s="363">
        <v>0</v>
      </c>
      <c r="K102" s="363">
        <v>0</v>
      </c>
      <c r="L102" s="363">
        <v>0</v>
      </c>
      <c r="M102" s="363">
        <v>0</v>
      </c>
      <c r="N102" s="363">
        <v>0</v>
      </c>
      <c r="O102" s="80">
        <f t="shared" si="48"/>
        <v>0</v>
      </c>
      <c r="P102" s="492"/>
      <c r="Q102" s="492"/>
      <c r="R102" s="492"/>
      <c r="S102" s="492"/>
      <c r="T102" s="492"/>
      <c r="U102" s="492"/>
      <c r="V102" s="492"/>
      <c r="W102" s="492"/>
      <c r="X102" s="492"/>
      <c r="Y102" s="492"/>
      <c r="Z102" s="492"/>
      <c r="AA102" s="492"/>
      <c r="AB102" s="492"/>
    </row>
    <row r="103" spans="1:28" s="120" customFormat="1" x14ac:dyDescent="0.2">
      <c r="A103" s="286"/>
      <c r="B103" s="387" t="s">
        <v>808</v>
      </c>
      <c r="C103" s="363">
        <v>8.4797756058854823</v>
      </c>
      <c r="D103" s="363">
        <v>9.0652850561913656</v>
      </c>
      <c r="E103" s="363">
        <v>8.3108493896842752</v>
      </c>
      <c r="F103" s="363">
        <v>8.6247333061788023</v>
      </c>
      <c r="G103" s="363">
        <v>8.6730867193182455</v>
      </c>
      <c r="H103" s="363">
        <v>8.7217112194941322</v>
      </c>
      <c r="I103" s="363">
        <v>8.7706083264785786</v>
      </c>
      <c r="J103" s="363">
        <v>8.8197795685074443</v>
      </c>
      <c r="K103" s="363">
        <v>8.8692264828093297</v>
      </c>
      <c r="L103" s="363">
        <v>8.9189506142831068</v>
      </c>
      <c r="M103" s="363">
        <v>8.9689535176138584</v>
      </c>
      <c r="N103" s="363">
        <v>9.0192367554214279</v>
      </c>
      <c r="O103" s="80">
        <f t="shared" si="48"/>
        <v>105.24219656186605</v>
      </c>
      <c r="P103" s="492"/>
      <c r="Q103" s="492"/>
      <c r="R103" s="492"/>
      <c r="S103" s="492"/>
      <c r="T103" s="492"/>
      <c r="U103" s="492"/>
      <c r="V103" s="492"/>
      <c r="W103" s="492"/>
      <c r="X103" s="492"/>
      <c r="Y103" s="492"/>
      <c r="Z103" s="492"/>
      <c r="AA103" s="492"/>
      <c r="AB103" s="492"/>
    </row>
    <row r="104" spans="1:28" s="120" customFormat="1" x14ac:dyDescent="0.2">
      <c r="A104" s="286"/>
      <c r="B104" s="387" t="s">
        <v>481</v>
      </c>
      <c r="C104" s="80">
        <v>0</v>
      </c>
      <c r="D104" s="80">
        <v>0</v>
      </c>
      <c r="E104" s="80">
        <v>0</v>
      </c>
      <c r="F104" s="80">
        <v>0</v>
      </c>
      <c r="G104" s="80">
        <v>0</v>
      </c>
      <c r="H104" s="80">
        <v>0</v>
      </c>
      <c r="I104" s="80">
        <v>0</v>
      </c>
      <c r="J104" s="80">
        <v>22.028931</v>
      </c>
      <c r="K104" s="80">
        <v>0</v>
      </c>
      <c r="L104" s="80">
        <v>0</v>
      </c>
      <c r="M104" s="80">
        <v>0</v>
      </c>
      <c r="N104" s="80">
        <v>0</v>
      </c>
      <c r="O104" s="80">
        <f t="shared" si="48"/>
        <v>22.028931</v>
      </c>
      <c r="P104" s="492"/>
      <c r="Q104" s="492"/>
      <c r="R104" s="492"/>
      <c r="S104" s="492"/>
      <c r="T104" s="492"/>
      <c r="U104" s="492"/>
      <c r="V104" s="492"/>
      <c r="W104" s="492"/>
      <c r="X104" s="492"/>
      <c r="Y104" s="492"/>
      <c r="Z104" s="492"/>
      <c r="AA104" s="492"/>
      <c r="AB104" s="492"/>
    </row>
    <row r="105" spans="1:28" s="120" customFormat="1" x14ac:dyDescent="0.2">
      <c r="A105" s="286"/>
      <c r="B105" s="362" t="s">
        <v>479</v>
      </c>
      <c r="C105" s="363">
        <v>0</v>
      </c>
      <c r="D105" s="363">
        <v>0</v>
      </c>
      <c r="E105" s="363">
        <v>0</v>
      </c>
      <c r="F105" s="363">
        <v>0</v>
      </c>
      <c r="G105" s="363">
        <v>0</v>
      </c>
      <c r="H105" s="363">
        <v>0</v>
      </c>
      <c r="I105" s="363">
        <v>0</v>
      </c>
      <c r="J105" s="363">
        <v>0</v>
      </c>
      <c r="K105" s="363">
        <v>0</v>
      </c>
      <c r="L105" s="363">
        <v>0</v>
      </c>
      <c r="M105" s="363">
        <v>0</v>
      </c>
      <c r="N105" s="363">
        <v>0</v>
      </c>
      <c r="O105" s="80">
        <f t="shared" si="48"/>
        <v>0</v>
      </c>
      <c r="P105" s="492"/>
      <c r="Q105" s="492"/>
      <c r="R105" s="492"/>
      <c r="S105" s="492"/>
      <c r="T105" s="492"/>
      <c r="U105" s="492"/>
      <c r="V105" s="492"/>
      <c r="W105" s="492"/>
      <c r="X105" s="492"/>
      <c r="Y105" s="492"/>
      <c r="Z105" s="492"/>
      <c r="AA105" s="492"/>
      <c r="AB105" s="492"/>
    </row>
    <row r="106" spans="1:28" s="120" customFormat="1" x14ac:dyDescent="0.2">
      <c r="A106" s="286"/>
      <c r="B106" s="387" t="s">
        <v>853</v>
      </c>
      <c r="C106" s="363">
        <v>0</v>
      </c>
      <c r="D106" s="363">
        <v>0</v>
      </c>
      <c r="E106" s="363">
        <v>0</v>
      </c>
      <c r="F106" s="363">
        <v>0</v>
      </c>
      <c r="G106" s="363">
        <v>0</v>
      </c>
      <c r="H106" s="363">
        <v>0</v>
      </c>
      <c r="I106" s="363">
        <v>0</v>
      </c>
      <c r="J106" s="363">
        <v>0</v>
      </c>
      <c r="K106" s="363">
        <v>0</v>
      </c>
      <c r="L106" s="363">
        <v>0</v>
      </c>
      <c r="M106" s="363">
        <v>0</v>
      </c>
      <c r="N106" s="363">
        <v>0</v>
      </c>
      <c r="O106" s="80">
        <f t="shared" si="48"/>
        <v>0</v>
      </c>
      <c r="P106" s="492"/>
      <c r="Q106" s="492"/>
      <c r="R106" s="492"/>
      <c r="S106" s="492"/>
      <c r="T106" s="492"/>
      <c r="U106" s="492"/>
      <c r="V106" s="492"/>
      <c r="W106" s="492"/>
      <c r="X106" s="492"/>
      <c r="Y106" s="492"/>
      <c r="Z106" s="492"/>
      <c r="AA106" s="492"/>
      <c r="AB106" s="492"/>
    </row>
    <row r="107" spans="1:28" s="120" customFormat="1" x14ac:dyDescent="0.2">
      <c r="A107" s="286"/>
      <c r="B107" s="362" t="s">
        <v>854</v>
      </c>
      <c r="C107" s="80">
        <v>0</v>
      </c>
      <c r="D107" s="80">
        <v>0</v>
      </c>
      <c r="E107" s="80">
        <v>0</v>
      </c>
      <c r="F107" s="80">
        <v>0</v>
      </c>
      <c r="G107" s="80">
        <v>0</v>
      </c>
      <c r="H107" s="80">
        <v>0</v>
      </c>
      <c r="I107" s="80">
        <v>0</v>
      </c>
      <c r="J107" s="80">
        <v>0</v>
      </c>
      <c r="K107" s="80">
        <v>1958.1159</v>
      </c>
      <c r="L107" s="80">
        <v>0</v>
      </c>
      <c r="M107" s="80">
        <v>0</v>
      </c>
      <c r="N107" s="80">
        <v>0</v>
      </c>
      <c r="O107" s="80">
        <f t="shared" si="48"/>
        <v>1958.1159</v>
      </c>
      <c r="P107" s="492"/>
      <c r="Q107" s="492"/>
      <c r="R107" s="492"/>
      <c r="S107" s="492"/>
      <c r="T107" s="492"/>
      <c r="U107" s="492"/>
      <c r="V107" s="492"/>
      <c r="W107" s="492"/>
      <c r="X107" s="492"/>
      <c r="Y107" s="492"/>
      <c r="Z107" s="492"/>
      <c r="AA107" s="492"/>
      <c r="AB107" s="492"/>
    </row>
    <row r="108" spans="1:28" s="120" customFormat="1" x14ac:dyDescent="0.2">
      <c r="A108" s="286"/>
      <c r="B108" s="387" t="s">
        <v>636</v>
      </c>
      <c r="C108" s="80">
        <v>0</v>
      </c>
      <c r="D108" s="80">
        <v>0</v>
      </c>
      <c r="E108" s="80">
        <v>0</v>
      </c>
      <c r="F108" s="80">
        <v>0</v>
      </c>
      <c r="G108" s="80">
        <v>0</v>
      </c>
      <c r="H108" s="80">
        <v>0</v>
      </c>
      <c r="I108" s="80">
        <v>0</v>
      </c>
      <c r="J108" s="80">
        <v>0</v>
      </c>
      <c r="K108" s="80">
        <v>0</v>
      </c>
      <c r="L108" s="80">
        <v>0</v>
      </c>
      <c r="M108" s="80">
        <v>0</v>
      </c>
      <c r="N108" s="80">
        <v>0</v>
      </c>
      <c r="O108" s="80">
        <f t="shared" si="48"/>
        <v>0</v>
      </c>
      <c r="P108" s="492"/>
      <c r="Q108" s="492"/>
      <c r="R108" s="492"/>
      <c r="S108" s="492"/>
      <c r="T108" s="492"/>
      <c r="U108" s="492"/>
      <c r="V108" s="492"/>
      <c r="W108" s="492"/>
      <c r="X108" s="492"/>
      <c r="Y108" s="492"/>
      <c r="Z108" s="492"/>
      <c r="AA108" s="492"/>
      <c r="AB108" s="492"/>
    </row>
    <row r="109" spans="1:28" s="120" customFormat="1" x14ac:dyDescent="0.2">
      <c r="A109" s="286"/>
      <c r="B109" s="387" t="s">
        <v>554</v>
      </c>
      <c r="C109" s="363">
        <v>0</v>
      </c>
      <c r="D109" s="363">
        <v>0</v>
      </c>
      <c r="E109" s="363">
        <v>0</v>
      </c>
      <c r="F109" s="363">
        <v>0</v>
      </c>
      <c r="G109" s="363">
        <v>0</v>
      </c>
      <c r="H109" s="363">
        <v>0</v>
      </c>
      <c r="I109" s="363">
        <v>0</v>
      </c>
      <c r="J109" s="363">
        <v>0</v>
      </c>
      <c r="K109" s="363">
        <v>0</v>
      </c>
      <c r="L109" s="363">
        <v>0</v>
      </c>
      <c r="M109" s="363">
        <v>0</v>
      </c>
      <c r="N109" s="363">
        <v>0</v>
      </c>
      <c r="O109" s="80">
        <f t="shared" si="48"/>
        <v>0</v>
      </c>
      <c r="P109" s="492"/>
      <c r="Q109" s="492"/>
      <c r="R109" s="492"/>
      <c r="S109" s="492"/>
      <c r="T109" s="492"/>
      <c r="U109" s="492"/>
      <c r="V109" s="492"/>
      <c r="W109" s="492"/>
      <c r="X109" s="492"/>
      <c r="Y109" s="492"/>
      <c r="Z109" s="492"/>
      <c r="AA109" s="492"/>
      <c r="AB109" s="492"/>
    </row>
    <row r="110" spans="1:28" s="120" customFormat="1" x14ac:dyDescent="0.2">
      <c r="A110" s="286"/>
      <c r="B110" s="387" t="s">
        <v>555</v>
      </c>
      <c r="C110" s="363">
        <v>0</v>
      </c>
      <c r="D110" s="363">
        <v>0</v>
      </c>
      <c r="E110" s="363">
        <v>0</v>
      </c>
      <c r="F110" s="363">
        <v>0</v>
      </c>
      <c r="G110" s="363">
        <v>0</v>
      </c>
      <c r="H110" s="363">
        <v>0</v>
      </c>
      <c r="I110" s="363">
        <v>0</v>
      </c>
      <c r="J110" s="363">
        <v>0</v>
      </c>
      <c r="K110" s="363">
        <v>0</v>
      </c>
      <c r="L110" s="363">
        <v>0</v>
      </c>
      <c r="M110" s="363">
        <v>0</v>
      </c>
      <c r="N110" s="363">
        <v>0</v>
      </c>
      <c r="O110" s="80">
        <f t="shared" si="48"/>
        <v>0</v>
      </c>
      <c r="P110" s="492"/>
      <c r="Q110" s="492"/>
      <c r="R110" s="492"/>
      <c r="S110" s="492"/>
      <c r="T110" s="492"/>
      <c r="U110" s="492"/>
      <c r="V110" s="492"/>
      <c r="W110" s="492"/>
      <c r="X110" s="492"/>
      <c r="Y110" s="492"/>
      <c r="Z110" s="492"/>
      <c r="AA110" s="492"/>
      <c r="AB110" s="492"/>
    </row>
    <row r="111" spans="1:28" s="120" customFormat="1" x14ac:dyDescent="0.2">
      <c r="A111" s="286"/>
      <c r="B111" s="362" t="s">
        <v>556</v>
      </c>
      <c r="C111" s="363">
        <v>0</v>
      </c>
      <c r="D111" s="363">
        <v>0</v>
      </c>
      <c r="E111" s="363">
        <v>0</v>
      </c>
      <c r="F111" s="363">
        <v>0</v>
      </c>
      <c r="G111" s="363">
        <v>0</v>
      </c>
      <c r="H111" s="363">
        <v>0</v>
      </c>
      <c r="I111" s="363">
        <v>0</v>
      </c>
      <c r="J111" s="363">
        <v>0</v>
      </c>
      <c r="K111" s="363">
        <v>0</v>
      </c>
      <c r="L111" s="363">
        <v>0</v>
      </c>
      <c r="M111" s="363">
        <v>0</v>
      </c>
      <c r="N111" s="363">
        <v>0</v>
      </c>
      <c r="O111" s="80">
        <f t="shared" si="48"/>
        <v>0</v>
      </c>
      <c r="P111" s="492"/>
      <c r="Q111" s="492"/>
      <c r="R111" s="492"/>
      <c r="S111" s="492"/>
      <c r="T111" s="492"/>
      <c r="U111" s="492"/>
      <c r="V111" s="492"/>
      <c r="W111" s="492"/>
      <c r="X111" s="492"/>
      <c r="Y111" s="492"/>
      <c r="Z111" s="492"/>
      <c r="AA111" s="492"/>
      <c r="AB111" s="492"/>
    </row>
    <row r="112" spans="1:28" s="120" customFormat="1" x14ac:dyDescent="0.2">
      <c r="A112" s="286"/>
      <c r="B112" s="387" t="s">
        <v>408</v>
      </c>
      <c r="C112" s="363">
        <v>0</v>
      </c>
      <c r="D112" s="363">
        <v>0</v>
      </c>
      <c r="E112" s="363">
        <v>0</v>
      </c>
      <c r="F112" s="363">
        <v>0</v>
      </c>
      <c r="G112" s="363">
        <v>0</v>
      </c>
      <c r="H112" s="363">
        <v>0</v>
      </c>
      <c r="I112" s="363">
        <v>0</v>
      </c>
      <c r="J112" s="363">
        <v>0</v>
      </c>
      <c r="K112" s="363">
        <v>0</v>
      </c>
      <c r="L112" s="363">
        <v>0</v>
      </c>
      <c r="M112" s="363">
        <v>0</v>
      </c>
      <c r="N112" s="363">
        <v>0</v>
      </c>
      <c r="O112" s="80">
        <f t="shared" si="48"/>
        <v>0</v>
      </c>
      <c r="P112" s="492"/>
      <c r="Q112" s="492"/>
      <c r="R112" s="492"/>
      <c r="S112" s="492"/>
      <c r="T112" s="492"/>
      <c r="U112" s="492"/>
      <c r="V112" s="492"/>
      <c r="W112" s="492"/>
      <c r="X112" s="492"/>
      <c r="Y112" s="492"/>
      <c r="Z112" s="492"/>
      <c r="AA112" s="492"/>
      <c r="AB112" s="492"/>
    </row>
    <row r="113" spans="1:28" s="120" customFormat="1" x14ac:dyDescent="0.2">
      <c r="A113" s="286"/>
      <c r="B113" s="362" t="s">
        <v>852</v>
      </c>
      <c r="C113" s="363">
        <v>0</v>
      </c>
      <c r="D113" s="363">
        <v>0</v>
      </c>
      <c r="E113" s="363">
        <v>0</v>
      </c>
      <c r="F113" s="363">
        <v>0</v>
      </c>
      <c r="G113" s="363">
        <v>1286.3809348900002</v>
      </c>
      <c r="H113" s="363">
        <v>0</v>
      </c>
      <c r="I113" s="363">
        <v>0</v>
      </c>
      <c r="J113" s="363">
        <v>0</v>
      </c>
      <c r="K113" s="363">
        <v>0</v>
      </c>
      <c r="L113" s="363">
        <v>0</v>
      </c>
      <c r="M113" s="363">
        <v>0</v>
      </c>
      <c r="N113" s="363">
        <v>0</v>
      </c>
      <c r="O113" s="80">
        <f t="shared" si="48"/>
        <v>1286.3809348900002</v>
      </c>
      <c r="P113" s="492"/>
      <c r="Q113" s="492"/>
      <c r="R113" s="492"/>
      <c r="S113" s="492"/>
      <c r="T113" s="492"/>
      <c r="U113" s="492"/>
      <c r="V113" s="492"/>
      <c r="W113" s="492"/>
      <c r="X113" s="492"/>
      <c r="Y113" s="492"/>
      <c r="Z113" s="492"/>
      <c r="AA113" s="492"/>
      <c r="AB113" s="492"/>
    </row>
    <row r="114" spans="1:28" s="120" customFormat="1" x14ac:dyDescent="0.2">
      <c r="A114" s="286"/>
      <c r="B114" s="362" t="s">
        <v>855</v>
      </c>
      <c r="C114" s="363">
        <v>0</v>
      </c>
      <c r="D114" s="363">
        <v>0</v>
      </c>
      <c r="E114" s="363">
        <v>3053.6164119999999</v>
      </c>
      <c r="F114" s="363">
        <v>1666.958384</v>
      </c>
      <c r="G114" s="363">
        <v>497.16973435</v>
      </c>
      <c r="H114" s="363">
        <v>0</v>
      </c>
      <c r="I114" s="363">
        <v>0</v>
      </c>
      <c r="J114" s="363">
        <v>0</v>
      </c>
      <c r="K114" s="363">
        <v>0</v>
      </c>
      <c r="L114" s="363">
        <v>0</v>
      </c>
      <c r="M114" s="363">
        <v>0</v>
      </c>
      <c r="N114" s="363">
        <v>0</v>
      </c>
      <c r="O114" s="80">
        <f t="shared" si="48"/>
        <v>5217.7445303499999</v>
      </c>
      <c r="P114" s="492"/>
      <c r="Q114" s="492"/>
      <c r="R114" s="492"/>
      <c r="S114" s="492"/>
      <c r="T114" s="492"/>
      <c r="U114" s="492"/>
      <c r="V114" s="492"/>
      <c r="W114" s="492"/>
      <c r="X114" s="492"/>
      <c r="Y114" s="492"/>
      <c r="Z114" s="492"/>
      <c r="AA114" s="492"/>
      <c r="AB114" s="492"/>
    </row>
    <row r="115" spans="1:28" s="120" customFormat="1" x14ac:dyDescent="0.2">
      <c r="A115" s="286"/>
      <c r="B115" s="362" t="s">
        <v>557</v>
      </c>
      <c r="C115" s="363">
        <v>0</v>
      </c>
      <c r="D115" s="363">
        <v>0</v>
      </c>
      <c r="E115" s="363">
        <v>0</v>
      </c>
      <c r="F115" s="363">
        <v>0</v>
      </c>
      <c r="G115" s="363">
        <v>0</v>
      </c>
      <c r="H115" s="363">
        <v>0</v>
      </c>
      <c r="I115" s="363">
        <v>0</v>
      </c>
      <c r="J115" s="363">
        <v>0</v>
      </c>
      <c r="K115" s="363">
        <v>0</v>
      </c>
      <c r="L115" s="363">
        <v>0</v>
      </c>
      <c r="M115" s="363">
        <v>0</v>
      </c>
      <c r="N115" s="363">
        <v>0</v>
      </c>
      <c r="O115" s="80">
        <f t="shared" si="48"/>
        <v>0</v>
      </c>
      <c r="P115" s="492"/>
      <c r="Q115" s="492"/>
      <c r="R115" s="492"/>
      <c r="S115" s="492"/>
      <c r="T115" s="492"/>
      <c r="U115" s="492"/>
      <c r="V115" s="492"/>
      <c r="W115" s="492"/>
      <c r="X115" s="492"/>
      <c r="Y115" s="492"/>
      <c r="Z115" s="492"/>
      <c r="AA115" s="492"/>
      <c r="AB115" s="492"/>
    </row>
    <row r="116" spans="1:28" s="120" customFormat="1" x14ac:dyDescent="0.2">
      <c r="A116" s="286"/>
      <c r="B116" s="362" t="s">
        <v>558</v>
      </c>
      <c r="C116" s="80">
        <v>0</v>
      </c>
      <c r="D116" s="80">
        <v>0</v>
      </c>
      <c r="E116" s="80">
        <v>1899.9926029999999</v>
      </c>
      <c r="F116" s="80">
        <v>0</v>
      </c>
      <c r="G116" s="80">
        <v>0</v>
      </c>
      <c r="H116" s="80">
        <v>0</v>
      </c>
      <c r="I116" s="80">
        <v>0</v>
      </c>
      <c r="J116" s="80">
        <v>0</v>
      </c>
      <c r="K116" s="80">
        <v>0</v>
      </c>
      <c r="L116" s="80">
        <v>0</v>
      </c>
      <c r="M116" s="80">
        <v>0</v>
      </c>
      <c r="N116" s="80">
        <v>0</v>
      </c>
      <c r="O116" s="80">
        <f t="shared" si="48"/>
        <v>1899.9926029999999</v>
      </c>
      <c r="P116" s="492"/>
      <c r="Q116" s="492"/>
      <c r="R116" s="492"/>
      <c r="S116" s="492"/>
      <c r="T116" s="492"/>
      <c r="U116" s="492"/>
      <c r="V116" s="492"/>
      <c r="W116" s="492"/>
      <c r="X116" s="492"/>
      <c r="Y116" s="492"/>
      <c r="Z116" s="492"/>
      <c r="AA116" s="492"/>
      <c r="AB116" s="492"/>
    </row>
    <row r="117" spans="1:28" s="120" customFormat="1" x14ac:dyDescent="0.2">
      <c r="A117" s="286"/>
      <c r="B117" s="387" t="s">
        <v>823</v>
      </c>
      <c r="C117" s="80">
        <v>0</v>
      </c>
      <c r="D117" s="80">
        <v>0</v>
      </c>
      <c r="E117" s="80">
        <v>0</v>
      </c>
      <c r="F117" s="80">
        <v>0</v>
      </c>
      <c r="G117" s="80">
        <v>0</v>
      </c>
      <c r="H117" s="80">
        <v>2000</v>
      </c>
      <c r="I117" s="80">
        <v>0</v>
      </c>
      <c r="J117" s="80">
        <v>0</v>
      </c>
      <c r="K117" s="80">
        <v>0</v>
      </c>
      <c r="L117" s="80">
        <v>0</v>
      </c>
      <c r="M117" s="80">
        <v>0</v>
      </c>
      <c r="N117" s="80">
        <v>0</v>
      </c>
      <c r="O117" s="80">
        <f t="shared" si="48"/>
        <v>2000</v>
      </c>
      <c r="P117" s="492"/>
      <c r="Q117" s="492"/>
      <c r="R117" s="492"/>
      <c r="S117" s="492"/>
      <c r="T117" s="492"/>
      <c r="U117" s="492"/>
      <c r="V117" s="492"/>
      <c r="W117" s="492"/>
      <c r="X117" s="492"/>
      <c r="Y117" s="492"/>
      <c r="Z117" s="492"/>
      <c r="AA117" s="492"/>
      <c r="AB117" s="492"/>
    </row>
    <row r="118" spans="1:28" s="120" customFormat="1" x14ac:dyDescent="0.2">
      <c r="A118" s="286"/>
      <c r="B118" s="387" t="s">
        <v>985</v>
      </c>
      <c r="C118" s="80">
        <v>0</v>
      </c>
      <c r="D118" s="80">
        <v>2207.6583138152205</v>
      </c>
      <c r="E118" s="80">
        <v>0</v>
      </c>
      <c r="F118" s="80">
        <v>0</v>
      </c>
      <c r="G118" s="80">
        <v>0</v>
      </c>
      <c r="H118" s="80">
        <v>0</v>
      </c>
      <c r="I118" s="80">
        <v>0</v>
      </c>
      <c r="J118" s="80">
        <v>0</v>
      </c>
      <c r="K118" s="80">
        <v>0</v>
      </c>
      <c r="L118" s="80">
        <v>0</v>
      </c>
      <c r="M118" s="80">
        <v>0</v>
      </c>
      <c r="N118" s="80">
        <v>0</v>
      </c>
      <c r="O118" s="80">
        <f t="shared" si="48"/>
        <v>2207.6583138152205</v>
      </c>
      <c r="P118" s="492"/>
      <c r="Q118" s="492"/>
      <c r="R118" s="492"/>
      <c r="S118" s="492"/>
      <c r="T118" s="492"/>
      <c r="U118" s="492"/>
      <c r="V118" s="492"/>
      <c r="W118" s="492"/>
      <c r="X118" s="492"/>
      <c r="Y118" s="492"/>
      <c r="Z118" s="492"/>
      <c r="AA118" s="492"/>
      <c r="AB118" s="492"/>
    </row>
    <row r="119" spans="1:28" s="120" customFormat="1" x14ac:dyDescent="0.2">
      <c r="A119" s="286"/>
      <c r="B119" s="362" t="s">
        <v>582</v>
      </c>
      <c r="C119" s="80">
        <v>0</v>
      </c>
      <c r="D119" s="80">
        <v>0</v>
      </c>
      <c r="E119" s="80">
        <v>0</v>
      </c>
      <c r="F119" s="80">
        <v>0</v>
      </c>
      <c r="G119" s="80">
        <v>0</v>
      </c>
      <c r="H119" s="80">
        <v>0</v>
      </c>
      <c r="I119" s="80">
        <v>0</v>
      </c>
      <c r="J119" s="80">
        <v>0</v>
      </c>
      <c r="K119" s="80">
        <v>0</v>
      </c>
      <c r="L119" s="80">
        <v>0</v>
      </c>
      <c r="M119" s="80">
        <v>0</v>
      </c>
      <c r="N119" s="80">
        <v>0</v>
      </c>
      <c r="O119" s="80">
        <f t="shared" si="48"/>
        <v>0</v>
      </c>
      <c r="P119" s="492"/>
      <c r="Q119" s="492"/>
      <c r="R119" s="492"/>
      <c r="S119" s="492"/>
      <c r="T119" s="492"/>
      <c r="U119" s="492"/>
      <c r="V119" s="492"/>
      <c r="W119" s="492"/>
      <c r="X119" s="492"/>
      <c r="Y119" s="492"/>
      <c r="Z119" s="492"/>
      <c r="AA119" s="492"/>
      <c r="AB119" s="492"/>
    </row>
    <row r="120" spans="1:28" s="120" customFormat="1" x14ac:dyDescent="0.2">
      <c r="A120" s="286"/>
      <c r="B120" s="362" t="s">
        <v>484</v>
      </c>
      <c r="C120" s="80">
        <v>0</v>
      </c>
      <c r="D120" s="80">
        <v>0</v>
      </c>
      <c r="E120" s="80">
        <v>0</v>
      </c>
      <c r="F120" s="80">
        <v>0</v>
      </c>
      <c r="G120" s="80">
        <v>0</v>
      </c>
      <c r="H120" s="80">
        <v>0</v>
      </c>
      <c r="I120" s="80">
        <v>0</v>
      </c>
      <c r="J120" s="80">
        <v>0</v>
      </c>
      <c r="K120" s="80">
        <v>0</v>
      </c>
      <c r="L120" s="80">
        <v>0</v>
      </c>
      <c r="M120" s="80">
        <v>0</v>
      </c>
      <c r="N120" s="80">
        <v>0</v>
      </c>
      <c r="O120" s="80">
        <f t="shared" si="48"/>
        <v>0</v>
      </c>
      <c r="P120" s="492"/>
      <c r="Q120" s="492"/>
      <c r="R120" s="492"/>
      <c r="S120" s="492"/>
      <c r="T120" s="492"/>
      <c r="U120" s="492"/>
      <c r="V120" s="492"/>
      <c r="W120" s="492"/>
      <c r="X120" s="492"/>
      <c r="Y120" s="492"/>
      <c r="Z120" s="492"/>
      <c r="AA120" s="492"/>
      <c r="AB120" s="492"/>
    </row>
    <row r="121" spans="1:28" s="120" customFormat="1" x14ac:dyDescent="0.2">
      <c r="A121" s="286"/>
      <c r="B121" s="387" t="s">
        <v>824</v>
      </c>
      <c r="C121" s="80">
        <v>0</v>
      </c>
      <c r="D121" s="80">
        <v>0</v>
      </c>
      <c r="E121" s="80">
        <v>0</v>
      </c>
      <c r="F121" s="80">
        <v>0</v>
      </c>
      <c r="G121" s="80">
        <v>0</v>
      </c>
      <c r="H121" s="80">
        <v>0</v>
      </c>
      <c r="I121" s="80">
        <v>0</v>
      </c>
      <c r="J121" s="80">
        <v>0</v>
      </c>
      <c r="K121" s="80">
        <v>0</v>
      </c>
      <c r="L121" s="80">
        <v>0</v>
      </c>
      <c r="M121" s="80">
        <v>0</v>
      </c>
      <c r="N121" s="80">
        <v>0</v>
      </c>
      <c r="O121" s="80">
        <f t="shared" si="48"/>
        <v>0</v>
      </c>
      <c r="P121" s="492"/>
      <c r="Q121" s="492"/>
      <c r="R121" s="492"/>
      <c r="S121" s="492"/>
      <c r="T121" s="492"/>
      <c r="U121" s="492"/>
      <c r="V121" s="492"/>
      <c r="W121" s="492"/>
      <c r="X121" s="492"/>
      <c r="Y121" s="492"/>
      <c r="Z121" s="492"/>
      <c r="AA121" s="492"/>
      <c r="AB121" s="492"/>
    </row>
    <row r="122" spans="1:28" s="120" customFormat="1" x14ac:dyDescent="0.2">
      <c r="A122" s="286"/>
      <c r="B122" s="387" t="s">
        <v>680</v>
      </c>
      <c r="C122" s="80">
        <v>866.53410748374949</v>
      </c>
      <c r="D122" s="80">
        <v>0</v>
      </c>
      <c r="E122" s="80">
        <v>0</v>
      </c>
      <c r="F122" s="80">
        <v>0</v>
      </c>
      <c r="G122" s="80">
        <v>0</v>
      </c>
      <c r="H122" s="80">
        <v>0</v>
      </c>
      <c r="I122" s="80">
        <v>0</v>
      </c>
      <c r="J122" s="80">
        <v>0</v>
      </c>
      <c r="K122" s="80">
        <v>0</v>
      </c>
      <c r="L122" s="80">
        <v>0</v>
      </c>
      <c r="M122" s="80">
        <v>0</v>
      </c>
      <c r="N122" s="80">
        <v>0</v>
      </c>
      <c r="O122" s="80">
        <f t="shared" si="48"/>
        <v>866.53410748374949</v>
      </c>
      <c r="P122" s="492"/>
      <c r="Q122" s="492"/>
      <c r="R122" s="492"/>
      <c r="S122" s="492"/>
      <c r="T122" s="492"/>
      <c r="U122" s="492"/>
      <c r="V122" s="492"/>
      <c r="W122" s="492"/>
      <c r="X122" s="492"/>
      <c r="Y122" s="492"/>
      <c r="Z122" s="492"/>
      <c r="AA122" s="492"/>
      <c r="AB122" s="492"/>
    </row>
    <row r="123" spans="1:28" s="120" customFormat="1" x14ac:dyDescent="0.2">
      <c r="A123" s="286"/>
      <c r="B123" s="387" t="s">
        <v>681</v>
      </c>
      <c r="C123" s="363">
        <v>0</v>
      </c>
      <c r="D123" s="363">
        <v>0</v>
      </c>
      <c r="E123" s="363">
        <v>0</v>
      </c>
      <c r="F123" s="363">
        <v>1263.7080662371366</v>
      </c>
      <c r="G123" s="363">
        <v>0</v>
      </c>
      <c r="H123" s="363">
        <v>0</v>
      </c>
      <c r="I123" s="363">
        <v>0</v>
      </c>
      <c r="J123" s="363">
        <v>0</v>
      </c>
      <c r="K123" s="363">
        <v>0</v>
      </c>
      <c r="L123" s="363">
        <v>0</v>
      </c>
      <c r="M123" s="363">
        <v>0</v>
      </c>
      <c r="N123" s="363">
        <v>0</v>
      </c>
      <c r="O123" s="80">
        <f t="shared" si="48"/>
        <v>1263.7080662371366</v>
      </c>
      <c r="P123" s="492"/>
      <c r="Q123" s="492"/>
      <c r="R123" s="492"/>
      <c r="S123" s="492"/>
      <c r="T123" s="492"/>
      <c r="U123" s="492"/>
      <c r="V123" s="492"/>
      <c r="W123" s="492"/>
      <c r="X123" s="492"/>
      <c r="Y123" s="492"/>
      <c r="Z123" s="492"/>
      <c r="AA123" s="492"/>
      <c r="AB123" s="492"/>
    </row>
    <row r="124" spans="1:28" s="120" customFormat="1" x14ac:dyDescent="0.2">
      <c r="A124" s="286"/>
      <c r="B124" s="387" t="s">
        <v>579</v>
      </c>
      <c r="C124" s="363">
        <v>0</v>
      </c>
      <c r="D124" s="363">
        <v>0</v>
      </c>
      <c r="E124" s="363">
        <v>0</v>
      </c>
      <c r="F124" s="363">
        <v>0</v>
      </c>
      <c r="G124" s="363">
        <v>0</v>
      </c>
      <c r="H124" s="363">
        <v>0</v>
      </c>
      <c r="I124" s="363">
        <v>0</v>
      </c>
      <c r="J124" s="363">
        <v>0</v>
      </c>
      <c r="K124" s="363">
        <v>0</v>
      </c>
      <c r="L124" s="363">
        <v>0</v>
      </c>
      <c r="M124" s="363">
        <v>0</v>
      </c>
      <c r="N124" s="363">
        <v>0</v>
      </c>
      <c r="O124" s="80">
        <f t="shared" si="48"/>
        <v>0</v>
      </c>
      <c r="P124" s="492"/>
      <c r="Q124" s="492"/>
      <c r="R124" s="492"/>
      <c r="S124" s="492"/>
      <c r="T124" s="492"/>
      <c r="U124" s="492"/>
      <c r="V124" s="492"/>
      <c r="W124" s="492"/>
      <c r="X124" s="492"/>
      <c r="Y124" s="492"/>
      <c r="Z124" s="492"/>
      <c r="AA124" s="492"/>
      <c r="AB124" s="492"/>
    </row>
    <row r="125" spans="1:28" s="120" customFormat="1" x14ac:dyDescent="0.2">
      <c r="A125" s="286"/>
      <c r="B125" s="387" t="s">
        <v>580</v>
      </c>
      <c r="C125" s="363">
        <v>0</v>
      </c>
      <c r="D125" s="363">
        <v>0</v>
      </c>
      <c r="E125" s="363">
        <v>0</v>
      </c>
      <c r="F125" s="363">
        <v>0</v>
      </c>
      <c r="G125" s="363">
        <v>0</v>
      </c>
      <c r="H125" s="363">
        <v>0</v>
      </c>
      <c r="I125" s="363">
        <v>0</v>
      </c>
      <c r="J125" s="363">
        <v>0</v>
      </c>
      <c r="K125" s="363">
        <v>0</v>
      </c>
      <c r="L125" s="363">
        <v>0</v>
      </c>
      <c r="M125" s="363">
        <v>0</v>
      </c>
      <c r="N125" s="363">
        <v>0</v>
      </c>
      <c r="O125" s="80">
        <f t="shared" si="48"/>
        <v>0</v>
      </c>
      <c r="P125" s="492"/>
      <c r="Q125" s="492"/>
      <c r="R125" s="492"/>
      <c r="S125" s="492"/>
      <c r="T125" s="492"/>
      <c r="U125" s="492"/>
      <c r="V125" s="492"/>
      <c r="W125" s="492"/>
      <c r="X125" s="492"/>
      <c r="Y125" s="492"/>
      <c r="Z125" s="492"/>
      <c r="AA125" s="492"/>
      <c r="AB125" s="492"/>
    </row>
    <row r="126" spans="1:28" s="120" customFormat="1" x14ac:dyDescent="0.2">
      <c r="A126" s="286"/>
      <c r="B126" s="387" t="s">
        <v>581</v>
      </c>
      <c r="C126" s="363">
        <v>0</v>
      </c>
      <c r="D126" s="363">
        <v>0</v>
      </c>
      <c r="E126" s="363">
        <v>0</v>
      </c>
      <c r="F126" s="363">
        <v>0</v>
      </c>
      <c r="G126" s="363">
        <v>0</v>
      </c>
      <c r="H126" s="363">
        <v>0</v>
      </c>
      <c r="I126" s="363">
        <v>0</v>
      </c>
      <c r="J126" s="363">
        <v>0</v>
      </c>
      <c r="K126" s="363">
        <v>0</v>
      </c>
      <c r="L126" s="363">
        <v>0</v>
      </c>
      <c r="M126" s="363">
        <v>0</v>
      </c>
      <c r="N126" s="363">
        <v>0</v>
      </c>
      <c r="O126" s="80">
        <f t="shared" si="48"/>
        <v>0</v>
      </c>
      <c r="P126" s="492"/>
      <c r="Q126" s="492"/>
      <c r="R126" s="492"/>
      <c r="S126" s="492"/>
      <c r="T126" s="492"/>
      <c r="U126" s="492"/>
      <c r="V126" s="492"/>
      <c r="W126" s="492"/>
      <c r="X126" s="492"/>
      <c r="Y126" s="492"/>
      <c r="Z126" s="492"/>
      <c r="AA126" s="492"/>
      <c r="AB126" s="492"/>
    </row>
    <row r="127" spans="1:28" s="120" customFormat="1" hidden="1" x14ac:dyDescent="0.2">
      <c r="A127" s="286"/>
      <c r="B127" s="387"/>
      <c r="C127" s="363"/>
      <c r="D127" s="363"/>
      <c r="E127" s="363"/>
      <c r="F127" s="363"/>
      <c r="G127" s="363"/>
      <c r="H127" s="363"/>
      <c r="I127" s="363"/>
      <c r="J127" s="363"/>
      <c r="K127" s="363"/>
      <c r="L127" s="363"/>
      <c r="M127" s="363"/>
      <c r="N127" s="363"/>
      <c r="O127" s="80"/>
      <c r="P127" s="492"/>
      <c r="Q127" s="492"/>
      <c r="R127" s="492"/>
      <c r="S127" s="492"/>
      <c r="T127" s="492"/>
      <c r="U127" s="492"/>
      <c r="V127" s="492"/>
      <c r="W127" s="492"/>
      <c r="X127" s="492"/>
      <c r="Y127" s="492"/>
      <c r="Z127" s="492"/>
      <c r="AA127" s="492"/>
      <c r="AB127" s="492"/>
    </row>
    <row r="128" spans="1:28" s="120" customFormat="1" x14ac:dyDescent="0.2">
      <c r="A128" s="286"/>
      <c r="B128" s="387" t="s">
        <v>878</v>
      </c>
      <c r="C128" s="363">
        <v>0</v>
      </c>
      <c r="D128" s="363">
        <v>0</v>
      </c>
      <c r="E128" s="363">
        <v>0</v>
      </c>
      <c r="F128" s="363">
        <v>0</v>
      </c>
      <c r="G128" s="363">
        <v>0</v>
      </c>
      <c r="H128" s="363">
        <v>0</v>
      </c>
      <c r="I128" s="363">
        <v>0</v>
      </c>
      <c r="J128" s="363">
        <v>0</v>
      </c>
      <c r="K128" s="363">
        <v>0</v>
      </c>
      <c r="L128" s="363">
        <v>0</v>
      </c>
      <c r="M128" s="363">
        <v>0</v>
      </c>
      <c r="N128" s="363">
        <v>0</v>
      </c>
      <c r="O128" s="80">
        <f t="shared" si="48"/>
        <v>0</v>
      </c>
      <c r="P128" s="492"/>
      <c r="Q128" s="492"/>
      <c r="R128" s="492"/>
      <c r="S128" s="492"/>
      <c r="T128" s="492"/>
      <c r="U128" s="492"/>
      <c r="V128" s="492"/>
      <c r="W128" s="492"/>
      <c r="X128" s="492"/>
      <c r="Y128" s="492"/>
      <c r="Z128" s="492"/>
      <c r="AA128" s="492"/>
      <c r="AB128" s="492"/>
    </row>
    <row r="129" spans="1:28" s="120" customFormat="1" x14ac:dyDescent="0.2">
      <c r="A129" s="286"/>
      <c r="B129" s="387" t="s">
        <v>672</v>
      </c>
      <c r="C129" s="363">
        <v>0</v>
      </c>
      <c r="D129" s="363">
        <v>0</v>
      </c>
      <c r="E129" s="363">
        <v>0</v>
      </c>
      <c r="F129" s="363">
        <v>0</v>
      </c>
      <c r="G129" s="363">
        <v>0</v>
      </c>
      <c r="H129" s="363">
        <v>0</v>
      </c>
      <c r="I129" s="363">
        <v>0</v>
      </c>
      <c r="J129" s="363">
        <v>0</v>
      </c>
      <c r="K129" s="363">
        <v>0</v>
      </c>
      <c r="L129" s="363">
        <v>0</v>
      </c>
      <c r="M129" s="363">
        <v>0</v>
      </c>
      <c r="N129" s="363">
        <v>0</v>
      </c>
      <c r="O129" s="80">
        <f t="shared" si="48"/>
        <v>0</v>
      </c>
      <c r="P129" s="492"/>
      <c r="Q129" s="492"/>
      <c r="R129" s="492"/>
      <c r="S129" s="492"/>
      <c r="T129" s="492"/>
      <c r="U129" s="492"/>
      <c r="V129" s="492"/>
      <c r="W129" s="492"/>
      <c r="X129" s="492"/>
      <c r="Y129" s="492"/>
      <c r="Z129" s="492"/>
      <c r="AA129" s="492"/>
      <c r="AB129" s="492"/>
    </row>
    <row r="130" spans="1:28" s="120" customFormat="1" x14ac:dyDescent="0.2">
      <c r="A130" s="286"/>
      <c r="B130" s="362" t="s">
        <v>87</v>
      </c>
      <c r="C130" s="363">
        <v>0</v>
      </c>
      <c r="D130" s="363">
        <v>0</v>
      </c>
      <c r="E130" s="363">
        <v>0</v>
      </c>
      <c r="F130" s="363">
        <v>0</v>
      </c>
      <c r="G130" s="363">
        <v>0</v>
      </c>
      <c r="H130" s="363">
        <v>0</v>
      </c>
      <c r="I130" s="363">
        <v>0</v>
      </c>
      <c r="J130" s="363">
        <v>0</v>
      </c>
      <c r="K130" s="363">
        <v>0</v>
      </c>
      <c r="L130" s="363">
        <v>0</v>
      </c>
      <c r="M130" s="363">
        <v>0</v>
      </c>
      <c r="N130" s="363">
        <v>0</v>
      </c>
      <c r="O130" s="80">
        <f t="shared" si="48"/>
        <v>0</v>
      </c>
      <c r="P130" s="492"/>
      <c r="Q130" s="492"/>
      <c r="R130" s="492"/>
      <c r="S130" s="492"/>
      <c r="T130" s="492"/>
      <c r="U130" s="492"/>
      <c r="V130" s="492"/>
      <c r="W130" s="492"/>
      <c r="X130" s="492"/>
      <c r="Y130" s="492"/>
      <c r="Z130" s="492"/>
      <c r="AA130" s="492"/>
      <c r="AB130" s="492"/>
    </row>
    <row r="131" spans="1:28" s="120" customFormat="1" x14ac:dyDescent="0.2">
      <c r="A131" s="286"/>
      <c r="B131" s="362" t="s">
        <v>669</v>
      </c>
      <c r="C131" s="363">
        <v>0</v>
      </c>
      <c r="D131" s="363">
        <v>0</v>
      </c>
      <c r="E131" s="363">
        <v>0</v>
      </c>
      <c r="F131" s="363">
        <v>0</v>
      </c>
      <c r="G131" s="363">
        <v>0</v>
      </c>
      <c r="H131" s="363">
        <v>0</v>
      </c>
      <c r="I131" s="363">
        <v>0</v>
      </c>
      <c r="J131" s="363">
        <v>0</v>
      </c>
      <c r="K131" s="363">
        <v>0</v>
      </c>
      <c r="L131" s="363">
        <v>0</v>
      </c>
      <c r="M131" s="363">
        <v>0</v>
      </c>
      <c r="N131" s="363">
        <v>48.686049999999987</v>
      </c>
      <c r="O131" s="80">
        <f t="shared" si="48"/>
        <v>48.686049999999987</v>
      </c>
      <c r="P131" s="492"/>
      <c r="Q131" s="492"/>
      <c r="R131" s="492"/>
      <c r="S131" s="492"/>
      <c r="T131" s="492"/>
      <c r="U131" s="492"/>
      <c r="V131" s="492"/>
      <c r="W131" s="492"/>
      <c r="X131" s="492"/>
      <c r="Y131" s="492"/>
      <c r="Z131" s="492"/>
      <c r="AA131" s="492"/>
      <c r="AB131" s="492"/>
    </row>
    <row r="132" spans="1:28" s="120" customFormat="1" x14ac:dyDescent="0.2">
      <c r="A132" s="286"/>
      <c r="B132" s="362" t="s">
        <v>238</v>
      </c>
      <c r="C132" s="363">
        <f t="shared" ref="C132:N132" si="49">+C133+C134</f>
        <v>3469.8472647472836</v>
      </c>
      <c r="D132" s="363">
        <f t="shared" ref="D132:L132" si="50">+D133+D134</f>
        <v>4655.6216243778108</v>
      </c>
      <c r="E132" s="363">
        <f t="shared" si="50"/>
        <v>2887.827285626</v>
      </c>
      <c r="F132" s="363">
        <f t="shared" si="50"/>
        <v>4200.4703336593866</v>
      </c>
      <c r="G132" s="363">
        <f t="shared" si="50"/>
        <v>3359.308696670525</v>
      </c>
      <c r="H132" s="363">
        <f t="shared" si="50"/>
        <v>1847.6417226082845</v>
      </c>
      <c r="I132" s="363">
        <f t="shared" si="50"/>
        <v>716.59110599999997</v>
      </c>
      <c r="J132" s="363">
        <f t="shared" si="50"/>
        <v>2.2003641263955269</v>
      </c>
      <c r="K132" s="363">
        <f t="shared" si="50"/>
        <v>1289.5346427019992</v>
      </c>
      <c r="L132" s="363">
        <f t="shared" si="50"/>
        <v>1130.0375843399502</v>
      </c>
      <c r="M132" s="363">
        <f t="shared" si="49"/>
        <v>0</v>
      </c>
      <c r="N132" s="363">
        <f t="shared" si="49"/>
        <v>2274.6328187196996</v>
      </c>
      <c r="O132" s="363">
        <f t="shared" si="48"/>
        <v>25833.71344357733</v>
      </c>
      <c r="P132" s="492"/>
      <c r="Q132" s="492"/>
      <c r="R132" s="492"/>
      <c r="S132" s="492"/>
      <c r="T132" s="492"/>
      <c r="U132" s="492"/>
      <c r="V132" s="492"/>
      <c r="W132" s="492"/>
      <c r="X132" s="492"/>
      <c r="Y132" s="492"/>
      <c r="Z132" s="492"/>
      <c r="AA132" s="492"/>
      <c r="AB132" s="492"/>
    </row>
    <row r="133" spans="1:28" s="120" customFormat="1" x14ac:dyDescent="0.2">
      <c r="A133" s="286"/>
      <c r="B133" s="502" t="s">
        <v>78</v>
      </c>
      <c r="C133" s="359">
        <v>1459.1623077472839</v>
      </c>
      <c r="D133" s="359">
        <v>2454.2408523778113</v>
      </c>
      <c r="E133" s="359">
        <v>1212.0697406260001</v>
      </c>
      <c r="F133" s="359">
        <v>1918.7686596593871</v>
      </c>
      <c r="G133" s="359">
        <v>1155.6614426705248</v>
      </c>
      <c r="H133" s="359">
        <v>164.63544660828444</v>
      </c>
      <c r="I133" s="359">
        <v>0</v>
      </c>
      <c r="J133" s="359">
        <v>2.2003641263955269</v>
      </c>
      <c r="K133" s="359">
        <v>1289.5346427019992</v>
      </c>
      <c r="L133" s="359">
        <v>1130.0375843399502</v>
      </c>
      <c r="M133" s="359">
        <v>0</v>
      </c>
      <c r="N133" s="359">
        <v>2274.6328187196996</v>
      </c>
      <c r="O133" s="359">
        <f t="shared" si="48"/>
        <v>13060.943859577339</v>
      </c>
      <c r="P133" s="492"/>
      <c r="Q133" s="492"/>
      <c r="R133" s="492"/>
      <c r="S133" s="492"/>
      <c r="T133" s="492"/>
      <c r="U133" s="492"/>
      <c r="V133" s="492"/>
      <c r="W133" s="492"/>
      <c r="X133" s="492"/>
      <c r="Y133" s="492"/>
      <c r="Z133" s="492"/>
      <c r="AA133" s="492"/>
      <c r="AB133" s="492"/>
    </row>
    <row r="134" spans="1:28" s="120" customFormat="1" x14ac:dyDescent="0.2">
      <c r="A134" s="286"/>
      <c r="B134" s="373" t="s">
        <v>76</v>
      </c>
      <c r="C134" s="81">
        <v>2010.6849569999999</v>
      </c>
      <c r="D134" s="81">
        <v>2201.380772</v>
      </c>
      <c r="E134" s="81">
        <v>1675.7575449999999</v>
      </c>
      <c r="F134" s="81">
        <v>2281.7016739999999</v>
      </c>
      <c r="G134" s="81">
        <v>2203.647254</v>
      </c>
      <c r="H134" s="81">
        <v>1683.0062760000001</v>
      </c>
      <c r="I134" s="81">
        <v>716.59110599999997</v>
      </c>
      <c r="J134" s="81">
        <v>0</v>
      </c>
      <c r="K134" s="81">
        <v>0</v>
      </c>
      <c r="L134" s="81">
        <v>0</v>
      </c>
      <c r="M134" s="81">
        <v>0</v>
      </c>
      <c r="N134" s="81">
        <v>0</v>
      </c>
      <c r="O134" s="81">
        <f t="shared" si="48"/>
        <v>12772.769584</v>
      </c>
      <c r="P134" s="492"/>
      <c r="Q134" s="492"/>
      <c r="R134" s="492"/>
      <c r="S134" s="492"/>
      <c r="T134" s="492"/>
      <c r="U134" s="492"/>
      <c r="V134" s="492"/>
      <c r="W134" s="492"/>
      <c r="X134" s="492"/>
      <c r="Y134" s="492"/>
      <c r="Z134" s="492"/>
      <c r="AA134" s="492"/>
      <c r="AB134" s="492"/>
    </row>
    <row r="135" spans="1:28" s="120" customFormat="1" x14ac:dyDescent="0.2">
      <c r="A135" s="286"/>
      <c r="B135" s="362" t="s">
        <v>371</v>
      </c>
      <c r="C135" s="363">
        <f t="shared" ref="C135:N135" si="51">+C136+C143</f>
        <v>18.897916387192232</v>
      </c>
      <c r="D135" s="363">
        <f t="shared" ref="D135:L135" si="52">+D136+D143</f>
        <v>4.3580469947935523</v>
      </c>
      <c r="E135" s="363">
        <f t="shared" si="52"/>
        <v>4.3580469947935523</v>
      </c>
      <c r="F135" s="363">
        <f t="shared" si="52"/>
        <v>4.3580469947935523</v>
      </c>
      <c r="G135" s="363">
        <f t="shared" si="52"/>
        <v>4.3580469947935523</v>
      </c>
      <c r="H135" s="363">
        <f t="shared" si="52"/>
        <v>4.3580469947935523</v>
      </c>
      <c r="I135" s="363">
        <f t="shared" si="52"/>
        <v>14.067232774684475</v>
      </c>
      <c r="J135" s="363">
        <f t="shared" si="52"/>
        <v>4.3580469947935523</v>
      </c>
      <c r="K135" s="363">
        <f t="shared" si="52"/>
        <v>4.3580469947935523</v>
      </c>
      <c r="L135" s="363">
        <f t="shared" si="52"/>
        <v>14.067232774684475</v>
      </c>
      <c r="M135" s="363">
        <f t="shared" si="51"/>
        <v>4.3580469947935523</v>
      </c>
      <c r="N135" s="363">
        <f t="shared" si="51"/>
        <v>4.3580469947935523</v>
      </c>
      <c r="O135" s="363">
        <f t="shared" si="48"/>
        <v>86.254804889703166</v>
      </c>
      <c r="P135" s="492"/>
      <c r="Q135" s="492"/>
      <c r="R135" s="492"/>
      <c r="S135" s="492"/>
      <c r="T135" s="492"/>
      <c r="U135" s="492"/>
      <c r="V135" s="492"/>
      <c r="W135" s="492"/>
      <c r="X135" s="492"/>
      <c r="Y135" s="492"/>
      <c r="Z135" s="492"/>
      <c r="AA135" s="492"/>
      <c r="AB135" s="492"/>
    </row>
    <row r="136" spans="1:28" s="120" customFormat="1" x14ac:dyDescent="0.2">
      <c r="A136" s="286"/>
      <c r="B136" s="394" t="s">
        <v>88</v>
      </c>
      <c r="C136" s="395">
        <f t="shared" ref="C136:N136" si="53">+C137+C140</f>
        <v>5.6241752371922322</v>
      </c>
      <c r="D136" s="395">
        <f t="shared" ref="D136:L136" si="54">+D137+D140</f>
        <v>4.3580469947935523</v>
      </c>
      <c r="E136" s="395">
        <f t="shared" si="54"/>
        <v>4.3580469947935523</v>
      </c>
      <c r="F136" s="395">
        <f t="shared" si="54"/>
        <v>4.3580469947935523</v>
      </c>
      <c r="G136" s="395">
        <f t="shared" si="54"/>
        <v>4.3580469947935523</v>
      </c>
      <c r="H136" s="395">
        <f t="shared" si="54"/>
        <v>4.3580469947935523</v>
      </c>
      <c r="I136" s="395">
        <f t="shared" si="54"/>
        <v>14.067232774684475</v>
      </c>
      <c r="J136" s="395">
        <f t="shared" si="54"/>
        <v>4.3580469947935523</v>
      </c>
      <c r="K136" s="395">
        <f t="shared" si="54"/>
        <v>4.3580469947935523</v>
      </c>
      <c r="L136" s="395">
        <f t="shared" si="54"/>
        <v>14.067232774684475</v>
      </c>
      <c r="M136" s="395">
        <f t="shared" si="53"/>
        <v>4.3580469947935523</v>
      </c>
      <c r="N136" s="395">
        <f t="shared" si="53"/>
        <v>4.3580469947935523</v>
      </c>
      <c r="O136" s="395">
        <f t="shared" si="48"/>
        <v>72.98106373970316</v>
      </c>
      <c r="P136" s="492"/>
      <c r="Q136" s="492"/>
      <c r="R136" s="492"/>
      <c r="S136" s="492"/>
      <c r="T136" s="492"/>
      <c r="U136" s="492"/>
      <c r="V136" s="492"/>
      <c r="W136" s="492"/>
      <c r="X136" s="492"/>
      <c r="Y136" s="492"/>
      <c r="Z136" s="492"/>
      <c r="AA136" s="492"/>
      <c r="AB136" s="492"/>
    </row>
    <row r="137" spans="1:28" s="120" customFormat="1" x14ac:dyDescent="0.2">
      <c r="A137" s="286"/>
      <c r="B137" s="373" t="s">
        <v>90</v>
      </c>
      <c r="C137" s="392">
        <f t="shared" ref="C137:N137" si="55">+C138+C139</f>
        <v>5.3870497474981702</v>
      </c>
      <c r="D137" s="392">
        <f t="shared" ref="D137:L137" si="56">+D138+D139</f>
        <v>4.3580469947935523</v>
      </c>
      <c r="E137" s="392">
        <f t="shared" si="56"/>
        <v>4.3580469947935523</v>
      </c>
      <c r="F137" s="392">
        <f t="shared" si="56"/>
        <v>4.3580469947935523</v>
      </c>
      <c r="G137" s="392">
        <f t="shared" si="56"/>
        <v>4.3580469947935523</v>
      </c>
      <c r="H137" s="392">
        <f t="shared" si="56"/>
        <v>4.3580469947935523</v>
      </c>
      <c r="I137" s="392">
        <f t="shared" si="56"/>
        <v>4.3580469947935523</v>
      </c>
      <c r="J137" s="392">
        <f t="shared" si="56"/>
        <v>4.3580469947935523</v>
      </c>
      <c r="K137" s="392">
        <f t="shared" si="56"/>
        <v>4.3580469947935523</v>
      </c>
      <c r="L137" s="392">
        <f t="shared" si="56"/>
        <v>4.3580469947935523</v>
      </c>
      <c r="M137" s="392">
        <f t="shared" si="55"/>
        <v>4.3580469947935523</v>
      </c>
      <c r="N137" s="392">
        <f t="shared" si="55"/>
        <v>4.3580469947935523</v>
      </c>
      <c r="O137" s="392">
        <f t="shared" si="48"/>
        <v>53.325566690227255</v>
      </c>
      <c r="P137" s="492"/>
      <c r="Q137" s="492"/>
      <c r="R137" s="492"/>
      <c r="S137" s="492"/>
      <c r="T137" s="492"/>
      <c r="U137" s="492"/>
      <c r="V137" s="492"/>
      <c r="W137" s="492"/>
      <c r="X137" s="492"/>
      <c r="Y137" s="492"/>
      <c r="Z137" s="492"/>
      <c r="AA137" s="492"/>
      <c r="AB137" s="492"/>
    </row>
    <row r="138" spans="1:28" x14ac:dyDescent="0.2">
      <c r="A138" s="286"/>
      <c r="B138" s="373" t="s">
        <v>145</v>
      </c>
      <c r="C138" s="81">
        <v>5.2516956219155864</v>
      </c>
      <c r="D138" s="81">
        <v>4.3580469947935523</v>
      </c>
      <c r="E138" s="81">
        <v>4.3580469947935523</v>
      </c>
      <c r="F138" s="81">
        <v>4.3580469947935523</v>
      </c>
      <c r="G138" s="81">
        <v>4.3580469947935523</v>
      </c>
      <c r="H138" s="81">
        <v>4.3580469947935523</v>
      </c>
      <c r="I138" s="81">
        <v>4.3580469947935523</v>
      </c>
      <c r="J138" s="81">
        <v>4.3580469947935523</v>
      </c>
      <c r="K138" s="81">
        <v>4.3580469947935523</v>
      </c>
      <c r="L138" s="81">
        <v>4.3580469947935523</v>
      </c>
      <c r="M138" s="81">
        <v>4.3580469947935523</v>
      </c>
      <c r="N138" s="81">
        <v>4.3580469947935523</v>
      </c>
      <c r="O138" s="81">
        <f t="shared" si="48"/>
        <v>53.190212564644675</v>
      </c>
      <c r="P138" s="492"/>
      <c r="Q138" s="492"/>
      <c r="R138" s="492"/>
      <c r="S138" s="492"/>
      <c r="T138" s="492"/>
      <c r="U138" s="492"/>
      <c r="V138" s="492"/>
      <c r="W138" s="492"/>
      <c r="X138" s="492"/>
      <c r="Y138" s="492"/>
      <c r="Z138" s="492"/>
      <c r="AA138" s="492"/>
      <c r="AB138" s="492"/>
    </row>
    <row r="139" spans="1:28" x14ac:dyDescent="0.2">
      <c r="A139" s="286"/>
      <c r="B139" s="373" t="s">
        <v>93</v>
      </c>
      <c r="C139" s="81">
        <v>0.13535412558258375</v>
      </c>
      <c r="D139" s="81">
        <v>0</v>
      </c>
      <c r="E139" s="81">
        <v>0</v>
      </c>
      <c r="F139" s="81">
        <v>0</v>
      </c>
      <c r="G139" s="81">
        <v>0</v>
      </c>
      <c r="H139" s="81">
        <v>0</v>
      </c>
      <c r="I139" s="81">
        <v>0</v>
      </c>
      <c r="J139" s="81">
        <v>0</v>
      </c>
      <c r="K139" s="81">
        <v>0</v>
      </c>
      <c r="L139" s="81">
        <v>0</v>
      </c>
      <c r="M139" s="81">
        <v>0</v>
      </c>
      <c r="N139" s="81">
        <v>0</v>
      </c>
      <c r="O139" s="81">
        <f t="shared" si="48"/>
        <v>0.13535412558258375</v>
      </c>
      <c r="P139" s="492"/>
      <c r="Q139" s="492"/>
      <c r="R139" s="492"/>
      <c r="S139" s="492"/>
      <c r="T139" s="492"/>
      <c r="U139" s="492"/>
      <c r="V139" s="492"/>
      <c r="W139" s="492"/>
      <c r="X139" s="492"/>
      <c r="Y139" s="492"/>
      <c r="Z139" s="492"/>
      <c r="AA139" s="492"/>
      <c r="AB139" s="492"/>
    </row>
    <row r="140" spans="1:28" s="120" customFormat="1" x14ac:dyDescent="0.2">
      <c r="A140" s="286"/>
      <c r="B140" s="393" t="s">
        <v>94</v>
      </c>
      <c r="C140" s="392">
        <f t="shared" ref="C140:N140" si="57">+C141+C142</f>
        <v>0.23712548969406189</v>
      </c>
      <c r="D140" s="392">
        <f t="shared" ref="D140:L140" si="58">+D141+D142</f>
        <v>0</v>
      </c>
      <c r="E140" s="392">
        <f t="shared" si="58"/>
        <v>0</v>
      </c>
      <c r="F140" s="392">
        <f t="shared" si="58"/>
        <v>0</v>
      </c>
      <c r="G140" s="392">
        <f t="shared" si="58"/>
        <v>0</v>
      </c>
      <c r="H140" s="392">
        <f t="shared" si="58"/>
        <v>0</v>
      </c>
      <c r="I140" s="392">
        <f t="shared" si="58"/>
        <v>9.7091857798909231</v>
      </c>
      <c r="J140" s="392">
        <f t="shared" si="58"/>
        <v>0</v>
      </c>
      <c r="K140" s="392">
        <f t="shared" si="58"/>
        <v>0</v>
      </c>
      <c r="L140" s="392">
        <f t="shared" si="58"/>
        <v>9.7091857798909231</v>
      </c>
      <c r="M140" s="392">
        <f t="shared" si="57"/>
        <v>0</v>
      </c>
      <c r="N140" s="392">
        <f t="shared" si="57"/>
        <v>0</v>
      </c>
      <c r="O140" s="392">
        <f t="shared" si="48"/>
        <v>19.655497049475908</v>
      </c>
      <c r="P140" s="492"/>
      <c r="Q140" s="492"/>
      <c r="R140" s="492"/>
      <c r="S140" s="492"/>
      <c r="T140" s="492"/>
      <c r="U140" s="492"/>
      <c r="V140" s="492"/>
      <c r="W140" s="492"/>
      <c r="X140" s="492"/>
      <c r="Y140" s="492"/>
      <c r="Z140" s="492"/>
      <c r="AA140" s="492"/>
      <c r="AB140" s="492"/>
    </row>
    <row r="141" spans="1:28" s="120" customFormat="1" x14ac:dyDescent="0.2">
      <c r="A141" s="286"/>
      <c r="B141" s="373" t="s">
        <v>145</v>
      </c>
      <c r="C141" s="81">
        <v>3.9852308091080525E-3</v>
      </c>
      <c r="D141" s="81">
        <v>0</v>
      </c>
      <c r="E141" s="81">
        <v>0</v>
      </c>
      <c r="F141" s="81">
        <v>0</v>
      </c>
      <c r="G141" s="81">
        <v>0</v>
      </c>
      <c r="H141" s="81">
        <v>0</v>
      </c>
      <c r="I141" s="81">
        <v>9.7091857798909231</v>
      </c>
      <c r="J141" s="81">
        <v>0</v>
      </c>
      <c r="K141" s="81">
        <v>0</v>
      </c>
      <c r="L141" s="81">
        <v>9.7091857798909231</v>
      </c>
      <c r="M141" s="81">
        <v>0</v>
      </c>
      <c r="N141" s="81">
        <v>0</v>
      </c>
      <c r="O141" s="81">
        <f t="shared" si="48"/>
        <v>19.422356790590953</v>
      </c>
      <c r="P141" s="492"/>
      <c r="Q141" s="492"/>
      <c r="R141" s="492"/>
      <c r="S141" s="492"/>
      <c r="T141" s="492"/>
      <c r="U141" s="492"/>
      <c r="V141" s="492"/>
      <c r="W141" s="492"/>
      <c r="X141" s="492"/>
      <c r="Y141" s="492"/>
      <c r="Z141" s="492"/>
      <c r="AA141" s="492"/>
      <c r="AB141" s="492"/>
    </row>
    <row r="142" spans="1:28" s="120" customFormat="1" x14ac:dyDescent="0.2">
      <c r="A142" s="286"/>
      <c r="B142" s="394" t="s">
        <v>93</v>
      </c>
      <c r="C142" s="128">
        <v>0.23314025888495382</v>
      </c>
      <c r="D142" s="128">
        <v>0</v>
      </c>
      <c r="E142" s="128">
        <v>0</v>
      </c>
      <c r="F142" s="128">
        <v>0</v>
      </c>
      <c r="G142" s="128">
        <v>0</v>
      </c>
      <c r="H142" s="128">
        <v>0</v>
      </c>
      <c r="I142" s="128">
        <v>0</v>
      </c>
      <c r="J142" s="128">
        <v>0</v>
      </c>
      <c r="K142" s="128">
        <v>0</v>
      </c>
      <c r="L142" s="128">
        <v>0</v>
      </c>
      <c r="M142" s="128">
        <v>0</v>
      </c>
      <c r="N142" s="128">
        <v>0</v>
      </c>
      <c r="O142" s="128">
        <f t="shared" si="48"/>
        <v>0.23314025888495382</v>
      </c>
      <c r="P142" s="492"/>
      <c r="Q142" s="492"/>
      <c r="R142" s="492"/>
      <c r="S142" s="492"/>
      <c r="T142" s="492"/>
      <c r="U142" s="492"/>
      <c r="V142" s="492"/>
      <c r="W142" s="492"/>
      <c r="X142" s="492"/>
      <c r="Y142" s="492"/>
      <c r="Z142" s="492"/>
      <c r="AA142" s="492"/>
      <c r="AB142" s="492"/>
    </row>
    <row r="143" spans="1:28" s="120" customFormat="1" x14ac:dyDescent="0.2">
      <c r="A143" s="286"/>
      <c r="B143" s="504" t="s">
        <v>115</v>
      </c>
      <c r="C143" s="395">
        <f t="shared" ref="C143:N143" si="59">+C144+C145</f>
        <v>13.273741149999999</v>
      </c>
      <c r="D143" s="395">
        <f t="shared" ref="D143:L143" si="60">+D144+D145</f>
        <v>0</v>
      </c>
      <c r="E143" s="395">
        <f t="shared" si="60"/>
        <v>0</v>
      </c>
      <c r="F143" s="395">
        <f t="shared" si="60"/>
        <v>0</v>
      </c>
      <c r="G143" s="395">
        <f t="shared" si="60"/>
        <v>0</v>
      </c>
      <c r="H143" s="395">
        <f t="shared" si="60"/>
        <v>0</v>
      </c>
      <c r="I143" s="395">
        <f t="shared" si="60"/>
        <v>0</v>
      </c>
      <c r="J143" s="395">
        <f t="shared" si="60"/>
        <v>0</v>
      </c>
      <c r="K143" s="395">
        <f t="shared" si="60"/>
        <v>0</v>
      </c>
      <c r="L143" s="395">
        <f t="shared" si="60"/>
        <v>0</v>
      </c>
      <c r="M143" s="395">
        <f t="shared" si="59"/>
        <v>0</v>
      </c>
      <c r="N143" s="395">
        <f t="shared" si="59"/>
        <v>0</v>
      </c>
      <c r="O143" s="395">
        <f t="shared" si="48"/>
        <v>13.273741149999999</v>
      </c>
      <c r="P143" s="492"/>
      <c r="Q143" s="492"/>
      <c r="R143" s="492"/>
      <c r="S143" s="492"/>
      <c r="T143" s="492"/>
      <c r="U143" s="492"/>
      <c r="V143" s="492"/>
      <c r="W143" s="492"/>
      <c r="X143" s="492"/>
      <c r="Y143" s="492"/>
      <c r="Z143" s="492"/>
      <c r="AA143" s="492"/>
      <c r="AB143" s="492"/>
    </row>
    <row r="144" spans="1:28" s="120" customFormat="1" x14ac:dyDescent="0.2">
      <c r="A144" s="286"/>
      <c r="B144" s="373" t="s">
        <v>145</v>
      </c>
      <c r="C144" s="81">
        <v>3.0687630199999996</v>
      </c>
      <c r="D144" s="81">
        <v>0</v>
      </c>
      <c r="E144" s="81">
        <v>0</v>
      </c>
      <c r="F144" s="81">
        <v>0</v>
      </c>
      <c r="G144" s="81">
        <v>0</v>
      </c>
      <c r="H144" s="81">
        <v>0</v>
      </c>
      <c r="I144" s="81">
        <v>0</v>
      </c>
      <c r="J144" s="81">
        <v>0</v>
      </c>
      <c r="K144" s="81">
        <v>0</v>
      </c>
      <c r="L144" s="81">
        <v>0</v>
      </c>
      <c r="M144" s="81">
        <v>0</v>
      </c>
      <c r="N144" s="81">
        <v>0</v>
      </c>
      <c r="O144" s="81">
        <f t="shared" si="48"/>
        <v>3.0687630199999996</v>
      </c>
      <c r="P144" s="492"/>
      <c r="Q144" s="492"/>
      <c r="R144" s="492"/>
      <c r="S144" s="492"/>
      <c r="T144" s="492"/>
      <c r="U144" s="492"/>
      <c r="V144" s="492"/>
      <c r="W144" s="492"/>
      <c r="X144" s="492"/>
      <c r="Y144" s="492"/>
      <c r="Z144" s="492"/>
      <c r="AA144" s="492"/>
      <c r="AB144" s="492"/>
    </row>
    <row r="145" spans="1:28" s="120" customFormat="1" x14ac:dyDescent="0.2">
      <c r="A145" s="286"/>
      <c r="B145" s="399" t="s">
        <v>93</v>
      </c>
      <c r="C145" s="85">
        <v>10.204978130000001</v>
      </c>
      <c r="D145" s="85">
        <v>0</v>
      </c>
      <c r="E145" s="85">
        <v>0</v>
      </c>
      <c r="F145" s="85">
        <v>0</v>
      </c>
      <c r="G145" s="85">
        <v>0</v>
      </c>
      <c r="H145" s="85">
        <v>0</v>
      </c>
      <c r="I145" s="85">
        <v>0</v>
      </c>
      <c r="J145" s="85">
        <v>0</v>
      </c>
      <c r="K145" s="85">
        <v>0</v>
      </c>
      <c r="L145" s="85">
        <v>0</v>
      </c>
      <c r="M145" s="85">
        <v>0</v>
      </c>
      <c r="N145" s="85">
        <v>0</v>
      </c>
      <c r="O145" s="85">
        <f t="shared" si="48"/>
        <v>10.204978130000001</v>
      </c>
      <c r="P145" s="492"/>
      <c r="Q145" s="492"/>
      <c r="R145" s="492"/>
      <c r="S145" s="492"/>
      <c r="T145" s="492"/>
      <c r="U145" s="492"/>
      <c r="V145" s="492"/>
      <c r="W145" s="492"/>
      <c r="X145" s="492"/>
      <c r="Y145" s="492"/>
      <c r="Z145" s="492"/>
      <c r="AA145" s="492"/>
      <c r="AB145" s="492"/>
    </row>
    <row r="146" spans="1:28" s="120" customFormat="1" x14ac:dyDescent="0.2">
      <c r="A146" s="286"/>
      <c r="B146" s="397"/>
      <c r="C146" s="86"/>
      <c r="D146" s="86"/>
      <c r="E146" s="86"/>
      <c r="F146" s="86"/>
      <c r="G146" s="86"/>
      <c r="H146" s="86"/>
      <c r="I146" s="86"/>
      <c r="J146" s="86"/>
      <c r="K146" s="86"/>
      <c r="L146" s="86"/>
      <c r="M146" s="86"/>
      <c r="N146" s="86"/>
      <c r="O146" s="86">
        <f t="shared" si="48"/>
        <v>0</v>
      </c>
      <c r="P146" s="492"/>
      <c r="Q146" s="492"/>
      <c r="R146" s="492"/>
      <c r="S146" s="492"/>
      <c r="T146" s="492"/>
      <c r="U146" s="492"/>
      <c r="V146" s="492"/>
      <c r="W146" s="492"/>
      <c r="X146" s="492"/>
      <c r="Y146" s="492"/>
      <c r="Z146" s="492"/>
      <c r="AA146" s="492"/>
      <c r="AB146" s="492"/>
    </row>
    <row r="147" spans="1:28" x14ac:dyDescent="0.2">
      <c r="A147" s="286"/>
      <c r="B147" s="360" t="s">
        <v>116</v>
      </c>
      <c r="C147" s="361">
        <f t="shared" ref="C147:N147" si="61">+C148+C149</f>
        <v>3008.9656022788595</v>
      </c>
      <c r="D147" s="361">
        <f t="shared" ref="D147:L147" si="62">+D148+D149</f>
        <v>5205.7382634783753</v>
      </c>
      <c r="E147" s="361">
        <f t="shared" si="62"/>
        <v>5005.7606176602276</v>
      </c>
      <c r="F147" s="361">
        <f t="shared" si="62"/>
        <v>4006.1280631016671</v>
      </c>
      <c r="G147" s="361">
        <f t="shared" si="62"/>
        <v>2159.6178482730852</v>
      </c>
      <c r="H147" s="361">
        <f t="shared" si="62"/>
        <v>4065.9997889482802</v>
      </c>
      <c r="I147" s="361">
        <f t="shared" si="62"/>
        <v>393.1269046136722</v>
      </c>
      <c r="J147" s="361">
        <f t="shared" si="62"/>
        <v>15.7802176821823</v>
      </c>
      <c r="K147" s="361">
        <f t="shared" si="62"/>
        <v>1603.7540263776273</v>
      </c>
      <c r="L147" s="361">
        <f t="shared" si="62"/>
        <v>1808.4354101460585</v>
      </c>
      <c r="M147" s="361">
        <f t="shared" si="61"/>
        <v>4320.190836155376</v>
      </c>
      <c r="N147" s="361">
        <f t="shared" si="61"/>
        <v>5063.8556178726158</v>
      </c>
      <c r="O147" s="361">
        <f t="shared" si="48"/>
        <v>36657.353196588032</v>
      </c>
      <c r="P147" s="492"/>
      <c r="Q147" s="492"/>
      <c r="R147" s="492"/>
      <c r="S147" s="492"/>
      <c r="T147" s="492"/>
      <c r="U147" s="492"/>
      <c r="V147" s="492"/>
      <c r="W147" s="492"/>
      <c r="X147" s="492"/>
      <c r="Y147" s="492"/>
      <c r="Z147" s="492"/>
      <c r="AA147" s="492"/>
      <c r="AB147" s="492"/>
    </row>
    <row r="148" spans="1:28" x14ac:dyDescent="0.2">
      <c r="A148" s="286"/>
      <c r="B148" s="362" t="s">
        <v>117</v>
      </c>
      <c r="C148" s="80">
        <v>871.92115723124766</v>
      </c>
      <c r="D148" s="80">
        <v>198.97401101476214</v>
      </c>
      <c r="E148" s="80">
        <v>4.3580469947935523</v>
      </c>
      <c r="F148" s="80">
        <v>1268.0661132319301</v>
      </c>
      <c r="G148" s="80">
        <v>4.3580469947935523</v>
      </c>
      <c r="H148" s="80">
        <v>4.3580469947935523</v>
      </c>
      <c r="I148" s="80">
        <v>4.3580469947935523</v>
      </c>
      <c r="J148" s="80">
        <v>4.3580469947935523</v>
      </c>
      <c r="K148" s="80">
        <v>4.3580469947935523</v>
      </c>
      <c r="L148" s="80">
        <v>4.3580469947935523</v>
      </c>
      <c r="M148" s="80">
        <v>4.3580469947935523</v>
      </c>
      <c r="N148" s="80">
        <v>4.3580469947935523</v>
      </c>
      <c r="O148" s="80">
        <f t="shared" ref="O148:O150" si="63">+SUM(C148:N148)</f>
        <v>2378.1837044310832</v>
      </c>
      <c r="P148" s="492"/>
      <c r="Q148" s="492"/>
      <c r="R148" s="492"/>
      <c r="S148" s="492"/>
      <c r="T148" s="492"/>
      <c r="U148" s="492"/>
      <c r="V148" s="492"/>
      <c r="W148" s="492"/>
      <c r="X148" s="492"/>
      <c r="Y148" s="492"/>
      <c r="Z148" s="492"/>
      <c r="AA148" s="492"/>
      <c r="AB148" s="492"/>
    </row>
    <row r="149" spans="1:28" x14ac:dyDescent="0.2">
      <c r="A149" s="286"/>
      <c r="B149" s="362" t="s">
        <v>638</v>
      </c>
      <c r="C149" s="80">
        <v>2137.044445047612</v>
      </c>
      <c r="D149" s="80">
        <v>5006.764252463613</v>
      </c>
      <c r="E149" s="80">
        <v>5001.4025706654338</v>
      </c>
      <c r="F149" s="80">
        <v>2738.061949869737</v>
      </c>
      <c r="G149" s="80">
        <v>2155.2598012782914</v>
      </c>
      <c r="H149" s="80">
        <v>4061.6417419534864</v>
      </c>
      <c r="I149" s="80">
        <v>388.76885761887866</v>
      </c>
      <c r="J149" s="80">
        <v>11.422170687388748</v>
      </c>
      <c r="K149" s="80">
        <v>1599.3959793828337</v>
      </c>
      <c r="L149" s="80">
        <v>1804.077363151265</v>
      </c>
      <c r="M149" s="80">
        <v>4315.8327891605823</v>
      </c>
      <c r="N149" s="80">
        <v>5059.497570877822</v>
      </c>
      <c r="O149" s="80">
        <f t="shared" si="63"/>
        <v>34279.169492156943</v>
      </c>
      <c r="P149" s="492"/>
      <c r="Q149" s="492"/>
      <c r="R149" s="492"/>
      <c r="S149" s="492"/>
      <c r="T149" s="492"/>
      <c r="U149" s="492"/>
      <c r="V149" s="492"/>
      <c r="W149" s="492"/>
      <c r="X149" s="492"/>
      <c r="Y149" s="492"/>
      <c r="Z149" s="492"/>
      <c r="AA149" s="492"/>
      <c r="AB149" s="492"/>
    </row>
    <row r="150" spans="1:28" x14ac:dyDescent="0.2">
      <c r="A150" s="286"/>
      <c r="B150" s="360" t="s">
        <v>118</v>
      </c>
      <c r="C150" s="123">
        <v>2249.4600461576383</v>
      </c>
      <c r="D150" s="123">
        <v>2312.4859834868639</v>
      </c>
      <c r="E150" s="123">
        <v>6921.2394305419439</v>
      </c>
      <c r="F150" s="123">
        <v>6844.044245393331</v>
      </c>
      <c r="G150" s="123">
        <v>7751.4614956170135</v>
      </c>
      <c r="H150" s="123">
        <v>1868.9218471951201</v>
      </c>
      <c r="I150" s="123">
        <v>942.53996774765903</v>
      </c>
      <c r="J150" s="123">
        <v>132.73780580116753</v>
      </c>
      <c r="K150" s="123">
        <v>2250.0677919849604</v>
      </c>
      <c r="L150" s="123">
        <v>146.70735144148898</v>
      </c>
      <c r="M150" s="123">
        <v>170.82750619022903</v>
      </c>
      <c r="N150" s="123">
        <v>237.19374581615455</v>
      </c>
      <c r="O150" s="123">
        <f t="shared" si="63"/>
        <v>31827.687217373572</v>
      </c>
      <c r="P150" s="492"/>
      <c r="Q150" s="492"/>
      <c r="R150" s="492"/>
      <c r="S150" s="492"/>
      <c r="T150" s="492"/>
      <c r="U150" s="492"/>
      <c r="V150" s="492"/>
      <c r="W150" s="492"/>
      <c r="X150" s="492"/>
      <c r="Y150" s="492"/>
      <c r="Z150" s="492"/>
      <c r="AA150" s="492"/>
      <c r="AB150" s="492"/>
    </row>
    <row r="151" spans="1:28" x14ac:dyDescent="0.2">
      <c r="A151" s="286"/>
      <c r="C151" s="492"/>
      <c r="D151" s="492"/>
      <c r="E151" s="492"/>
      <c r="F151" s="492"/>
      <c r="G151" s="492"/>
      <c r="H151" s="492"/>
      <c r="I151" s="492"/>
      <c r="J151" s="492"/>
      <c r="K151" s="492"/>
      <c r="L151" s="492"/>
      <c r="P151" s="492"/>
      <c r="Q151" s="492"/>
      <c r="R151" s="492"/>
      <c r="S151" s="492"/>
    </row>
    <row r="152" spans="1:28" x14ac:dyDescent="0.2">
      <c r="A152" s="286"/>
      <c r="B152" s="97" t="s">
        <v>372</v>
      </c>
      <c r="C152" s="492"/>
      <c r="D152" s="492"/>
      <c r="E152" s="492"/>
      <c r="F152" s="492"/>
      <c r="G152" s="492"/>
      <c r="H152" s="492"/>
      <c r="I152" s="492"/>
      <c r="J152" s="492"/>
      <c r="K152" s="492"/>
      <c r="L152" s="492"/>
    </row>
    <row r="153" spans="1:28" x14ac:dyDescent="0.2">
      <c r="A153" s="286"/>
      <c r="B153" s="1329" t="s">
        <v>880</v>
      </c>
      <c r="C153" s="1329"/>
      <c r="D153" s="1329"/>
      <c r="E153" s="1329"/>
      <c r="F153" s="1329"/>
      <c r="G153" s="1329"/>
      <c r="H153" s="1329"/>
      <c r="I153" s="1329"/>
      <c r="J153" s="1329"/>
      <c r="K153" s="1329"/>
      <c r="L153" s="1329"/>
      <c r="M153" s="1329"/>
      <c r="N153" s="1329"/>
      <c r="O153" s="1329"/>
      <c r="P153" s="881"/>
      <c r="Q153" s="881"/>
      <c r="R153" s="881"/>
      <c r="S153" s="881"/>
      <c r="T153" s="881"/>
      <c r="U153" s="881"/>
    </row>
    <row r="154" spans="1:28" ht="28.5" customHeight="1" x14ac:dyDescent="0.2">
      <c r="B154" s="1329" t="s">
        <v>992</v>
      </c>
      <c r="C154" s="1329"/>
      <c r="D154" s="1329"/>
      <c r="E154" s="1329"/>
      <c r="F154" s="1329"/>
      <c r="G154" s="1329"/>
      <c r="H154" s="1329"/>
      <c r="I154" s="1329"/>
      <c r="J154" s="1329"/>
      <c r="K154" s="1329"/>
      <c r="L154" s="1329"/>
      <c r="M154" s="1329"/>
      <c r="N154" s="1329"/>
      <c r="O154" s="1329"/>
    </row>
  </sheetData>
  <sortState ref="B82:O123">
    <sortCondition ref="B82:B123"/>
  </sortState>
  <mergeCells count="4">
    <mergeCell ref="B11:O11"/>
    <mergeCell ref="B6:O6"/>
    <mergeCell ref="B153:O153"/>
    <mergeCell ref="B154:O15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2" orientation="portrait" r:id="rId1"/>
  <headerFooter scaleWithDoc="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8"/>
  <sheetViews>
    <sheetView showGridLines="0" zoomScaleNormal="100" zoomScaleSheetLayoutView="85" workbookViewId="0"/>
  </sheetViews>
  <sheetFormatPr baseColWidth="10" defaultColWidth="11.42578125" defaultRowHeight="12.75" x14ac:dyDescent="0.2"/>
  <cols>
    <col min="1" max="1" width="10.28515625" style="486" bestFit="1" customWidth="1"/>
    <col min="2" max="2" width="55.7109375" style="483" customWidth="1"/>
    <col min="3" max="15" width="11.42578125" style="483"/>
    <col min="16" max="16" width="16.42578125" style="492" bestFit="1" customWidth="1"/>
    <col min="17" max="20" width="12.140625" style="492" bestFit="1" customWidth="1"/>
    <col min="21" max="21" width="11.7109375" style="492" bestFit="1" customWidth="1"/>
    <col min="22" max="25" width="11.5703125" style="483" bestFit="1" customWidth="1"/>
    <col min="26" max="29" width="12.85546875" style="483" bestFit="1" customWidth="1"/>
    <col min="30" max="16384" width="11.42578125" style="483"/>
  </cols>
  <sheetData>
    <row r="1" spans="1:29" ht="15" x14ac:dyDescent="0.2">
      <c r="A1" s="802" t="s">
        <v>237</v>
      </c>
      <c r="B1" s="810"/>
    </row>
    <row r="2" spans="1:29" ht="15" customHeight="1" x14ac:dyDescent="0.2">
      <c r="A2" s="742"/>
      <c r="B2" s="410" t="s">
        <v>805</v>
      </c>
      <c r="C2" s="492"/>
      <c r="D2" s="492"/>
      <c r="E2" s="492"/>
      <c r="F2" s="492"/>
      <c r="G2" s="492"/>
      <c r="H2" s="492"/>
      <c r="I2" s="492"/>
      <c r="J2" s="492"/>
      <c r="K2" s="492"/>
      <c r="L2" s="492"/>
    </row>
    <row r="3" spans="1:29" ht="15" customHeight="1" x14ac:dyDescent="0.2">
      <c r="A3" s="742"/>
      <c r="B3" s="287" t="s">
        <v>330</v>
      </c>
      <c r="C3" s="492"/>
      <c r="D3" s="492"/>
      <c r="E3" s="492"/>
      <c r="F3" s="492"/>
      <c r="G3" s="492"/>
      <c r="H3" s="492"/>
      <c r="I3" s="492"/>
      <c r="J3" s="492"/>
      <c r="K3" s="492"/>
      <c r="L3" s="492"/>
    </row>
    <row r="4" spans="1:29" s="485" customFormat="1" x14ac:dyDescent="0.2">
      <c r="A4" s="442"/>
      <c r="B4" s="484"/>
      <c r="C4" s="492"/>
      <c r="D4" s="492"/>
      <c r="E4" s="492"/>
      <c r="F4" s="492"/>
      <c r="G4" s="492"/>
      <c r="H4" s="492"/>
      <c r="I4" s="492"/>
      <c r="J4" s="492"/>
      <c r="K4" s="492"/>
      <c r="L4" s="492"/>
      <c r="P4" s="866"/>
      <c r="Q4" s="866"/>
      <c r="R4" s="866"/>
      <c r="S4" s="866"/>
      <c r="T4" s="866"/>
      <c r="U4" s="866"/>
    </row>
    <row r="5" spans="1:29" s="485" customFormat="1" ht="13.5" thickBot="1" x14ac:dyDescent="0.25">
      <c r="A5" s="442"/>
      <c r="B5" s="484"/>
      <c r="C5" s="492"/>
      <c r="D5" s="492"/>
      <c r="E5" s="492"/>
      <c r="F5" s="492"/>
      <c r="G5" s="492"/>
      <c r="H5" s="492"/>
      <c r="I5" s="492"/>
      <c r="J5" s="492"/>
      <c r="K5" s="492"/>
      <c r="L5" s="492"/>
      <c r="P5" s="866"/>
      <c r="Q5" s="866"/>
      <c r="R5" s="866"/>
      <c r="S5" s="866"/>
      <c r="T5" s="866"/>
      <c r="U5" s="866"/>
    </row>
    <row r="6" spans="1:29" s="98" customFormat="1" ht="22.5" customHeight="1" thickBot="1" x14ac:dyDescent="0.25">
      <c r="A6" s="286"/>
      <c r="B6" s="1326" t="s">
        <v>605</v>
      </c>
      <c r="C6" s="1327"/>
      <c r="D6" s="1327"/>
      <c r="E6" s="1327"/>
      <c r="F6" s="1327"/>
      <c r="G6" s="1327"/>
      <c r="H6" s="1327"/>
      <c r="I6" s="1327"/>
      <c r="J6" s="1327"/>
      <c r="K6" s="1327"/>
      <c r="L6" s="1327"/>
      <c r="M6" s="1327"/>
      <c r="N6" s="1327"/>
      <c r="O6" s="1328"/>
      <c r="P6" s="489"/>
      <c r="Q6" s="489"/>
      <c r="R6" s="489"/>
      <c r="S6" s="489"/>
      <c r="T6" s="489"/>
      <c r="U6" s="489"/>
    </row>
    <row r="7" spans="1:29" s="485" customFormat="1" x14ac:dyDescent="0.2">
      <c r="A7" s="442"/>
      <c r="B7" s="442"/>
      <c r="C7" s="492"/>
      <c r="D7" s="492"/>
      <c r="E7" s="492"/>
      <c r="F7" s="492"/>
      <c r="G7" s="492"/>
      <c r="H7" s="492"/>
      <c r="I7" s="492"/>
      <c r="J7" s="492"/>
      <c r="K7" s="492"/>
      <c r="L7" s="492"/>
      <c r="P7" s="866"/>
      <c r="Q7" s="866"/>
      <c r="R7" s="866"/>
      <c r="S7" s="866"/>
      <c r="T7" s="866"/>
      <c r="U7" s="866"/>
    </row>
    <row r="8" spans="1:29" s="98" customFormat="1" ht="13.5" thickBot="1" x14ac:dyDescent="0.25">
      <c r="A8" s="286"/>
      <c r="B8" s="486" t="s">
        <v>923</v>
      </c>
      <c r="C8" s="492"/>
      <c r="D8" s="492"/>
      <c r="E8" s="492"/>
      <c r="F8" s="492"/>
      <c r="G8" s="492"/>
      <c r="H8" s="492"/>
      <c r="I8" s="492"/>
      <c r="J8" s="492"/>
      <c r="K8" s="492"/>
      <c r="L8" s="492"/>
      <c r="P8" s="489"/>
      <c r="Q8" s="489"/>
      <c r="R8" s="489"/>
      <c r="S8" s="489"/>
      <c r="T8" s="489"/>
      <c r="U8" s="489"/>
    </row>
    <row r="9" spans="1:29" s="98" customFormat="1" ht="14.25" thickTop="1" thickBot="1" x14ac:dyDescent="0.25">
      <c r="A9" s="286"/>
      <c r="B9" s="487"/>
      <c r="C9" s="487">
        <v>43466</v>
      </c>
      <c r="D9" s="487">
        <v>43497</v>
      </c>
      <c r="E9" s="487">
        <v>43525</v>
      </c>
      <c r="F9" s="487">
        <v>43556</v>
      </c>
      <c r="G9" s="487">
        <v>43586</v>
      </c>
      <c r="H9" s="487">
        <v>43617</v>
      </c>
      <c r="I9" s="487">
        <v>43647</v>
      </c>
      <c r="J9" s="487">
        <v>43678</v>
      </c>
      <c r="K9" s="487">
        <v>43709</v>
      </c>
      <c r="L9" s="487">
        <v>43739</v>
      </c>
      <c r="M9" s="487">
        <v>43770</v>
      </c>
      <c r="N9" s="487">
        <v>43800</v>
      </c>
      <c r="O9" s="488">
        <v>2019</v>
      </c>
      <c r="P9" s="489"/>
      <c r="Q9" s="489"/>
      <c r="R9" s="489"/>
      <c r="S9" s="489"/>
      <c r="T9" s="489"/>
      <c r="U9" s="489"/>
    </row>
    <row r="10" spans="1:29" s="98" customFormat="1" ht="14.25" thickTop="1" thickBot="1" x14ac:dyDescent="0.25">
      <c r="A10" s="286"/>
      <c r="B10" s="286"/>
      <c r="C10" s="489"/>
      <c r="D10" s="489"/>
      <c r="E10" s="489"/>
      <c r="F10" s="489"/>
      <c r="G10" s="489"/>
      <c r="H10" s="489"/>
      <c r="I10" s="489"/>
      <c r="J10" s="489"/>
      <c r="K10" s="489"/>
      <c r="L10" s="489"/>
      <c r="M10" s="489"/>
      <c r="N10" s="489"/>
      <c r="O10" s="489"/>
      <c r="P10" s="489"/>
      <c r="Q10" s="489"/>
      <c r="R10" s="489"/>
      <c r="S10" s="489"/>
      <c r="T10" s="489"/>
      <c r="U10" s="489"/>
    </row>
    <row r="11" spans="1:29" s="98" customFormat="1" ht="13.5" thickBot="1" x14ac:dyDescent="0.25">
      <c r="A11" s="286"/>
      <c r="B11" s="1323" t="s">
        <v>470</v>
      </c>
      <c r="C11" s="1324"/>
      <c r="D11" s="1324"/>
      <c r="E11" s="1324"/>
      <c r="F11" s="1324"/>
      <c r="G11" s="1324"/>
      <c r="H11" s="1324"/>
      <c r="I11" s="1324"/>
      <c r="J11" s="1324"/>
      <c r="K11" s="1324"/>
      <c r="L11" s="1324"/>
      <c r="M11" s="1324"/>
      <c r="N11" s="1324"/>
      <c r="O11" s="1324"/>
      <c r="P11" s="489"/>
      <c r="Q11" s="489"/>
      <c r="R11" s="489"/>
      <c r="S11" s="489"/>
      <c r="T11" s="489"/>
      <c r="U11" s="489"/>
    </row>
    <row r="12" spans="1:29" s="120" customFormat="1" ht="13.5" thickBot="1" x14ac:dyDescent="0.25">
      <c r="A12" s="490"/>
      <c r="B12" s="491"/>
      <c r="C12" s="854"/>
      <c r="D12" s="854"/>
      <c r="E12" s="854"/>
      <c r="F12" s="854"/>
      <c r="G12" s="854"/>
      <c r="H12" s="854"/>
      <c r="I12" s="854"/>
      <c r="J12" s="854"/>
      <c r="K12" s="854"/>
      <c r="L12" s="854"/>
      <c r="M12" s="854"/>
      <c r="N12" s="854"/>
      <c r="O12" s="854"/>
      <c r="P12" s="867"/>
      <c r="Q12" s="867"/>
      <c r="R12" s="867"/>
      <c r="S12" s="867"/>
      <c r="T12" s="867"/>
      <c r="U12" s="867"/>
    </row>
    <row r="13" spans="1:29" ht="15.75" thickBot="1" x14ac:dyDescent="0.25">
      <c r="B13" s="354" t="s">
        <v>65</v>
      </c>
      <c r="C13" s="355">
        <f t="shared" ref="C13:O13" si="0">+C14+C15</f>
        <v>1310.8114582672824</v>
      </c>
      <c r="D13" s="355">
        <f t="shared" si="0"/>
        <v>285.15378387391291</v>
      </c>
      <c r="E13" s="355">
        <f t="shared" si="0"/>
        <v>1565.5507246195489</v>
      </c>
      <c r="F13" s="355">
        <f t="shared" si="0"/>
        <v>1846.4262549652508</v>
      </c>
      <c r="G13" s="355">
        <f t="shared" si="0"/>
        <v>1562.0203479124432</v>
      </c>
      <c r="H13" s="355">
        <f t="shared" si="0"/>
        <v>2909.9030993364313</v>
      </c>
      <c r="I13" s="355">
        <f t="shared" si="0"/>
        <v>1038.083730051753</v>
      </c>
      <c r="J13" s="355">
        <f t="shared" si="0"/>
        <v>312.9034340810108</v>
      </c>
      <c r="K13" s="355">
        <f t="shared" si="0"/>
        <v>1366.8658719606644</v>
      </c>
      <c r="L13" s="355">
        <f t="shared" si="0"/>
        <v>1691.0733617434232</v>
      </c>
      <c r="M13" s="355">
        <f t="shared" si="0"/>
        <v>1320.0449062689552</v>
      </c>
      <c r="N13" s="355">
        <f t="shared" si="0"/>
        <v>2754.3467030618021</v>
      </c>
      <c r="O13" s="355">
        <f t="shared" si="0"/>
        <v>17963.183676142478</v>
      </c>
      <c r="V13" s="492"/>
      <c r="W13" s="492"/>
      <c r="X13" s="492"/>
      <c r="Y13" s="492"/>
      <c r="Z13" s="492"/>
      <c r="AA13" s="492"/>
      <c r="AB13" s="492"/>
      <c r="AC13" s="492"/>
    </row>
    <row r="14" spans="1:29" x14ac:dyDescent="0.2">
      <c r="A14" s="286"/>
      <c r="B14" s="493" t="s">
        <v>828</v>
      </c>
      <c r="C14" s="92">
        <v>24.805879312479007</v>
      </c>
      <c r="D14" s="92">
        <v>3.2794015425184422</v>
      </c>
      <c r="E14" s="92">
        <v>300.92838662753945</v>
      </c>
      <c r="F14" s="92">
        <v>0.93025170716482886</v>
      </c>
      <c r="G14" s="92">
        <v>3.3391992821682006</v>
      </c>
      <c r="H14" s="92">
        <v>379.22338926875847</v>
      </c>
      <c r="I14" s="92">
        <v>0</v>
      </c>
      <c r="J14" s="92">
        <v>0.21461711581848431</v>
      </c>
      <c r="K14" s="92">
        <v>292.4016682717816</v>
      </c>
      <c r="L14" s="92">
        <v>0</v>
      </c>
      <c r="M14" s="92">
        <v>0</v>
      </c>
      <c r="N14" s="92">
        <v>289.22338926875847</v>
      </c>
      <c r="O14" s="92">
        <f>SUM(C14:N14)</f>
        <v>1294.3461823969869</v>
      </c>
      <c r="V14" s="492"/>
      <c r="W14" s="492"/>
      <c r="X14" s="492"/>
      <c r="Y14" s="492"/>
      <c r="Z14" s="492"/>
    </row>
    <row r="15" spans="1:29" x14ac:dyDescent="0.2">
      <c r="A15" s="286"/>
      <c r="B15" s="493" t="s">
        <v>829</v>
      </c>
      <c r="C15" s="92">
        <v>1286.0055789548035</v>
      </c>
      <c r="D15" s="92">
        <v>281.87438233139449</v>
      </c>
      <c r="E15" s="92">
        <v>1264.6223379920095</v>
      </c>
      <c r="F15" s="92">
        <v>1845.4960032580859</v>
      </c>
      <c r="G15" s="92">
        <v>1558.6811486302749</v>
      </c>
      <c r="H15" s="92">
        <v>2530.6797100676727</v>
      </c>
      <c r="I15" s="92">
        <v>1038.083730051753</v>
      </c>
      <c r="J15" s="92">
        <v>312.6888169651923</v>
      </c>
      <c r="K15" s="92">
        <v>1074.4642036888829</v>
      </c>
      <c r="L15" s="92">
        <v>1691.0733617434232</v>
      </c>
      <c r="M15" s="92">
        <v>1320.0449062689552</v>
      </c>
      <c r="N15" s="92">
        <v>2465.1233137930435</v>
      </c>
      <c r="O15" s="92">
        <f>SUM(C15:N15)</f>
        <v>16668.83749374549</v>
      </c>
      <c r="V15" s="492"/>
      <c r="W15" s="492"/>
      <c r="X15" s="492"/>
      <c r="Y15" s="492"/>
      <c r="Z15" s="492"/>
    </row>
    <row r="16" spans="1:29" s="120" customFormat="1" ht="13.5" thickBot="1" x14ac:dyDescent="0.25">
      <c r="A16" s="286"/>
      <c r="B16" s="286"/>
      <c r="C16" s="489"/>
      <c r="D16" s="489"/>
      <c r="E16" s="489"/>
      <c r="F16" s="489"/>
      <c r="G16" s="489"/>
      <c r="H16" s="489"/>
      <c r="I16" s="489"/>
      <c r="J16" s="489"/>
      <c r="K16" s="489"/>
      <c r="L16" s="489"/>
      <c r="M16" s="489"/>
      <c r="N16" s="489"/>
      <c r="O16" s="489"/>
      <c r="P16" s="492"/>
      <c r="Q16" s="492"/>
      <c r="R16" s="492"/>
      <c r="S16" s="492"/>
      <c r="T16" s="492"/>
      <c r="U16" s="492"/>
      <c r="V16" s="492"/>
      <c r="W16" s="492"/>
      <c r="X16" s="492"/>
      <c r="Y16" s="492"/>
      <c r="Z16" s="492"/>
    </row>
    <row r="17" spans="1:26" s="120" customFormat="1" ht="13.5" thickBot="1" x14ac:dyDescent="0.25">
      <c r="A17" s="286"/>
      <c r="B17" s="126" t="s">
        <v>55</v>
      </c>
      <c r="C17" s="78">
        <f t="shared" ref="C17:O17" si="1">+C18+C23+C26+C32+C33+C39</f>
        <v>96.21965629107315</v>
      </c>
      <c r="D17" s="78">
        <f t="shared" si="1"/>
        <v>254.59347504095982</v>
      </c>
      <c r="E17" s="78">
        <f t="shared" si="1"/>
        <v>151.96868066171206</v>
      </c>
      <c r="F17" s="78">
        <f t="shared" si="1"/>
        <v>60.407119842787942</v>
      </c>
      <c r="G17" s="78">
        <f t="shared" si="1"/>
        <v>548.32780167443514</v>
      </c>
      <c r="H17" s="78">
        <f t="shared" si="1"/>
        <v>117.33899805735501</v>
      </c>
      <c r="I17" s="78">
        <f t="shared" si="1"/>
        <v>96.04032056008424</v>
      </c>
      <c r="J17" s="78">
        <f t="shared" si="1"/>
        <v>285.46395331666616</v>
      </c>
      <c r="K17" s="78">
        <f t="shared" si="1"/>
        <v>135.24442833824853</v>
      </c>
      <c r="L17" s="78">
        <f t="shared" si="1"/>
        <v>58.136574276052329</v>
      </c>
      <c r="M17" s="78">
        <f t="shared" si="1"/>
        <v>334.45301068864421</v>
      </c>
      <c r="N17" s="78">
        <f t="shared" si="1"/>
        <v>111.70235224867966</v>
      </c>
      <c r="O17" s="127">
        <f t="shared" si="1"/>
        <v>2249.8963709966979</v>
      </c>
      <c r="P17" s="492"/>
      <c r="Q17" s="92"/>
      <c r="R17" s="92"/>
      <c r="S17" s="92"/>
      <c r="T17" s="92"/>
      <c r="U17" s="883"/>
      <c r="V17" s="492"/>
      <c r="W17" s="492"/>
      <c r="X17" s="492"/>
      <c r="Y17" s="492"/>
      <c r="Z17" s="492"/>
    </row>
    <row r="18" spans="1:26" s="120" customFormat="1" x14ac:dyDescent="0.2">
      <c r="A18" s="286"/>
      <c r="B18" s="400" t="s">
        <v>68</v>
      </c>
      <c r="C18" s="79">
        <f t="shared" ref="C18:O18" si="2">SUM(C19:C22)</f>
        <v>43.545112901180801</v>
      </c>
      <c r="D18" s="79">
        <f t="shared" si="2"/>
        <v>245.88430328613686</v>
      </c>
      <c r="E18" s="79">
        <f t="shared" si="2"/>
        <v>120.70380053007838</v>
      </c>
      <c r="F18" s="79">
        <f t="shared" si="2"/>
        <v>52.883772485615033</v>
      </c>
      <c r="G18" s="79">
        <f t="shared" si="2"/>
        <v>321.49710938079403</v>
      </c>
      <c r="H18" s="79">
        <f t="shared" si="2"/>
        <v>63.414390912133165</v>
      </c>
      <c r="I18" s="79">
        <f t="shared" si="2"/>
        <v>44.16842226052826</v>
      </c>
      <c r="J18" s="79">
        <f t="shared" si="2"/>
        <v>277.41857830211393</v>
      </c>
      <c r="K18" s="79">
        <f t="shared" si="2"/>
        <v>120.55795074654164</v>
      </c>
      <c r="L18" s="79">
        <f t="shared" si="2"/>
        <v>51.246948805038137</v>
      </c>
      <c r="M18" s="79">
        <f t="shared" si="2"/>
        <v>327.71260954871286</v>
      </c>
      <c r="N18" s="79">
        <f t="shared" si="2"/>
        <v>61.441943322986617</v>
      </c>
      <c r="O18" s="79">
        <f t="shared" si="2"/>
        <v>1730.4749424818597</v>
      </c>
      <c r="P18" s="492"/>
      <c r="Q18" s="492"/>
      <c r="R18" s="492"/>
      <c r="S18" s="492"/>
      <c r="T18" s="492"/>
      <c r="U18" s="883"/>
      <c r="V18" s="492"/>
      <c r="W18" s="492"/>
      <c r="X18" s="492"/>
      <c r="Y18" s="492"/>
      <c r="Z18" s="492"/>
    </row>
    <row r="19" spans="1:26" s="120" customFormat="1" x14ac:dyDescent="0.2">
      <c r="A19" s="286"/>
      <c r="B19" s="369" t="s">
        <v>69</v>
      </c>
      <c r="C19" s="94">
        <v>2.1343447599999998</v>
      </c>
      <c r="D19" s="94">
        <v>2.2773334299999997</v>
      </c>
      <c r="E19" s="94">
        <v>38.857875978362301</v>
      </c>
      <c r="F19" s="94">
        <v>21.311392819999998</v>
      </c>
      <c r="G19" s="94">
        <v>21.57099243</v>
      </c>
      <c r="H19" s="94">
        <v>28.808626449999998</v>
      </c>
      <c r="I19" s="94">
        <v>2.5438751800000001</v>
      </c>
      <c r="J19" s="94">
        <v>2.0432156099999998</v>
      </c>
      <c r="K19" s="94">
        <v>38.82646704654163</v>
      </c>
      <c r="L19" s="94">
        <v>20.338444099999997</v>
      </c>
      <c r="M19" s="94">
        <v>20.308660022839558</v>
      </c>
      <c r="N19" s="94">
        <v>29.567249219999997</v>
      </c>
      <c r="O19" s="94">
        <f>+SUM(C19:N19)</f>
        <v>228.58847704774348</v>
      </c>
      <c r="P19" s="492"/>
      <c r="Q19" s="492"/>
      <c r="R19" s="492"/>
      <c r="S19" s="492"/>
      <c r="T19" s="492"/>
      <c r="U19" s="492"/>
      <c r="V19" s="492"/>
      <c r="W19" s="492"/>
      <c r="X19" s="492"/>
      <c r="Y19" s="492"/>
      <c r="Z19" s="492"/>
    </row>
    <row r="20" spans="1:26" s="120" customFormat="1" x14ac:dyDescent="0.2">
      <c r="A20" s="286"/>
      <c r="B20" s="370" t="s">
        <v>70</v>
      </c>
      <c r="C20" s="366">
        <v>27.8324971611808</v>
      </c>
      <c r="D20" s="366">
        <v>19.04512157000385</v>
      </c>
      <c r="E20" s="366">
        <v>68.523753251716087</v>
      </c>
      <c r="F20" s="366">
        <v>26.412521370000004</v>
      </c>
      <c r="G20" s="366">
        <v>57.481524470787512</v>
      </c>
      <c r="H20" s="366">
        <v>10.855860785226302</v>
      </c>
      <c r="I20" s="366">
        <v>26.658065200528256</v>
      </c>
      <c r="J20" s="366">
        <v>18.36059660907539</v>
      </c>
      <c r="K20" s="366">
        <v>67.353569829999998</v>
      </c>
      <c r="L20" s="366">
        <v>25.837124190000001</v>
      </c>
      <c r="M20" s="366">
        <v>58.314269324737936</v>
      </c>
      <c r="N20" s="366">
        <v>9.9170036568814393</v>
      </c>
      <c r="O20" s="366">
        <f t="shared" ref="O20:O25" si="3">+SUM(C20:N20)</f>
        <v>416.5919074201376</v>
      </c>
      <c r="P20" s="492"/>
      <c r="Q20" s="492"/>
      <c r="R20" s="492"/>
      <c r="S20" s="492"/>
      <c r="T20" s="492"/>
      <c r="U20" s="492"/>
      <c r="V20" s="492"/>
      <c r="W20" s="492"/>
      <c r="X20" s="492"/>
      <c r="Y20" s="492"/>
      <c r="Z20" s="492"/>
    </row>
    <row r="21" spans="1:26" s="120" customFormat="1" x14ac:dyDescent="0.2">
      <c r="A21" s="286"/>
      <c r="B21" s="401" t="s">
        <v>822</v>
      </c>
      <c r="C21" s="366">
        <v>0</v>
      </c>
      <c r="D21" s="366">
        <v>207.11849720613299</v>
      </c>
      <c r="E21" s="366">
        <v>0</v>
      </c>
      <c r="F21" s="366">
        <v>0</v>
      </c>
      <c r="G21" s="366">
        <v>232.02152457641768</v>
      </c>
      <c r="H21" s="366">
        <v>0</v>
      </c>
      <c r="I21" s="366">
        <v>0</v>
      </c>
      <c r="J21" s="366">
        <v>239.84247484303856</v>
      </c>
      <c r="K21" s="366">
        <v>0</v>
      </c>
      <c r="L21" s="366">
        <v>0</v>
      </c>
      <c r="M21" s="366">
        <v>239.84247484303856</v>
      </c>
      <c r="N21" s="366">
        <v>0</v>
      </c>
      <c r="O21" s="366">
        <f t="shared" si="3"/>
        <v>918.82497146862772</v>
      </c>
      <c r="P21" s="492"/>
      <c r="Q21" s="492"/>
      <c r="R21" s="492"/>
      <c r="S21" s="492"/>
      <c r="T21" s="492"/>
      <c r="U21" s="492"/>
      <c r="V21" s="492"/>
      <c r="W21" s="492"/>
      <c r="X21" s="492"/>
      <c r="Y21" s="492"/>
      <c r="Z21" s="492"/>
    </row>
    <row r="22" spans="1:26" s="498" customFormat="1" x14ac:dyDescent="0.2">
      <c r="A22" s="286"/>
      <c r="B22" s="401" t="s">
        <v>71</v>
      </c>
      <c r="C22" s="367">
        <v>13.578270979999997</v>
      </c>
      <c r="D22" s="367">
        <v>17.443351080000014</v>
      </c>
      <c r="E22" s="367">
        <v>13.322171300000001</v>
      </c>
      <c r="F22" s="367">
        <v>5.1598582956150327</v>
      </c>
      <c r="G22" s="367">
        <v>10.42306790358883</v>
      </c>
      <c r="H22" s="367">
        <v>23.749903676906861</v>
      </c>
      <c r="I22" s="367">
        <v>14.96648188</v>
      </c>
      <c r="J22" s="367">
        <v>17.172291240000007</v>
      </c>
      <c r="K22" s="367">
        <v>14.377913870000002</v>
      </c>
      <c r="L22" s="367">
        <v>5.071380515038137</v>
      </c>
      <c r="M22" s="367">
        <v>9.2472053580968634</v>
      </c>
      <c r="N22" s="367">
        <v>21.957690446105183</v>
      </c>
      <c r="O22" s="367">
        <f t="shared" si="3"/>
        <v>166.46958654535092</v>
      </c>
      <c r="P22" s="492"/>
      <c r="Q22" s="492"/>
      <c r="R22" s="492"/>
      <c r="S22" s="492"/>
      <c r="T22" s="492"/>
      <c r="U22" s="492"/>
      <c r="V22" s="492"/>
      <c r="W22" s="492"/>
      <c r="X22" s="492"/>
      <c r="Y22" s="492"/>
      <c r="Z22" s="492"/>
    </row>
    <row r="23" spans="1:26" s="498" customFormat="1" x14ac:dyDescent="0.2">
      <c r="A23" s="286"/>
      <c r="B23" s="362" t="s">
        <v>72</v>
      </c>
      <c r="C23" s="385">
        <f>+C24+C25</f>
        <v>2.9151593327065499</v>
      </c>
      <c r="D23" s="385">
        <f t="shared" ref="D23:M23" si="4">+D24+D25</f>
        <v>2.9151547539193783</v>
      </c>
      <c r="E23" s="385">
        <f t="shared" si="4"/>
        <v>2.6545304968389489</v>
      </c>
      <c r="F23" s="385">
        <f t="shared" si="4"/>
        <v>2.8557632086394267</v>
      </c>
      <c r="G23" s="385">
        <f t="shared" si="4"/>
        <v>2.7886856423905875</v>
      </c>
      <c r="H23" s="385">
        <f t="shared" si="4"/>
        <v>2.8557632086394267</v>
      </c>
      <c r="I23" s="385">
        <f t="shared" si="4"/>
        <v>2.7886856423905875</v>
      </c>
      <c r="J23" s="385">
        <f t="shared" si="4"/>
        <v>2.8557632086394267</v>
      </c>
      <c r="K23" s="385">
        <f t="shared" si="4"/>
        <v>2.8557632086394267</v>
      </c>
      <c r="L23" s="385">
        <f t="shared" si="4"/>
        <v>2.7886856423905875</v>
      </c>
      <c r="M23" s="385">
        <f t="shared" si="4"/>
        <v>2.8557632086394267</v>
      </c>
      <c r="N23" s="385">
        <f t="shared" ref="N23" si="5">+N24+N25</f>
        <v>2.7886856423905875</v>
      </c>
      <c r="O23" s="385">
        <f t="shared" si="3"/>
        <v>33.918403196224361</v>
      </c>
      <c r="P23" s="492"/>
      <c r="Q23" s="492"/>
      <c r="R23" s="492"/>
      <c r="S23" s="492"/>
      <c r="T23" s="492"/>
      <c r="U23" s="492"/>
      <c r="V23" s="492"/>
      <c r="W23" s="492"/>
      <c r="X23" s="492"/>
      <c r="Y23" s="492"/>
      <c r="Z23" s="492"/>
    </row>
    <row r="24" spans="1:26" s="120" customFormat="1" x14ac:dyDescent="0.2">
      <c r="A24" s="286"/>
      <c r="B24" s="369" t="s">
        <v>73</v>
      </c>
      <c r="C24" s="368">
        <v>2.9151591824749872</v>
      </c>
      <c r="D24" s="368">
        <v>2.9151547539193783</v>
      </c>
      <c r="E24" s="368">
        <v>2.6545304968389489</v>
      </c>
      <c r="F24" s="368">
        <v>2.8557632086394267</v>
      </c>
      <c r="G24" s="368">
        <v>2.7886856423905875</v>
      </c>
      <c r="H24" s="368">
        <v>2.8557632086394267</v>
      </c>
      <c r="I24" s="368">
        <v>2.7886856423905875</v>
      </c>
      <c r="J24" s="368">
        <v>2.8557632086394267</v>
      </c>
      <c r="K24" s="368">
        <v>2.8557632086394267</v>
      </c>
      <c r="L24" s="368">
        <v>2.7886856423905875</v>
      </c>
      <c r="M24" s="368">
        <v>2.8557632086394267</v>
      </c>
      <c r="N24" s="368">
        <v>2.7886856423905875</v>
      </c>
      <c r="O24" s="368">
        <f t="shared" si="3"/>
        <v>33.918403045992797</v>
      </c>
      <c r="P24" s="492"/>
      <c r="Q24" s="492"/>
      <c r="R24" s="492"/>
      <c r="S24" s="492"/>
      <c r="T24" s="492"/>
      <c r="U24" s="492"/>
      <c r="V24" s="492"/>
      <c r="W24" s="492"/>
      <c r="X24" s="492"/>
      <c r="Y24" s="492"/>
      <c r="Z24" s="492"/>
    </row>
    <row r="25" spans="1:26" s="120" customFormat="1" x14ac:dyDescent="0.2">
      <c r="A25" s="286"/>
      <c r="B25" s="401" t="s">
        <v>74</v>
      </c>
      <c r="C25" s="367">
        <v>1.5023156291078945E-7</v>
      </c>
      <c r="D25" s="367">
        <v>0</v>
      </c>
      <c r="E25" s="367">
        <v>0</v>
      </c>
      <c r="F25" s="367">
        <v>0</v>
      </c>
      <c r="G25" s="367">
        <v>0</v>
      </c>
      <c r="H25" s="367">
        <v>0</v>
      </c>
      <c r="I25" s="367">
        <v>0</v>
      </c>
      <c r="J25" s="367">
        <v>0</v>
      </c>
      <c r="K25" s="367">
        <v>0</v>
      </c>
      <c r="L25" s="367">
        <v>0</v>
      </c>
      <c r="M25" s="367">
        <v>0</v>
      </c>
      <c r="N25" s="367">
        <v>0</v>
      </c>
      <c r="O25" s="367">
        <f t="shared" si="3"/>
        <v>1.5023156291078945E-7</v>
      </c>
      <c r="P25" s="492"/>
      <c r="Q25" s="492"/>
      <c r="R25" s="492"/>
      <c r="S25" s="492"/>
      <c r="T25" s="492"/>
      <c r="U25" s="492"/>
      <c r="V25" s="492"/>
      <c r="W25" s="492"/>
      <c r="X25" s="492"/>
      <c r="Y25" s="492"/>
      <c r="Z25" s="492"/>
    </row>
    <row r="26" spans="1:26" s="498" customFormat="1" x14ac:dyDescent="0.2">
      <c r="A26" s="286"/>
      <c r="B26" s="362" t="s">
        <v>75</v>
      </c>
      <c r="C26" s="385">
        <f t="shared" ref="C26:O26" si="6">+C27+C30</f>
        <v>4.3791771858058158E-3</v>
      </c>
      <c r="D26" s="385">
        <f t="shared" ref="D26:M26" si="7">+D27+D30</f>
        <v>0.19735533418103726</v>
      </c>
      <c r="E26" s="385">
        <f t="shared" si="7"/>
        <v>3.9548233675983941E-3</v>
      </c>
      <c r="F26" s="385">
        <f t="shared" si="7"/>
        <v>4.1876914081532069E-3</v>
      </c>
      <c r="G26" s="385">
        <f t="shared" si="7"/>
        <v>0.16742897352749644</v>
      </c>
      <c r="H26" s="385">
        <f t="shared" si="7"/>
        <v>4.0587533070478073E-3</v>
      </c>
      <c r="I26" s="385">
        <f t="shared" si="7"/>
        <v>3.9014671653875943E-3</v>
      </c>
      <c r="J26" s="385">
        <f t="shared" si="7"/>
        <v>0.148707609190253</v>
      </c>
      <c r="K26" s="385">
        <f t="shared" si="7"/>
        <v>3.8628147813842143E-3</v>
      </c>
      <c r="L26" s="385">
        <f t="shared" si="7"/>
        <v>3.7096114982750122E-3</v>
      </c>
      <c r="M26" s="385">
        <f t="shared" si="7"/>
        <v>0.12437953886494525</v>
      </c>
      <c r="N26" s="385">
        <f t="shared" si="6"/>
        <v>3.579690749841582E-3</v>
      </c>
      <c r="O26" s="385">
        <f t="shared" si="6"/>
        <v>0.66950548522722564</v>
      </c>
      <c r="P26" s="492"/>
      <c r="Q26" s="492"/>
      <c r="R26" s="492"/>
      <c r="S26" s="492"/>
      <c r="T26" s="492"/>
      <c r="U26" s="492"/>
      <c r="V26" s="492"/>
      <c r="W26" s="492"/>
      <c r="X26" s="492"/>
      <c r="Y26" s="492"/>
      <c r="Z26" s="492"/>
    </row>
    <row r="27" spans="1:26" s="498" customFormat="1" x14ac:dyDescent="0.2">
      <c r="A27" s="286"/>
      <c r="B27" s="370" t="s">
        <v>78</v>
      </c>
      <c r="C27" s="366">
        <f t="shared" ref="C27:N27" si="8">+C28+C29</f>
        <v>0</v>
      </c>
      <c r="D27" s="366">
        <f t="shared" ref="D27:M27" si="9">+D28+D29</f>
        <v>0.193039042220888</v>
      </c>
      <c r="E27" s="366">
        <f t="shared" si="9"/>
        <v>0</v>
      </c>
      <c r="F27" s="366">
        <f t="shared" si="9"/>
        <v>0</v>
      </c>
      <c r="G27" s="366">
        <f t="shared" si="9"/>
        <v>0.16340125448644877</v>
      </c>
      <c r="H27" s="366">
        <f t="shared" si="9"/>
        <v>0</v>
      </c>
      <c r="I27" s="366">
        <f t="shared" si="9"/>
        <v>0</v>
      </c>
      <c r="J27" s="366">
        <f t="shared" si="9"/>
        <v>0.14477928153341993</v>
      </c>
      <c r="K27" s="366">
        <f t="shared" si="9"/>
        <v>0</v>
      </c>
      <c r="L27" s="366">
        <f t="shared" si="9"/>
        <v>0</v>
      </c>
      <c r="M27" s="366">
        <f t="shared" si="9"/>
        <v>0.12064940105743979</v>
      </c>
      <c r="N27" s="366">
        <f t="shared" si="8"/>
        <v>0</v>
      </c>
      <c r="O27" s="366">
        <f>+O28+O29</f>
        <v>0.62186897929819651</v>
      </c>
      <c r="P27" s="492"/>
      <c r="Q27" s="492"/>
      <c r="R27" s="492"/>
      <c r="S27" s="492"/>
      <c r="T27" s="492"/>
      <c r="U27" s="492"/>
      <c r="V27" s="492"/>
      <c r="W27" s="492"/>
      <c r="X27" s="492"/>
      <c r="Y27" s="492"/>
      <c r="Z27" s="492"/>
    </row>
    <row r="28" spans="1:26" s="120" customFormat="1" x14ac:dyDescent="0.2">
      <c r="A28" s="286"/>
      <c r="B28" s="386" t="s">
        <v>988</v>
      </c>
      <c r="C28" s="367">
        <v>0</v>
      </c>
      <c r="D28" s="367">
        <v>0</v>
      </c>
      <c r="E28" s="367">
        <v>0</v>
      </c>
      <c r="F28" s="367">
        <v>0</v>
      </c>
      <c r="G28" s="367">
        <v>0</v>
      </c>
      <c r="H28" s="367">
        <v>0</v>
      </c>
      <c r="I28" s="367">
        <v>0</v>
      </c>
      <c r="J28" s="367">
        <v>0</v>
      </c>
      <c r="K28" s="367">
        <v>0</v>
      </c>
      <c r="L28" s="367">
        <v>0</v>
      </c>
      <c r="M28" s="367">
        <v>0</v>
      </c>
      <c r="N28" s="367">
        <v>0</v>
      </c>
      <c r="O28" s="367">
        <f>SUM(C28:N28)</f>
        <v>0</v>
      </c>
      <c r="P28" s="492"/>
      <c r="Q28" s="492"/>
      <c r="R28" s="492"/>
      <c r="S28" s="492"/>
      <c r="T28" s="492"/>
      <c r="U28" s="492"/>
      <c r="V28" s="492"/>
      <c r="W28" s="492"/>
      <c r="X28" s="492"/>
      <c r="Y28" s="492"/>
      <c r="Z28" s="492"/>
    </row>
    <row r="29" spans="1:26" s="120" customFormat="1" x14ac:dyDescent="0.2">
      <c r="A29" s="286"/>
      <c r="B29" s="394" t="s">
        <v>109</v>
      </c>
      <c r="C29" s="374">
        <v>0</v>
      </c>
      <c r="D29" s="374">
        <v>0.193039042220888</v>
      </c>
      <c r="E29" s="374">
        <v>0</v>
      </c>
      <c r="F29" s="374">
        <v>0</v>
      </c>
      <c r="G29" s="374">
        <v>0.16340125448644877</v>
      </c>
      <c r="H29" s="374">
        <v>0</v>
      </c>
      <c r="I29" s="374">
        <v>0</v>
      </c>
      <c r="J29" s="374">
        <v>0.14477928153341993</v>
      </c>
      <c r="K29" s="374">
        <v>0</v>
      </c>
      <c r="L29" s="374">
        <v>0</v>
      </c>
      <c r="M29" s="374">
        <v>0.12064940105743979</v>
      </c>
      <c r="N29" s="374">
        <v>0</v>
      </c>
      <c r="O29" s="405">
        <f>SUM(C29:N29)</f>
        <v>0.62186897929819651</v>
      </c>
      <c r="P29" s="492"/>
      <c r="Q29" s="492"/>
      <c r="R29" s="492"/>
      <c r="S29" s="492"/>
      <c r="T29" s="492"/>
      <c r="U29" s="492"/>
      <c r="V29" s="492"/>
      <c r="W29" s="492"/>
      <c r="X29" s="492"/>
      <c r="Y29" s="492"/>
      <c r="Z29" s="492"/>
    </row>
    <row r="30" spans="1:26" s="498" customFormat="1" x14ac:dyDescent="0.2">
      <c r="A30" s="286"/>
      <c r="B30" s="370" t="s">
        <v>76</v>
      </c>
      <c r="C30" s="366">
        <f>+C31</f>
        <v>4.3791771858058158E-3</v>
      </c>
      <c r="D30" s="366">
        <f t="shared" ref="D30:O30" si="10">+D31</f>
        <v>4.3162919601492647E-3</v>
      </c>
      <c r="E30" s="366">
        <f t="shared" si="10"/>
        <v>3.9548233675983941E-3</v>
      </c>
      <c r="F30" s="366">
        <f t="shared" si="10"/>
        <v>4.1876914081532069E-3</v>
      </c>
      <c r="G30" s="366">
        <f t="shared" si="10"/>
        <v>4.0277190410476661E-3</v>
      </c>
      <c r="H30" s="366">
        <f t="shared" si="10"/>
        <v>4.0587533070478073E-3</v>
      </c>
      <c r="I30" s="366">
        <f t="shared" si="10"/>
        <v>3.9014671653875943E-3</v>
      </c>
      <c r="J30" s="366">
        <f t="shared" si="10"/>
        <v>3.9283276568330633E-3</v>
      </c>
      <c r="K30" s="366">
        <f t="shared" si="10"/>
        <v>3.8628147813842143E-3</v>
      </c>
      <c r="L30" s="366">
        <f t="shared" si="10"/>
        <v>3.7096114982750122E-3</v>
      </c>
      <c r="M30" s="366">
        <f t="shared" si="10"/>
        <v>3.7301378075054567E-3</v>
      </c>
      <c r="N30" s="366">
        <f t="shared" si="10"/>
        <v>3.579690749841582E-3</v>
      </c>
      <c r="O30" s="366">
        <f t="shared" si="10"/>
        <v>4.7636505929029085E-2</v>
      </c>
      <c r="P30" s="492"/>
      <c r="Q30" s="492"/>
      <c r="R30" s="492"/>
      <c r="S30" s="492"/>
      <c r="T30" s="492"/>
      <c r="U30" s="492"/>
      <c r="V30" s="492"/>
      <c r="W30" s="492"/>
      <c r="X30" s="492"/>
      <c r="Y30" s="492"/>
      <c r="Z30" s="492"/>
    </row>
    <row r="31" spans="1:26" s="286" customFormat="1" x14ac:dyDescent="0.2">
      <c r="B31" s="386" t="s">
        <v>830</v>
      </c>
      <c r="C31" s="367">
        <v>4.3791771858058158E-3</v>
      </c>
      <c r="D31" s="367">
        <v>4.3162919601492647E-3</v>
      </c>
      <c r="E31" s="367">
        <v>3.9548233675983941E-3</v>
      </c>
      <c r="F31" s="367">
        <v>4.1876914081532069E-3</v>
      </c>
      <c r="G31" s="367">
        <v>4.0277190410476661E-3</v>
      </c>
      <c r="H31" s="367">
        <v>4.0587533070478073E-3</v>
      </c>
      <c r="I31" s="367">
        <v>3.9014671653875943E-3</v>
      </c>
      <c r="J31" s="367">
        <v>3.9283276568330633E-3</v>
      </c>
      <c r="K31" s="367">
        <v>3.8628147813842143E-3</v>
      </c>
      <c r="L31" s="367">
        <v>3.7096114982750122E-3</v>
      </c>
      <c r="M31" s="367">
        <v>3.7301378075054567E-3</v>
      </c>
      <c r="N31" s="367">
        <v>3.579690749841582E-3</v>
      </c>
      <c r="O31" s="367">
        <f>SUM(C31:N31)</f>
        <v>4.7636505929029085E-2</v>
      </c>
      <c r="P31" s="492"/>
      <c r="Q31" s="492"/>
      <c r="R31" s="492"/>
      <c r="S31" s="492"/>
      <c r="T31" s="492"/>
      <c r="U31" s="492"/>
      <c r="V31" s="492"/>
      <c r="W31" s="492"/>
      <c r="X31" s="492"/>
      <c r="Y31" s="492"/>
      <c r="Z31" s="492"/>
    </row>
    <row r="32" spans="1:26" s="286" customFormat="1" x14ac:dyDescent="0.2">
      <c r="B32" s="362" t="s">
        <v>77</v>
      </c>
      <c r="C32" s="385">
        <v>46.440567699999995</v>
      </c>
      <c r="D32" s="385">
        <v>2.1895446722579238E-2</v>
      </c>
      <c r="E32" s="385">
        <v>3.2860011468249137</v>
      </c>
      <c r="F32" s="385">
        <v>0.43619650712532987</v>
      </c>
      <c r="G32" s="385">
        <v>219.90605026772306</v>
      </c>
      <c r="H32" s="385">
        <v>45.530085993275385</v>
      </c>
      <c r="I32" s="385">
        <v>46.229209179999998</v>
      </c>
      <c r="J32" s="385">
        <v>6.6687106722579242E-2</v>
      </c>
      <c r="K32" s="385">
        <v>2.6304084945180488</v>
      </c>
      <c r="L32" s="385">
        <v>0.43300192712532981</v>
      </c>
      <c r="M32" s="385">
        <v>0.23518607242699077</v>
      </c>
      <c r="N32" s="385">
        <v>42.665256812552613</v>
      </c>
      <c r="O32" s="385">
        <f>+SUM(C32:N32)</f>
        <v>407.88054665501681</v>
      </c>
      <c r="P32" s="492"/>
      <c r="Q32" s="492"/>
      <c r="R32" s="492"/>
      <c r="S32" s="492"/>
      <c r="T32" s="492"/>
      <c r="U32" s="492"/>
      <c r="V32" s="492"/>
      <c r="W32" s="492"/>
      <c r="X32" s="492"/>
      <c r="Y32" s="492"/>
      <c r="Z32" s="492"/>
    </row>
    <row r="33" spans="1:26" s="286" customFormat="1" x14ac:dyDescent="0.2">
      <c r="B33" s="362" t="s">
        <v>399</v>
      </c>
      <c r="C33" s="385">
        <f>+C34+C36</f>
        <v>0</v>
      </c>
      <c r="D33" s="385">
        <f t="shared" ref="D33:N33" si="11">+D34+D36</f>
        <v>0</v>
      </c>
      <c r="E33" s="385">
        <f t="shared" si="11"/>
        <v>18.472341374602227</v>
      </c>
      <c r="F33" s="385">
        <f t="shared" si="11"/>
        <v>0</v>
      </c>
      <c r="G33" s="385">
        <f t="shared" si="11"/>
        <v>0</v>
      </c>
      <c r="H33" s="385">
        <f t="shared" si="11"/>
        <v>0</v>
      </c>
      <c r="I33" s="385">
        <f t="shared" si="11"/>
        <v>0</v>
      </c>
      <c r="J33" s="385">
        <f t="shared" si="11"/>
        <v>0</v>
      </c>
      <c r="K33" s="385">
        <f t="shared" si="11"/>
        <v>2.9075699337680359</v>
      </c>
      <c r="L33" s="385">
        <f t="shared" si="11"/>
        <v>0</v>
      </c>
      <c r="M33" s="385">
        <f t="shared" si="11"/>
        <v>0</v>
      </c>
      <c r="N33" s="385">
        <f t="shared" si="11"/>
        <v>0</v>
      </c>
      <c r="O33" s="385">
        <f t="shared" ref="O33:O96" si="12">+SUM(C33:N33)</f>
        <v>21.379911308370261</v>
      </c>
      <c r="P33" s="492"/>
      <c r="Q33" s="492"/>
      <c r="R33" s="492"/>
      <c r="S33" s="492"/>
      <c r="T33" s="492"/>
      <c r="U33" s="492"/>
      <c r="V33" s="492"/>
      <c r="W33" s="492"/>
      <c r="X33" s="492"/>
      <c r="Y33" s="492"/>
      <c r="Z33" s="492"/>
    </row>
    <row r="34" spans="1:26" s="286" customFormat="1" x14ac:dyDescent="0.2">
      <c r="B34" s="394" t="s">
        <v>73</v>
      </c>
      <c r="C34" s="405">
        <f>+C35</f>
        <v>0</v>
      </c>
      <c r="D34" s="405">
        <f t="shared" ref="D34:N34" si="13">+D35</f>
        <v>0</v>
      </c>
      <c r="E34" s="405">
        <f t="shared" si="13"/>
        <v>1.9383799580210173</v>
      </c>
      <c r="F34" s="405">
        <f t="shared" si="13"/>
        <v>0</v>
      </c>
      <c r="G34" s="405">
        <f t="shared" si="13"/>
        <v>0</v>
      </c>
      <c r="H34" s="405">
        <f t="shared" si="13"/>
        <v>0</v>
      </c>
      <c r="I34" s="405">
        <f t="shared" si="13"/>
        <v>0</v>
      </c>
      <c r="J34" s="405">
        <f t="shared" si="13"/>
        <v>0</v>
      </c>
      <c r="K34" s="405">
        <f t="shared" si="13"/>
        <v>2.9075699337680359</v>
      </c>
      <c r="L34" s="405">
        <f t="shared" si="13"/>
        <v>0</v>
      </c>
      <c r="M34" s="405">
        <f t="shared" si="13"/>
        <v>0</v>
      </c>
      <c r="N34" s="405">
        <f t="shared" si="13"/>
        <v>0</v>
      </c>
      <c r="O34" s="405">
        <f t="shared" si="12"/>
        <v>4.8459498917890533</v>
      </c>
      <c r="P34" s="492"/>
      <c r="Q34" s="492"/>
      <c r="R34" s="492"/>
      <c r="S34" s="492"/>
      <c r="T34" s="492"/>
      <c r="U34" s="492"/>
      <c r="V34" s="492"/>
      <c r="W34" s="492"/>
      <c r="X34" s="492"/>
      <c r="Y34" s="492"/>
      <c r="Z34" s="492"/>
    </row>
    <row r="35" spans="1:26" s="286" customFormat="1" x14ac:dyDescent="0.2">
      <c r="B35" s="386" t="s">
        <v>831</v>
      </c>
      <c r="C35" s="366">
        <v>0</v>
      </c>
      <c r="D35" s="366">
        <v>0</v>
      </c>
      <c r="E35" s="366">
        <v>1.9383799580210173</v>
      </c>
      <c r="F35" s="366">
        <v>0</v>
      </c>
      <c r="G35" s="366">
        <v>0</v>
      </c>
      <c r="H35" s="366">
        <v>0</v>
      </c>
      <c r="I35" s="366">
        <v>0</v>
      </c>
      <c r="J35" s="366">
        <v>0</v>
      </c>
      <c r="K35" s="366">
        <v>2.9075699337680359</v>
      </c>
      <c r="L35" s="366">
        <v>0</v>
      </c>
      <c r="M35" s="366">
        <v>0</v>
      </c>
      <c r="N35" s="366">
        <v>0</v>
      </c>
      <c r="O35" s="366">
        <f t="shared" si="12"/>
        <v>4.8459498917890533</v>
      </c>
      <c r="P35" s="492"/>
      <c r="Q35" s="492"/>
      <c r="R35" s="492"/>
      <c r="S35" s="492"/>
      <c r="T35" s="492"/>
      <c r="U35" s="492"/>
      <c r="V35" s="492"/>
      <c r="W35" s="492"/>
      <c r="X35" s="492"/>
      <c r="Y35" s="492"/>
      <c r="Z35" s="492"/>
    </row>
    <row r="36" spans="1:26" s="286" customFormat="1" x14ac:dyDescent="0.2">
      <c r="B36" s="370" t="s">
        <v>74</v>
      </c>
      <c r="C36" s="366">
        <f>+C37+C38</f>
        <v>0</v>
      </c>
      <c r="D36" s="366">
        <f t="shared" ref="D36:N36" si="14">+D37+D38</f>
        <v>0</v>
      </c>
      <c r="E36" s="366">
        <f t="shared" si="14"/>
        <v>16.53396141658121</v>
      </c>
      <c r="F36" s="366">
        <f t="shared" si="14"/>
        <v>0</v>
      </c>
      <c r="G36" s="366">
        <f t="shared" si="14"/>
        <v>0</v>
      </c>
      <c r="H36" s="366">
        <f t="shared" si="14"/>
        <v>0</v>
      </c>
      <c r="I36" s="366">
        <f t="shared" si="14"/>
        <v>0</v>
      </c>
      <c r="J36" s="366">
        <f t="shared" si="14"/>
        <v>0</v>
      </c>
      <c r="K36" s="366">
        <f t="shared" si="14"/>
        <v>0</v>
      </c>
      <c r="L36" s="366">
        <f t="shared" si="14"/>
        <v>0</v>
      </c>
      <c r="M36" s="366">
        <f t="shared" si="14"/>
        <v>0</v>
      </c>
      <c r="N36" s="366">
        <f t="shared" si="14"/>
        <v>0</v>
      </c>
      <c r="O36" s="366">
        <f t="shared" si="12"/>
        <v>16.53396141658121</v>
      </c>
      <c r="P36" s="492"/>
      <c r="Q36" s="492"/>
      <c r="R36" s="492"/>
      <c r="S36" s="492"/>
      <c r="T36" s="492"/>
      <c r="U36" s="492"/>
      <c r="V36" s="492"/>
      <c r="W36" s="492"/>
      <c r="X36" s="492"/>
      <c r="Y36" s="492"/>
      <c r="Z36" s="492"/>
    </row>
    <row r="37" spans="1:26" s="286" customFormat="1" x14ac:dyDescent="0.2">
      <c r="B37" s="386" t="s">
        <v>832</v>
      </c>
      <c r="C37" s="367">
        <v>0</v>
      </c>
      <c r="D37" s="367">
        <v>0</v>
      </c>
      <c r="E37" s="367">
        <v>16.53396141658121</v>
      </c>
      <c r="F37" s="367">
        <v>0</v>
      </c>
      <c r="G37" s="367">
        <v>0</v>
      </c>
      <c r="H37" s="367">
        <v>0</v>
      </c>
      <c r="I37" s="367">
        <v>0</v>
      </c>
      <c r="J37" s="367">
        <v>0</v>
      </c>
      <c r="K37" s="367">
        <v>0</v>
      </c>
      <c r="L37" s="367">
        <v>0</v>
      </c>
      <c r="M37" s="367">
        <v>0</v>
      </c>
      <c r="N37" s="367">
        <v>0</v>
      </c>
      <c r="O37" s="367">
        <f t="shared" si="12"/>
        <v>16.53396141658121</v>
      </c>
      <c r="P37" s="492"/>
      <c r="Q37" s="492"/>
      <c r="R37" s="492"/>
      <c r="S37" s="492"/>
      <c r="T37" s="492"/>
      <c r="U37" s="492"/>
      <c r="V37" s="492"/>
      <c r="W37" s="492"/>
      <c r="X37" s="492"/>
      <c r="Y37" s="492"/>
      <c r="Z37" s="492"/>
    </row>
    <row r="38" spans="1:26" s="498" customFormat="1" x14ac:dyDescent="0.2">
      <c r="A38" s="286"/>
      <c r="B38" s="394" t="s">
        <v>952</v>
      </c>
      <c r="C38" s="374">
        <v>0</v>
      </c>
      <c r="D38" s="374">
        <v>0</v>
      </c>
      <c r="E38" s="374">
        <v>0</v>
      </c>
      <c r="F38" s="374">
        <v>0</v>
      </c>
      <c r="G38" s="374">
        <v>0</v>
      </c>
      <c r="H38" s="374">
        <v>0</v>
      </c>
      <c r="I38" s="374">
        <v>0</v>
      </c>
      <c r="J38" s="374">
        <v>0</v>
      </c>
      <c r="K38" s="374">
        <v>0</v>
      </c>
      <c r="L38" s="374">
        <v>0</v>
      </c>
      <c r="M38" s="374">
        <v>0</v>
      </c>
      <c r="N38" s="374">
        <v>0</v>
      </c>
      <c r="O38" s="374">
        <f t="shared" si="12"/>
        <v>0</v>
      </c>
      <c r="P38" s="492"/>
      <c r="Q38" s="492"/>
      <c r="R38" s="492"/>
      <c r="S38" s="492"/>
      <c r="T38" s="492"/>
      <c r="U38" s="492"/>
      <c r="V38" s="492"/>
      <c r="W38" s="492"/>
      <c r="X38" s="492"/>
      <c r="Y38" s="492"/>
      <c r="Z38" s="492"/>
    </row>
    <row r="39" spans="1:26" s="120" customFormat="1" x14ac:dyDescent="0.2">
      <c r="A39" s="286"/>
      <c r="B39" s="369" t="s">
        <v>410</v>
      </c>
      <c r="C39" s="368">
        <f>+C40+C41</f>
        <v>3.3144371800000001</v>
      </c>
      <c r="D39" s="368">
        <f t="shared" ref="D39:N39" si="15">+D40+D41</f>
        <v>5.5747662199999999</v>
      </c>
      <c r="E39" s="368">
        <f t="shared" si="15"/>
        <v>6.84805229</v>
      </c>
      <c r="F39" s="368">
        <f t="shared" si="15"/>
        <v>4.2271999500000002</v>
      </c>
      <c r="G39" s="368">
        <f t="shared" si="15"/>
        <v>3.9685274099999996</v>
      </c>
      <c r="H39" s="368">
        <f t="shared" si="15"/>
        <v>5.5346991899999995</v>
      </c>
      <c r="I39" s="368">
        <f t="shared" si="15"/>
        <v>2.8501020100000001</v>
      </c>
      <c r="J39" s="368">
        <f t="shared" si="15"/>
        <v>4.9742170899999998</v>
      </c>
      <c r="K39" s="368">
        <f t="shared" si="15"/>
        <v>6.2888731399999998</v>
      </c>
      <c r="L39" s="368">
        <f t="shared" si="15"/>
        <v>3.6642282900000001</v>
      </c>
      <c r="M39" s="368">
        <f t="shared" si="15"/>
        <v>3.52507232</v>
      </c>
      <c r="N39" s="368">
        <f t="shared" si="15"/>
        <v>4.8028867799999997</v>
      </c>
      <c r="O39" s="368">
        <f t="shared" si="12"/>
        <v>55.573061869999997</v>
      </c>
      <c r="P39" s="492"/>
      <c r="Q39" s="492"/>
      <c r="R39" s="492"/>
      <c r="S39" s="492"/>
      <c r="T39" s="492"/>
      <c r="U39" s="492"/>
      <c r="V39" s="492"/>
      <c r="W39" s="492"/>
      <c r="X39" s="492"/>
      <c r="Y39" s="492"/>
      <c r="Z39" s="492"/>
    </row>
    <row r="40" spans="1:26" s="120" customFormat="1" x14ac:dyDescent="0.2">
      <c r="A40" s="286"/>
      <c r="B40" s="369" t="s">
        <v>78</v>
      </c>
      <c r="C40" s="368">
        <v>0</v>
      </c>
      <c r="D40" s="368">
        <v>0</v>
      </c>
      <c r="E40" s="368">
        <v>0</v>
      </c>
      <c r="F40" s="368">
        <v>0</v>
      </c>
      <c r="G40" s="368">
        <v>0</v>
      </c>
      <c r="H40" s="368">
        <v>0</v>
      </c>
      <c r="I40" s="368">
        <v>0</v>
      </c>
      <c r="J40" s="368">
        <v>0</v>
      </c>
      <c r="K40" s="368">
        <v>0</v>
      </c>
      <c r="L40" s="368">
        <v>0</v>
      </c>
      <c r="M40" s="368">
        <v>0</v>
      </c>
      <c r="N40" s="368">
        <v>0</v>
      </c>
      <c r="O40" s="368">
        <f t="shared" si="12"/>
        <v>0</v>
      </c>
      <c r="P40" s="492"/>
      <c r="Q40" s="492"/>
      <c r="R40" s="492"/>
      <c r="S40" s="492"/>
      <c r="T40" s="492"/>
      <c r="U40" s="492"/>
      <c r="V40" s="492"/>
      <c r="W40" s="492"/>
      <c r="X40" s="492"/>
      <c r="Y40" s="492"/>
      <c r="Z40" s="492"/>
    </row>
    <row r="41" spans="1:26" s="120" customFormat="1" x14ac:dyDescent="0.2">
      <c r="A41" s="286"/>
      <c r="B41" s="371" t="s">
        <v>76</v>
      </c>
      <c r="C41" s="372">
        <v>3.3144371800000001</v>
      </c>
      <c r="D41" s="372">
        <v>5.5747662199999999</v>
      </c>
      <c r="E41" s="372">
        <v>6.84805229</v>
      </c>
      <c r="F41" s="372">
        <v>4.2271999500000002</v>
      </c>
      <c r="G41" s="372">
        <v>3.9685274099999996</v>
      </c>
      <c r="H41" s="372">
        <v>5.5346991899999995</v>
      </c>
      <c r="I41" s="372">
        <v>2.8501020100000001</v>
      </c>
      <c r="J41" s="372">
        <v>4.9742170899999998</v>
      </c>
      <c r="K41" s="372">
        <v>6.2888731399999998</v>
      </c>
      <c r="L41" s="372">
        <v>3.6642282900000001</v>
      </c>
      <c r="M41" s="372">
        <v>3.52507232</v>
      </c>
      <c r="N41" s="372">
        <v>4.8028867799999997</v>
      </c>
      <c r="O41" s="372">
        <f t="shared" si="12"/>
        <v>55.573061869999997</v>
      </c>
      <c r="P41" s="492"/>
      <c r="Q41" s="492"/>
      <c r="R41" s="492"/>
      <c r="S41" s="492"/>
      <c r="T41" s="492"/>
      <c r="U41" s="492"/>
      <c r="V41" s="492"/>
      <c r="W41" s="492"/>
      <c r="X41" s="492"/>
      <c r="Y41" s="492"/>
      <c r="Z41" s="492"/>
    </row>
    <row r="42" spans="1:26" s="120" customFormat="1" ht="13.5" thickBot="1" x14ac:dyDescent="0.25">
      <c r="A42" s="286"/>
      <c r="B42" s="373"/>
      <c r="C42" s="373"/>
      <c r="D42" s="373"/>
      <c r="E42" s="373"/>
      <c r="F42" s="373"/>
      <c r="G42" s="373"/>
      <c r="H42" s="373"/>
      <c r="I42" s="373"/>
      <c r="J42" s="373"/>
      <c r="K42" s="373"/>
      <c r="L42" s="373"/>
      <c r="M42" s="373"/>
      <c r="N42" s="373"/>
      <c r="O42" s="81"/>
      <c r="P42" s="492"/>
      <c r="Q42" s="492"/>
      <c r="R42" s="492"/>
      <c r="S42" s="492"/>
      <c r="T42" s="492"/>
      <c r="U42" s="492"/>
      <c r="V42" s="492"/>
      <c r="W42" s="492"/>
      <c r="X42" s="492"/>
      <c r="Y42" s="492"/>
      <c r="Z42" s="492"/>
    </row>
    <row r="43" spans="1:26" s="120" customFormat="1" ht="13.5" thickBot="1" x14ac:dyDescent="0.25">
      <c r="A43" s="286"/>
      <c r="B43" s="874" t="s">
        <v>333</v>
      </c>
      <c r="C43" s="78">
        <f t="shared" ref="C43:N43" si="16">+C44+C61+SUM(C78:C131)+C134</f>
        <v>1214.5918019762087</v>
      </c>
      <c r="D43" s="78">
        <f t="shared" si="16"/>
        <v>30.560308832953162</v>
      </c>
      <c r="E43" s="78">
        <f t="shared" si="16"/>
        <v>1413.582043957837</v>
      </c>
      <c r="F43" s="78">
        <f t="shared" si="16"/>
        <v>1786.0191351224632</v>
      </c>
      <c r="G43" s="78">
        <f t="shared" si="16"/>
        <v>1013.6925462380082</v>
      </c>
      <c r="H43" s="78">
        <f t="shared" si="16"/>
        <v>2792.5641012790784</v>
      </c>
      <c r="I43" s="78">
        <f t="shared" si="16"/>
        <v>942.04340949166863</v>
      </c>
      <c r="J43" s="78">
        <f t="shared" si="16"/>
        <v>27.439480764344761</v>
      </c>
      <c r="K43" s="78">
        <f t="shared" si="16"/>
        <v>1231.6214436224157</v>
      </c>
      <c r="L43" s="78">
        <f t="shared" si="16"/>
        <v>1632.9367874673708</v>
      </c>
      <c r="M43" s="78">
        <f t="shared" si="16"/>
        <v>985.59189558031153</v>
      </c>
      <c r="N43" s="78">
        <f t="shared" si="16"/>
        <v>2642.6443508131238</v>
      </c>
      <c r="O43" s="78">
        <f t="shared" si="12"/>
        <v>15713.287305145785</v>
      </c>
      <c r="P43" s="492"/>
      <c r="Q43" s="492"/>
      <c r="R43" s="492"/>
      <c r="S43" s="492"/>
      <c r="T43" s="492"/>
      <c r="U43" s="492"/>
      <c r="V43" s="492"/>
      <c r="W43" s="492"/>
      <c r="X43" s="492"/>
      <c r="Y43" s="492"/>
      <c r="Z43" s="492"/>
    </row>
    <row r="44" spans="1:26" s="120" customFormat="1" x14ac:dyDescent="0.2">
      <c r="A44" s="286"/>
      <c r="B44" s="399" t="s">
        <v>82</v>
      </c>
      <c r="C44" s="855">
        <f>+C45+C48+C55+C58</f>
        <v>0</v>
      </c>
      <c r="D44" s="855">
        <f t="shared" ref="D44:N44" si="17">+D45+D48+D55+D58</f>
        <v>0</v>
      </c>
      <c r="E44" s="855">
        <f t="shared" si="17"/>
        <v>171.459197705191</v>
      </c>
      <c r="F44" s="855">
        <f t="shared" si="17"/>
        <v>0</v>
      </c>
      <c r="G44" s="855">
        <f t="shared" si="17"/>
        <v>0</v>
      </c>
      <c r="H44" s="855">
        <f t="shared" si="17"/>
        <v>0</v>
      </c>
      <c r="I44" s="855">
        <f t="shared" si="17"/>
        <v>0</v>
      </c>
      <c r="J44" s="855">
        <f t="shared" si="17"/>
        <v>0</v>
      </c>
      <c r="K44" s="855">
        <f t="shared" si="17"/>
        <v>256.81453612454504</v>
      </c>
      <c r="L44" s="855">
        <f t="shared" si="17"/>
        <v>0</v>
      </c>
      <c r="M44" s="855">
        <f t="shared" si="17"/>
        <v>0</v>
      </c>
      <c r="N44" s="855">
        <f t="shared" si="17"/>
        <v>0</v>
      </c>
      <c r="O44" s="855">
        <f>+SUM(C44:N44)</f>
        <v>428.27373382973605</v>
      </c>
      <c r="P44" s="492"/>
      <c r="Q44" s="492"/>
      <c r="R44" s="492"/>
      <c r="S44" s="492"/>
      <c r="T44" s="492"/>
      <c r="U44" s="492"/>
      <c r="V44" s="492"/>
      <c r="W44" s="492"/>
      <c r="X44" s="492"/>
      <c r="Y44" s="492"/>
      <c r="Z44" s="492"/>
    </row>
    <row r="45" spans="1:26" s="120" customFormat="1" x14ac:dyDescent="0.2">
      <c r="A45" s="286"/>
      <c r="B45" s="486" t="s">
        <v>20</v>
      </c>
      <c r="C45" s="585">
        <f>+C46+C47</f>
        <v>0</v>
      </c>
      <c r="D45" s="585">
        <f t="shared" ref="D45:N45" si="18">+D46+D47</f>
        <v>0</v>
      </c>
      <c r="E45" s="585">
        <f t="shared" si="18"/>
        <v>3.7521633035614417</v>
      </c>
      <c r="F45" s="585">
        <f t="shared" si="18"/>
        <v>0</v>
      </c>
      <c r="G45" s="585">
        <f t="shared" si="18"/>
        <v>0</v>
      </c>
      <c r="H45" s="585">
        <f t="shared" si="18"/>
        <v>0</v>
      </c>
      <c r="I45" s="585">
        <f t="shared" si="18"/>
        <v>0</v>
      </c>
      <c r="J45" s="585">
        <f t="shared" si="18"/>
        <v>0</v>
      </c>
      <c r="K45" s="585">
        <f t="shared" si="18"/>
        <v>5.6282449553421623</v>
      </c>
      <c r="L45" s="585">
        <f t="shared" si="18"/>
        <v>0</v>
      </c>
      <c r="M45" s="585">
        <f t="shared" si="18"/>
        <v>0</v>
      </c>
      <c r="N45" s="585">
        <f t="shared" si="18"/>
        <v>0</v>
      </c>
      <c r="O45" s="585">
        <f t="shared" si="12"/>
        <v>9.3804082589036035</v>
      </c>
      <c r="P45" s="492"/>
      <c r="Q45" s="492"/>
      <c r="R45" s="492"/>
      <c r="S45" s="492"/>
      <c r="T45" s="492"/>
      <c r="U45" s="492"/>
      <c r="V45" s="492"/>
      <c r="W45" s="492"/>
      <c r="X45" s="492"/>
      <c r="Y45" s="492"/>
      <c r="Z45" s="492"/>
    </row>
    <row r="46" spans="1:26" s="120" customFormat="1" x14ac:dyDescent="0.2">
      <c r="A46" s="286"/>
      <c r="B46" s="386" t="s">
        <v>259</v>
      </c>
      <c r="C46" s="585">
        <v>0</v>
      </c>
      <c r="D46" s="585">
        <v>0</v>
      </c>
      <c r="E46" s="585">
        <v>3.7373000527316504</v>
      </c>
      <c r="F46" s="585">
        <v>0</v>
      </c>
      <c r="G46" s="585">
        <v>0</v>
      </c>
      <c r="H46" s="585">
        <v>0</v>
      </c>
      <c r="I46" s="585">
        <v>0</v>
      </c>
      <c r="J46" s="585">
        <v>0</v>
      </c>
      <c r="K46" s="585">
        <v>5.6059500790974752</v>
      </c>
      <c r="L46" s="585">
        <v>0</v>
      </c>
      <c r="M46" s="585">
        <v>0</v>
      </c>
      <c r="N46" s="585">
        <v>0</v>
      </c>
      <c r="O46" s="585">
        <f t="shared" si="12"/>
        <v>9.3432501318291266</v>
      </c>
      <c r="P46" s="492"/>
      <c r="Q46" s="492"/>
      <c r="R46" s="492"/>
      <c r="S46" s="492"/>
      <c r="T46" s="492"/>
      <c r="U46" s="492"/>
      <c r="V46" s="492"/>
      <c r="W46" s="492"/>
      <c r="X46" s="492"/>
      <c r="Y46" s="492"/>
      <c r="Z46" s="492"/>
    </row>
    <row r="47" spans="1:26" s="120" customFormat="1" x14ac:dyDescent="0.2">
      <c r="A47" s="286"/>
      <c r="B47" s="386" t="s">
        <v>260</v>
      </c>
      <c r="C47" s="585">
        <v>0</v>
      </c>
      <c r="D47" s="585">
        <v>0</v>
      </c>
      <c r="E47" s="585">
        <v>1.4863250829791348E-2</v>
      </c>
      <c r="F47" s="585">
        <v>0</v>
      </c>
      <c r="G47" s="585">
        <v>0</v>
      </c>
      <c r="H47" s="585">
        <v>0</v>
      </c>
      <c r="I47" s="585">
        <v>0</v>
      </c>
      <c r="J47" s="585">
        <v>0</v>
      </c>
      <c r="K47" s="585">
        <v>2.2294876244687022E-2</v>
      </c>
      <c r="L47" s="585">
        <v>0</v>
      </c>
      <c r="M47" s="585">
        <v>0</v>
      </c>
      <c r="N47" s="585">
        <v>0</v>
      </c>
      <c r="O47" s="585">
        <f t="shared" si="12"/>
        <v>3.7158127074478367E-2</v>
      </c>
      <c r="P47" s="492"/>
      <c r="Q47" s="492"/>
      <c r="R47" s="492"/>
      <c r="S47" s="492"/>
      <c r="T47" s="492"/>
      <c r="U47" s="492"/>
      <c r="V47" s="492"/>
      <c r="W47" s="492"/>
      <c r="X47" s="492"/>
      <c r="Y47" s="492"/>
      <c r="Z47" s="492"/>
    </row>
    <row r="48" spans="1:26" s="120" customFormat="1" x14ac:dyDescent="0.2">
      <c r="A48" s="286"/>
      <c r="B48" s="486" t="s">
        <v>21</v>
      </c>
      <c r="C48" s="585">
        <f>+C49+C52</f>
        <v>0</v>
      </c>
      <c r="D48" s="585">
        <f t="shared" ref="D48:N48" si="19">+D49+D52</f>
        <v>0</v>
      </c>
      <c r="E48" s="585">
        <f t="shared" si="19"/>
        <v>83.682886490000001</v>
      </c>
      <c r="F48" s="585">
        <f t="shared" si="19"/>
        <v>0</v>
      </c>
      <c r="G48" s="585">
        <f t="shared" si="19"/>
        <v>0</v>
      </c>
      <c r="H48" s="585">
        <f t="shared" si="19"/>
        <v>0</v>
      </c>
      <c r="I48" s="585">
        <f t="shared" si="19"/>
        <v>0</v>
      </c>
      <c r="J48" s="585">
        <f t="shared" si="19"/>
        <v>0</v>
      </c>
      <c r="K48" s="585">
        <f t="shared" si="19"/>
        <v>125.52432972000001</v>
      </c>
      <c r="L48" s="585">
        <f t="shared" si="19"/>
        <v>0</v>
      </c>
      <c r="M48" s="585">
        <f t="shared" si="19"/>
        <v>0</v>
      </c>
      <c r="N48" s="585">
        <f t="shared" si="19"/>
        <v>0</v>
      </c>
      <c r="O48" s="585">
        <f t="shared" si="12"/>
        <v>209.20721621000001</v>
      </c>
      <c r="P48" s="492"/>
      <c r="Q48" s="492"/>
      <c r="R48" s="492"/>
      <c r="S48" s="492"/>
      <c r="T48" s="492"/>
      <c r="U48" s="492"/>
      <c r="V48" s="492"/>
      <c r="W48" s="492"/>
      <c r="X48" s="492"/>
      <c r="Y48" s="492"/>
      <c r="Z48" s="492"/>
    </row>
    <row r="49" spans="1:26" s="120" customFormat="1" x14ac:dyDescent="0.2">
      <c r="A49" s="286"/>
      <c r="B49" s="386" t="s">
        <v>259</v>
      </c>
      <c r="C49" s="585">
        <f>+C50+C51</f>
        <v>0</v>
      </c>
      <c r="D49" s="585">
        <f t="shared" ref="D49:N49" si="20">+D50+D51</f>
        <v>0</v>
      </c>
      <c r="E49" s="585">
        <f t="shared" si="20"/>
        <v>81.578150469999997</v>
      </c>
      <c r="F49" s="585">
        <f t="shared" si="20"/>
        <v>0</v>
      </c>
      <c r="G49" s="585">
        <f t="shared" si="20"/>
        <v>0</v>
      </c>
      <c r="H49" s="585">
        <f t="shared" si="20"/>
        <v>0</v>
      </c>
      <c r="I49" s="585">
        <f t="shared" si="20"/>
        <v>0</v>
      </c>
      <c r="J49" s="585">
        <f t="shared" si="20"/>
        <v>0</v>
      </c>
      <c r="K49" s="585">
        <f t="shared" si="20"/>
        <v>122.36722570000001</v>
      </c>
      <c r="L49" s="585">
        <f t="shared" si="20"/>
        <v>0</v>
      </c>
      <c r="M49" s="585">
        <f t="shared" si="20"/>
        <v>0</v>
      </c>
      <c r="N49" s="585">
        <f t="shared" si="20"/>
        <v>0</v>
      </c>
      <c r="O49" s="585">
        <f t="shared" si="12"/>
        <v>203.94537617</v>
      </c>
      <c r="P49" s="492"/>
      <c r="Q49" s="492"/>
      <c r="R49" s="492"/>
      <c r="S49" s="492"/>
      <c r="T49" s="492"/>
      <c r="U49" s="492"/>
      <c r="V49" s="492"/>
      <c r="W49" s="492"/>
      <c r="X49" s="492"/>
      <c r="Y49" s="492"/>
      <c r="Z49" s="492"/>
    </row>
    <row r="50" spans="1:26" s="120" customFormat="1" x14ac:dyDescent="0.2">
      <c r="A50" s="286"/>
      <c r="B50" s="875" t="s">
        <v>261</v>
      </c>
      <c r="C50" s="585">
        <v>0</v>
      </c>
      <c r="D50" s="585">
        <v>0</v>
      </c>
      <c r="E50" s="585">
        <v>66.208614940000004</v>
      </c>
      <c r="F50" s="585">
        <v>0</v>
      </c>
      <c r="G50" s="585">
        <v>0</v>
      </c>
      <c r="H50" s="585">
        <v>0</v>
      </c>
      <c r="I50" s="585">
        <v>0</v>
      </c>
      <c r="J50" s="585">
        <v>0</v>
      </c>
      <c r="K50" s="585">
        <v>99.312922409999999</v>
      </c>
      <c r="L50" s="585">
        <v>0</v>
      </c>
      <c r="M50" s="585">
        <v>0</v>
      </c>
      <c r="N50" s="585">
        <v>0</v>
      </c>
      <c r="O50" s="585">
        <f t="shared" si="12"/>
        <v>165.52153735000002</v>
      </c>
      <c r="P50" s="492"/>
      <c r="Q50" s="492"/>
      <c r="R50" s="492"/>
      <c r="S50" s="492"/>
      <c r="T50" s="492"/>
      <c r="U50" s="492"/>
      <c r="V50" s="492"/>
      <c r="W50" s="492"/>
      <c r="X50" s="492"/>
      <c r="Y50" s="492"/>
      <c r="Z50" s="492"/>
    </row>
    <row r="51" spans="1:26" s="120" customFormat="1" x14ac:dyDescent="0.2">
      <c r="A51" s="286"/>
      <c r="B51" s="876" t="s">
        <v>262</v>
      </c>
      <c r="C51" s="585">
        <v>0</v>
      </c>
      <c r="D51" s="585">
        <v>0</v>
      </c>
      <c r="E51" s="585">
        <v>15.369535529999999</v>
      </c>
      <c r="F51" s="585">
        <v>0</v>
      </c>
      <c r="G51" s="585">
        <v>0</v>
      </c>
      <c r="H51" s="585">
        <v>0</v>
      </c>
      <c r="I51" s="585">
        <v>0</v>
      </c>
      <c r="J51" s="585">
        <v>0</v>
      </c>
      <c r="K51" s="585">
        <v>23.05430329</v>
      </c>
      <c r="L51" s="585">
        <v>0</v>
      </c>
      <c r="M51" s="585">
        <v>0</v>
      </c>
      <c r="N51" s="585">
        <v>0</v>
      </c>
      <c r="O51" s="585">
        <f t="shared" si="12"/>
        <v>38.42383882</v>
      </c>
      <c r="P51" s="492"/>
      <c r="Q51" s="492"/>
      <c r="R51" s="492"/>
      <c r="S51" s="492"/>
      <c r="T51" s="492"/>
      <c r="U51" s="492"/>
      <c r="V51" s="492"/>
      <c r="W51" s="492"/>
      <c r="X51" s="492"/>
      <c r="Y51" s="492"/>
      <c r="Z51" s="492"/>
    </row>
    <row r="52" spans="1:26" s="120" customFormat="1" x14ac:dyDescent="0.2">
      <c r="A52" s="286"/>
      <c r="B52" s="386" t="s">
        <v>260</v>
      </c>
      <c r="C52" s="585">
        <f>+C53+C54</f>
        <v>0</v>
      </c>
      <c r="D52" s="585">
        <f t="shared" ref="D52:N52" si="21">+D53+D54</f>
        <v>0</v>
      </c>
      <c r="E52" s="585">
        <f t="shared" si="21"/>
        <v>2.1047360200000003</v>
      </c>
      <c r="F52" s="585">
        <f t="shared" si="21"/>
        <v>0</v>
      </c>
      <c r="G52" s="585">
        <f t="shared" si="21"/>
        <v>0</v>
      </c>
      <c r="H52" s="585">
        <f t="shared" si="21"/>
        <v>0</v>
      </c>
      <c r="I52" s="585">
        <f t="shared" si="21"/>
        <v>0</v>
      </c>
      <c r="J52" s="585">
        <f t="shared" si="21"/>
        <v>0</v>
      </c>
      <c r="K52" s="585">
        <f t="shared" si="21"/>
        <v>3.1571040199999998</v>
      </c>
      <c r="L52" s="585">
        <f t="shared" si="21"/>
        <v>0</v>
      </c>
      <c r="M52" s="585">
        <f t="shared" si="21"/>
        <v>0</v>
      </c>
      <c r="N52" s="585">
        <f t="shared" si="21"/>
        <v>0</v>
      </c>
      <c r="O52" s="585">
        <f t="shared" si="12"/>
        <v>5.2618400400000001</v>
      </c>
      <c r="P52" s="492"/>
      <c r="Q52" s="492"/>
      <c r="R52" s="492"/>
      <c r="S52" s="492"/>
      <c r="T52" s="492"/>
      <c r="U52" s="492"/>
      <c r="V52" s="492"/>
      <c r="W52" s="492"/>
      <c r="X52" s="492"/>
      <c r="Y52" s="492"/>
      <c r="Z52" s="492"/>
    </row>
    <row r="53" spans="1:26" s="120" customFormat="1" x14ac:dyDescent="0.2">
      <c r="A53" s="286"/>
      <c r="B53" s="875" t="s">
        <v>261</v>
      </c>
      <c r="C53" s="585">
        <v>0</v>
      </c>
      <c r="D53" s="585">
        <v>0</v>
      </c>
      <c r="E53" s="585">
        <v>1.2117397400000001</v>
      </c>
      <c r="F53" s="585">
        <v>0</v>
      </c>
      <c r="G53" s="585">
        <v>0</v>
      </c>
      <c r="H53" s="585">
        <v>0</v>
      </c>
      <c r="I53" s="585">
        <v>0</v>
      </c>
      <c r="J53" s="585">
        <v>0</v>
      </c>
      <c r="K53" s="585">
        <v>1.8176096099999999</v>
      </c>
      <c r="L53" s="585">
        <v>0</v>
      </c>
      <c r="M53" s="585">
        <v>0</v>
      </c>
      <c r="N53" s="585">
        <v>0</v>
      </c>
      <c r="O53" s="585">
        <f t="shared" si="12"/>
        <v>3.0293493499999999</v>
      </c>
      <c r="P53" s="492"/>
      <c r="Q53" s="492"/>
      <c r="R53" s="492"/>
      <c r="S53" s="492"/>
      <c r="T53" s="492"/>
      <c r="U53" s="492"/>
      <c r="V53" s="492"/>
      <c r="W53" s="492"/>
      <c r="X53" s="492"/>
      <c r="Y53" s="492"/>
      <c r="Z53" s="492"/>
    </row>
    <row r="54" spans="1:26" s="120" customFormat="1" x14ac:dyDescent="0.2">
      <c r="A54" s="286"/>
      <c r="B54" s="876" t="s">
        <v>262</v>
      </c>
      <c r="C54" s="585">
        <v>0</v>
      </c>
      <c r="D54" s="585">
        <v>0</v>
      </c>
      <c r="E54" s="585">
        <v>0.89299628000000009</v>
      </c>
      <c r="F54" s="585">
        <v>0</v>
      </c>
      <c r="G54" s="585">
        <v>0</v>
      </c>
      <c r="H54" s="585">
        <v>0</v>
      </c>
      <c r="I54" s="585">
        <v>0</v>
      </c>
      <c r="J54" s="585">
        <v>0</v>
      </c>
      <c r="K54" s="585">
        <v>1.3394944099999999</v>
      </c>
      <c r="L54" s="585">
        <v>0</v>
      </c>
      <c r="M54" s="585">
        <v>0</v>
      </c>
      <c r="N54" s="585">
        <v>0</v>
      </c>
      <c r="O54" s="585">
        <f t="shared" si="12"/>
        <v>2.2324906900000001</v>
      </c>
      <c r="P54" s="492"/>
      <c r="Q54" s="492"/>
      <c r="R54" s="492"/>
      <c r="S54" s="492"/>
      <c r="T54" s="492"/>
      <c r="U54" s="492"/>
      <c r="V54" s="492"/>
      <c r="W54" s="492"/>
      <c r="X54" s="492"/>
      <c r="Y54" s="492"/>
      <c r="Z54" s="492"/>
    </row>
    <row r="55" spans="1:26" s="120" customFormat="1" x14ac:dyDescent="0.2">
      <c r="A55" s="286"/>
      <c r="B55" s="486" t="s">
        <v>22</v>
      </c>
      <c r="C55" s="585">
        <f>+C56+C57</f>
        <v>0</v>
      </c>
      <c r="D55" s="585">
        <f t="shared" ref="D55:N55" si="22">+D56+D57</f>
        <v>0</v>
      </c>
      <c r="E55" s="585">
        <f t="shared" si="22"/>
        <v>83.654415610704476</v>
      </c>
      <c r="F55" s="585">
        <f t="shared" si="22"/>
        <v>0</v>
      </c>
      <c r="G55" s="585">
        <f t="shared" si="22"/>
        <v>0</v>
      </c>
      <c r="H55" s="585">
        <f t="shared" si="22"/>
        <v>0</v>
      </c>
      <c r="I55" s="585">
        <f t="shared" si="22"/>
        <v>0</v>
      </c>
      <c r="J55" s="585">
        <f t="shared" si="22"/>
        <v>0</v>
      </c>
      <c r="K55" s="585">
        <f t="shared" si="22"/>
        <v>125.11147113449222</v>
      </c>
      <c r="L55" s="585">
        <f t="shared" si="22"/>
        <v>0</v>
      </c>
      <c r="M55" s="585">
        <f t="shared" si="22"/>
        <v>0</v>
      </c>
      <c r="N55" s="585">
        <f t="shared" si="22"/>
        <v>0</v>
      </c>
      <c r="O55" s="585">
        <f t="shared" si="12"/>
        <v>208.7658867451967</v>
      </c>
      <c r="P55" s="492"/>
      <c r="Q55" s="492"/>
      <c r="R55" s="492"/>
      <c r="S55" s="492"/>
      <c r="T55" s="492"/>
      <c r="U55" s="492"/>
      <c r="V55" s="492"/>
      <c r="W55" s="492"/>
      <c r="X55" s="492"/>
      <c r="Y55" s="492"/>
      <c r="Z55" s="492"/>
    </row>
    <row r="56" spans="1:26" s="120" customFormat="1" x14ac:dyDescent="0.2">
      <c r="A56" s="286"/>
      <c r="B56" s="386" t="s">
        <v>259</v>
      </c>
      <c r="C56" s="585">
        <v>0</v>
      </c>
      <c r="D56" s="585">
        <v>0</v>
      </c>
      <c r="E56" s="585">
        <v>65.066911596523326</v>
      </c>
      <c r="F56" s="585">
        <v>0</v>
      </c>
      <c r="G56" s="585">
        <v>0</v>
      </c>
      <c r="H56" s="585">
        <v>0</v>
      </c>
      <c r="I56" s="585">
        <v>0</v>
      </c>
      <c r="J56" s="585">
        <v>0</v>
      </c>
      <c r="K56" s="585">
        <v>97.312460704483073</v>
      </c>
      <c r="L56" s="585">
        <v>0</v>
      </c>
      <c r="M56" s="585">
        <v>0</v>
      </c>
      <c r="N56" s="585">
        <v>0</v>
      </c>
      <c r="O56" s="585">
        <f t="shared" si="12"/>
        <v>162.37937230100641</v>
      </c>
      <c r="P56" s="492"/>
      <c r="Q56" s="492"/>
      <c r="R56" s="492"/>
      <c r="S56" s="492"/>
      <c r="T56" s="492"/>
      <c r="U56" s="492"/>
      <c r="V56" s="492"/>
      <c r="W56" s="492"/>
      <c r="X56" s="492"/>
      <c r="Y56" s="492"/>
      <c r="Z56" s="492"/>
    </row>
    <row r="57" spans="1:26" s="120" customFormat="1" x14ac:dyDescent="0.2">
      <c r="A57" s="286"/>
      <c r="B57" s="386" t="s">
        <v>260</v>
      </c>
      <c r="C57" s="585">
        <v>0</v>
      </c>
      <c r="D57" s="585">
        <v>0</v>
      </c>
      <c r="E57" s="585">
        <v>18.587504014181153</v>
      </c>
      <c r="F57" s="585">
        <v>0</v>
      </c>
      <c r="G57" s="585">
        <v>0</v>
      </c>
      <c r="H57" s="585">
        <v>0</v>
      </c>
      <c r="I57" s="585">
        <v>0</v>
      </c>
      <c r="J57" s="585">
        <v>0</v>
      </c>
      <c r="K57" s="585">
        <v>27.799010430009151</v>
      </c>
      <c r="L57" s="585">
        <v>0</v>
      </c>
      <c r="M57" s="585">
        <v>0</v>
      </c>
      <c r="N57" s="585">
        <v>0</v>
      </c>
      <c r="O57" s="585">
        <f t="shared" si="12"/>
        <v>46.386514444190304</v>
      </c>
      <c r="P57" s="492"/>
      <c r="Q57" s="492"/>
      <c r="R57" s="492"/>
      <c r="S57" s="492"/>
      <c r="T57" s="492"/>
      <c r="U57" s="492"/>
      <c r="V57" s="492"/>
      <c r="W57" s="492"/>
      <c r="X57" s="492"/>
      <c r="Y57" s="492"/>
      <c r="Z57" s="492"/>
    </row>
    <row r="58" spans="1:26" s="120" customFormat="1" x14ac:dyDescent="0.2">
      <c r="A58" s="286"/>
      <c r="B58" s="486" t="s">
        <v>23</v>
      </c>
      <c r="C58" s="585">
        <f>+C59+C60</f>
        <v>0</v>
      </c>
      <c r="D58" s="585">
        <f t="shared" ref="D58:N58" si="23">+D59+D60</f>
        <v>0</v>
      </c>
      <c r="E58" s="585">
        <f t="shared" si="23"/>
        <v>0.36973230092508619</v>
      </c>
      <c r="F58" s="585">
        <f t="shared" si="23"/>
        <v>0</v>
      </c>
      <c r="G58" s="585">
        <f t="shared" si="23"/>
        <v>0</v>
      </c>
      <c r="H58" s="585">
        <f t="shared" si="23"/>
        <v>0</v>
      </c>
      <c r="I58" s="585">
        <f t="shared" si="23"/>
        <v>0</v>
      </c>
      <c r="J58" s="585">
        <f t="shared" si="23"/>
        <v>0</v>
      </c>
      <c r="K58" s="585">
        <f t="shared" si="23"/>
        <v>0.55049031471068388</v>
      </c>
      <c r="L58" s="585">
        <f t="shared" si="23"/>
        <v>0</v>
      </c>
      <c r="M58" s="585">
        <f t="shared" si="23"/>
        <v>0</v>
      </c>
      <c r="N58" s="585">
        <f t="shared" si="23"/>
        <v>0</v>
      </c>
      <c r="O58" s="585">
        <f t="shared" si="12"/>
        <v>0.92022261563577001</v>
      </c>
      <c r="P58" s="492"/>
      <c r="Q58" s="492"/>
      <c r="R58" s="492"/>
      <c r="S58" s="492"/>
      <c r="T58" s="492"/>
      <c r="U58" s="492"/>
      <c r="V58" s="492"/>
      <c r="W58" s="492"/>
      <c r="X58" s="492"/>
      <c r="Y58" s="492"/>
      <c r="Z58" s="492"/>
    </row>
    <row r="59" spans="1:26" s="120" customFormat="1" x14ac:dyDescent="0.2">
      <c r="A59" s="286"/>
      <c r="B59" s="386" t="s">
        <v>259</v>
      </c>
      <c r="C59" s="585">
        <v>0</v>
      </c>
      <c r="D59" s="585">
        <v>0</v>
      </c>
      <c r="E59" s="585">
        <v>0.35230769771449305</v>
      </c>
      <c r="F59" s="585">
        <v>0</v>
      </c>
      <c r="G59" s="585">
        <v>0</v>
      </c>
      <c r="H59" s="585">
        <v>0</v>
      </c>
      <c r="I59" s="585">
        <v>0</v>
      </c>
      <c r="J59" s="585">
        <v>0</v>
      </c>
      <c r="K59" s="585">
        <v>0.5245470165971341</v>
      </c>
      <c r="L59" s="585">
        <v>0</v>
      </c>
      <c r="M59" s="585">
        <v>0</v>
      </c>
      <c r="N59" s="585">
        <v>0</v>
      </c>
      <c r="O59" s="585">
        <f t="shared" si="12"/>
        <v>0.8768547143116272</v>
      </c>
      <c r="P59" s="492"/>
      <c r="Q59" s="492"/>
      <c r="R59" s="492"/>
      <c r="S59" s="492"/>
      <c r="T59" s="492"/>
      <c r="U59" s="492"/>
      <c r="V59" s="492"/>
      <c r="W59" s="492"/>
      <c r="X59" s="492"/>
      <c r="Y59" s="492"/>
      <c r="Z59" s="492"/>
    </row>
    <row r="60" spans="1:26" s="120" customFormat="1" x14ac:dyDescent="0.2">
      <c r="A60" s="286"/>
      <c r="B60" s="386" t="s">
        <v>260</v>
      </c>
      <c r="C60" s="585">
        <v>0</v>
      </c>
      <c r="D60" s="585">
        <v>0</v>
      </c>
      <c r="E60" s="585">
        <v>1.7424603210593144E-2</v>
      </c>
      <c r="F60" s="585">
        <v>0</v>
      </c>
      <c r="G60" s="585">
        <v>0</v>
      </c>
      <c r="H60" s="585">
        <v>0</v>
      </c>
      <c r="I60" s="585">
        <v>0</v>
      </c>
      <c r="J60" s="585">
        <v>0</v>
      </c>
      <c r="K60" s="585">
        <v>2.5943298113549791E-2</v>
      </c>
      <c r="L60" s="585">
        <v>0</v>
      </c>
      <c r="M60" s="585">
        <v>0</v>
      </c>
      <c r="N60" s="585">
        <v>0</v>
      </c>
      <c r="O60" s="585">
        <f t="shared" si="12"/>
        <v>4.3367901324142935E-2</v>
      </c>
      <c r="P60" s="492"/>
      <c r="Q60" s="492"/>
      <c r="R60" s="492"/>
      <c r="S60" s="492"/>
      <c r="T60" s="492"/>
      <c r="U60" s="492"/>
      <c r="V60" s="492"/>
      <c r="W60" s="492"/>
      <c r="X60" s="492"/>
      <c r="Y60" s="492"/>
      <c r="Z60" s="492"/>
    </row>
    <row r="61" spans="1:26" s="120" customFormat="1" x14ac:dyDescent="0.2">
      <c r="A61" s="286"/>
      <c r="B61" s="362" t="s">
        <v>83</v>
      </c>
      <c r="C61" s="586">
        <f>+C62+C65+C72+C75</f>
        <v>0</v>
      </c>
      <c r="D61" s="586">
        <f t="shared" ref="D61:N61" si="24">+D62+D65+D72+D75</f>
        <v>0</v>
      </c>
      <c r="E61" s="586">
        <f t="shared" si="24"/>
        <v>0</v>
      </c>
      <c r="F61" s="586">
        <f t="shared" si="24"/>
        <v>0</v>
      </c>
      <c r="G61" s="586">
        <f t="shared" si="24"/>
        <v>0</v>
      </c>
      <c r="H61" s="586">
        <f t="shared" si="24"/>
        <v>873.56490567096739</v>
      </c>
      <c r="I61" s="586">
        <f t="shared" si="24"/>
        <v>0</v>
      </c>
      <c r="J61" s="586">
        <f t="shared" si="24"/>
        <v>0</v>
      </c>
      <c r="K61" s="586">
        <f t="shared" si="24"/>
        <v>0</v>
      </c>
      <c r="L61" s="586">
        <f t="shared" si="24"/>
        <v>0</v>
      </c>
      <c r="M61" s="586">
        <f t="shared" si="24"/>
        <v>0</v>
      </c>
      <c r="N61" s="586">
        <f t="shared" si="24"/>
        <v>873.56490567096739</v>
      </c>
      <c r="O61" s="586">
        <f t="shared" si="12"/>
        <v>1747.1298113419348</v>
      </c>
      <c r="P61" s="492"/>
      <c r="Q61" s="492"/>
      <c r="R61" s="492"/>
      <c r="S61" s="492"/>
      <c r="T61" s="492"/>
      <c r="U61" s="492"/>
      <c r="V61" s="492"/>
      <c r="W61" s="492"/>
      <c r="X61" s="492"/>
      <c r="Y61" s="492"/>
      <c r="Z61" s="492"/>
    </row>
    <row r="62" spans="1:26" s="120" customFormat="1" x14ac:dyDescent="0.2">
      <c r="A62" s="286"/>
      <c r="B62" s="486" t="s">
        <v>24</v>
      </c>
      <c r="C62" s="585">
        <f>+C63+C64</f>
        <v>0</v>
      </c>
      <c r="D62" s="585">
        <f t="shared" ref="D62:N62" si="25">+D63+D64</f>
        <v>0</v>
      </c>
      <c r="E62" s="585">
        <f t="shared" si="25"/>
        <v>0</v>
      </c>
      <c r="F62" s="585">
        <f t="shared" si="25"/>
        <v>0</v>
      </c>
      <c r="G62" s="585">
        <f t="shared" si="25"/>
        <v>0</v>
      </c>
      <c r="H62" s="585">
        <f t="shared" si="25"/>
        <v>87.627596345343051</v>
      </c>
      <c r="I62" s="585">
        <f t="shared" si="25"/>
        <v>0</v>
      </c>
      <c r="J62" s="585">
        <f t="shared" si="25"/>
        <v>0</v>
      </c>
      <c r="K62" s="585">
        <f t="shared" si="25"/>
        <v>0</v>
      </c>
      <c r="L62" s="585">
        <f t="shared" si="25"/>
        <v>0</v>
      </c>
      <c r="M62" s="585">
        <f t="shared" si="25"/>
        <v>0</v>
      </c>
      <c r="N62" s="585">
        <f t="shared" si="25"/>
        <v>87.627596345343051</v>
      </c>
      <c r="O62" s="585">
        <f t="shared" si="12"/>
        <v>175.2551926906861</v>
      </c>
      <c r="P62" s="492"/>
      <c r="Q62" s="492"/>
      <c r="R62" s="492"/>
      <c r="S62" s="492"/>
      <c r="T62" s="492"/>
      <c r="U62" s="492"/>
      <c r="V62" s="492"/>
      <c r="W62" s="492"/>
      <c r="X62" s="492"/>
      <c r="Y62" s="492"/>
      <c r="Z62" s="492"/>
    </row>
    <row r="63" spans="1:26" s="120" customFormat="1" x14ac:dyDescent="0.2">
      <c r="A63" s="286"/>
      <c r="B63" s="386" t="s">
        <v>259</v>
      </c>
      <c r="C63" s="585">
        <v>0</v>
      </c>
      <c r="D63" s="585">
        <v>0</v>
      </c>
      <c r="E63" s="585">
        <v>0</v>
      </c>
      <c r="F63" s="585">
        <v>0</v>
      </c>
      <c r="G63" s="585">
        <v>0</v>
      </c>
      <c r="H63" s="585">
        <v>86.586759356358996</v>
      </c>
      <c r="I63" s="585">
        <v>0</v>
      </c>
      <c r="J63" s="585">
        <v>0</v>
      </c>
      <c r="K63" s="585">
        <v>0</v>
      </c>
      <c r="L63" s="585">
        <v>0</v>
      </c>
      <c r="M63" s="585">
        <v>0</v>
      </c>
      <c r="N63" s="585">
        <v>86.586759356358996</v>
      </c>
      <c r="O63" s="585">
        <f t="shared" si="12"/>
        <v>173.17351871271799</v>
      </c>
      <c r="P63" s="492"/>
      <c r="Q63" s="492"/>
      <c r="R63" s="492"/>
      <c r="S63" s="492"/>
      <c r="T63" s="492"/>
      <c r="U63" s="492"/>
      <c r="V63" s="492"/>
      <c r="W63" s="492"/>
      <c r="X63" s="492"/>
      <c r="Y63" s="492"/>
      <c r="Z63" s="492"/>
    </row>
    <row r="64" spans="1:26" s="120" customFormat="1" x14ac:dyDescent="0.2">
      <c r="A64" s="286"/>
      <c r="B64" s="386" t="s">
        <v>260</v>
      </c>
      <c r="C64" s="585">
        <v>0</v>
      </c>
      <c r="D64" s="585">
        <v>0</v>
      </c>
      <c r="E64" s="585">
        <v>0</v>
      </c>
      <c r="F64" s="585">
        <v>0</v>
      </c>
      <c r="G64" s="585">
        <v>0</v>
      </c>
      <c r="H64" s="585">
        <v>1.0408369889840594</v>
      </c>
      <c r="I64" s="585">
        <v>0</v>
      </c>
      <c r="J64" s="585">
        <v>0</v>
      </c>
      <c r="K64" s="585">
        <v>0</v>
      </c>
      <c r="L64" s="585">
        <v>0</v>
      </c>
      <c r="M64" s="585">
        <v>0</v>
      </c>
      <c r="N64" s="585">
        <v>1.0408369889840594</v>
      </c>
      <c r="O64" s="585">
        <f t="shared" si="12"/>
        <v>2.0816739779681188</v>
      </c>
      <c r="P64" s="492"/>
      <c r="Q64" s="492"/>
      <c r="R64" s="492"/>
      <c r="S64" s="492"/>
      <c r="T64" s="492"/>
      <c r="U64" s="492"/>
      <c r="V64" s="492"/>
      <c r="W64" s="492"/>
      <c r="X64" s="492"/>
      <c r="Y64" s="492"/>
      <c r="Z64" s="492"/>
    </row>
    <row r="65" spans="1:26" s="120" customFormat="1" x14ac:dyDescent="0.2">
      <c r="A65" s="286"/>
      <c r="B65" s="486" t="s">
        <v>25</v>
      </c>
      <c r="C65" s="585">
        <f>+C66+C69</f>
        <v>0</v>
      </c>
      <c r="D65" s="585">
        <f t="shared" ref="D65:N65" si="26">+D66+D69</f>
        <v>0</v>
      </c>
      <c r="E65" s="585">
        <f t="shared" si="26"/>
        <v>0</v>
      </c>
      <c r="F65" s="585">
        <f t="shared" si="26"/>
        <v>0</v>
      </c>
      <c r="G65" s="585">
        <f t="shared" si="26"/>
        <v>0</v>
      </c>
      <c r="H65" s="585">
        <f t="shared" si="26"/>
        <v>525.71370934000004</v>
      </c>
      <c r="I65" s="585">
        <f t="shared" si="26"/>
        <v>0</v>
      </c>
      <c r="J65" s="585">
        <f t="shared" si="26"/>
        <v>0</v>
      </c>
      <c r="K65" s="585">
        <f t="shared" si="26"/>
        <v>0</v>
      </c>
      <c r="L65" s="585">
        <f t="shared" si="26"/>
        <v>0</v>
      </c>
      <c r="M65" s="585">
        <f t="shared" si="26"/>
        <v>0</v>
      </c>
      <c r="N65" s="585">
        <f t="shared" si="26"/>
        <v>525.71370934000004</v>
      </c>
      <c r="O65" s="585">
        <f t="shared" si="12"/>
        <v>1051.4274186800001</v>
      </c>
      <c r="P65" s="492"/>
      <c r="Q65" s="492"/>
      <c r="R65" s="492"/>
      <c r="S65" s="492"/>
      <c r="T65" s="492"/>
      <c r="U65" s="492"/>
      <c r="V65" s="492"/>
      <c r="W65" s="492"/>
      <c r="X65" s="492"/>
      <c r="Y65" s="492"/>
      <c r="Z65" s="492"/>
    </row>
    <row r="66" spans="1:26" s="120" customFormat="1" x14ac:dyDescent="0.2">
      <c r="A66" s="286"/>
      <c r="B66" s="386" t="s">
        <v>259</v>
      </c>
      <c r="C66" s="585">
        <f>+C67+C68</f>
        <v>0</v>
      </c>
      <c r="D66" s="585">
        <f t="shared" ref="D66:N66" si="27">+D67+D68</f>
        <v>0</v>
      </c>
      <c r="E66" s="585">
        <f t="shared" si="27"/>
        <v>0</v>
      </c>
      <c r="F66" s="585">
        <f t="shared" si="27"/>
        <v>0</v>
      </c>
      <c r="G66" s="585">
        <f t="shared" si="27"/>
        <v>0</v>
      </c>
      <c r="H66" s="585">
        <f t="shared" si="27"/>
        <v>464.10705086000007</v>
      </c>
      <c r="I66" s="585">
        <f t="shared" si="27"/>
        <v>0</v>
      </c>
      <c r="J66" s="585">
        <f t="shared" si="27"/>
        <v>0</v>
      </c>
      <c r="K66" s="585">
        <f t="shared" si="27"/>
        <v>0</v>
      </c>
      <c r="L66" s="585">
        <f t="shared" si="27"/>
        <v>0</v>
      </c>
      <c r="M66" s="585">
        <f t="shared" si="27"/>
        <v>0</v>
      </c>
      <c r="N66" s="585">
        <f t="shared" si="27"/>
        <v>464.10705086000007</v>
      </c>
      <c r="O66" s="585">
        <f t="shared" si="12"/>
        <v>928.21410172000014</v>
      </c>
      <c r="P66" s="492"/>
      <c r="Q66" s="492"/>
      <c r="R66" s="492"/>
      <c r="S66" s="492"/>
      <c r="T66" s="492"/>
      <c r="U66" s="492"/>
      <c r="V66" s="492"/>
      <c r="W66" s="492"/>
      <c r="X66" s="492"/>
      <c r="Y66" s="492"/>
      <c r="Z66" s="492"/>
    </row>
    <row r="67" spans="1:26" s="120" customFormat="1" x14ac:dyDescent="0.2">
      <c r="A67" s="286"/>
      <c r="B67" s="875" t="s">
        <v>261</v>
      </c>
      <c r="C67" s="585">
        <v>0</v>
      </c>
      <c r="D67" s="585">
        <v>0</v>
      </c>
      <c r="E67" s="585">
        <v>0</v>
      </c>
      <c r="F67" s="585">
        <v>0</v>
      </c>
      <c r="G67" s="585">
        <v>0</v>
      </c>
      <c r="H67" s="585">
        <v>176.81122731000002</v>
      </c>
      <c r="I67" s="585">
        <v>0</v>
      </c>
      <c r="J67" s="585">
        <v>0</v>
      </c>
      <c r="K67" s="585">
        <v>0</v>
      </c>
      <c r="L67" s="585">
        <v>0</v>
      </c>
      <c r="M67" s="585">
        <v>0</v>
      </c>
      <c r="N67" s="585">
        <v>176.81122731000002</v>
      </c>
      <c r="O67" s="585">
        <f t="shared" si="12"/>
        <v>353.62245462000004</v>
      </c>
      <c r="P67" s="492"/>
      <c r="Q67" s="492"/>
      <c r="R67" s="492"/>
      <c r="S67" s="492"/>
      <c r="T67" s="492"/>
      <c r="U67" s="492"/>
      <c r="V67" s="492"/>
      <c r="W67" s="492"/>
      <c r="X67" s="492"/>
      <c r="Y67" s="492"/>
      <c r="Z67" s="492"/>
    </row>
    <row r="68" spans="1:26" s="120" customFormat="1" x14ac:dyDescent="0.2">
      <c r="A68" s="286"/>
      <c r="B68" s="876" t="s">
        <v>262</v>
      </c>
      <c r="C68" s="585">
        <v>0</v>
      </c>
      <c r="D68" s="585">
        <v>0</v>
      </c>
      <c r="E68" s="585">
        <v>0</v>
      </c>
      <c r="F68" s="585">
        <v>0</v>
      </c>
      <c r="G68" s="585">
        <v>0</v>
      </c>
      <c r="H68" s="585">
        <v>287.29582355000002</v>
      </c>
      <c r="I68" s="585">
        <v>0</v>
      </c>
      <c r="J68" s="585">
        <v>0</v>
      </c>
      <c r="K68" s="585">
        <v>0</v>
      </c>
      <c r="L68" s="585">
        <v>0</v>
      </c>
      <c r="M68" s="585">
        <v>0</v>
      </c>
      <c r="N68" s="585">
        <v>287.29582355000002</v>
      </c>
      <c r="O68" s="585">
        <f t="shared" si="12"/>
        <v>574.59164710000005</v>
      </c>
      <c r="P68" s="492"/>
      <c r="Q68" s="492"/>
      <c r="R68" s="492"/>
      <c r="S68" s="492"/>
      <c r="T68" s="492"/>
      <c r="U68" s="492"/>
      <c r="V68" s="492"/>
      <c r="W68" s="492"/>
      <c r="X68" s="492"/>
      <c r="Y68" s="492"/>
      <c r="Z68" s="492"/>
    </row>
    <row r="69" spans="1:26" s="120" customFormat="1" x14ac:dyDescent="0.2">
      <c r="A69" s="286"/>
      <c r="B69" s="386" t="s">
        <v>260</v>
      </c>
      <c r="C69" s="585">
        <f>+C70+C71</f>
        <v>0</v>
      </c>
      <c r="D69" s="585">
        <f t="shared" ref="D69:N69" si="28">+D70+D71</f>
        <v>0</v>
      </c>
      <c r="E69" s="585">
        <f t="shared" si="28"/>
        <v>0</v>
      </c>
      <c r="F69" s="585">
        <f t="shared" si="28"/>
        <v>0</v>
      </c>
      <c r="G69" s="585">
        <f t="shared" si="28"/>
        <v>0</v>
      </c>
      <c r="H69" s="585">
        <f t="shared" si="28"/>
        <v>61.606658479999993</v>
      </c>
      <c r="I69" s="585">
        <f t="shared" si="28"/>
        <v>0</v>
      </c>
      <c r="J69" s="585">
        <f t="shared" si="28"/>
        <v>0</v>
      </c>
      <c r="K69" s="585">
        <f t="shared" si="28"/>
        <v>0</v>
      </c>
      <c r="L69" s="585">
        <f t="shared" si="28"/>
        <v>0</v>
      </c>
      <c r="M69" s="585">
        <f t="shared" si="28"/>
        <v>0</v>
      </c>
      <c r="N69" s="585">
        <f t="shared" si="28"/>
        <v>61.606658479999993</v>
      </c>
      <c r="O69" s="585">
        <f t="shared" si="12"/>
        <v>123.21331695999999</v>
      </c>
      <c r="P69" s="492"/>
      <c r="Q69" s="492"/>
      <c r="R69" s="492"/>
      <c r="S69" s="492"/>
      <c r="T69" s="492"/>
      <c r="U69" s="492"/>
      <c r="V69" s="492"/>
      <c r="W69" s="492"/>
      <c r="X69" s="492"/>
      <c r="Y69" s="492"/>
      <c r="Z69" s="492"/>
    </row>
    <row r="70" spans="1:26" s="120" customFormat="1" x14ac:dyDescent="0.2">
      <c r="A70" s="286"/>
      <c r="B70" s="875" t="s">
        <v>261</v>
      </c>
      <c r="C70" s="585">
        <v>0</v>
      </c>
      <c r="D70" s="585">
        <v>0</v>
      </c>
      <c r="E70" s="585">
        <v>0</v>
      </c>
      <c r="F70" s="585">
        <v>0</v>
      </c>
      <c r="G70" s="585">
        <v>0</v>
      </c>
      <c r="H70" s="585">
        <v>53.975224019999992</v>
      </c>
      <c r="I70" s="585">
        <v>0</v>
      </c>
      <c r="J70" s="585">
        <v>0</v>
      </c>
      <c r="K70" s="585">
        <v>0</v>
      </c>
      <c r="L70" s="585">
        <v>0</v>
      </c>
      <c r="M70" s="585">
        <v>0</v>
      </c>
      <c r="N70" s="585">
        <v>53.975224019999992</v>
      </c>
      <c r="O70" s="585">
        <f t="shared" si="12"/>
        <v>107.95044803999998</v>
      </c>
      <c r="P70" s="492"/>
      <c r="Q70" s="492"/>
      <c r="R70" s="492"/>
      <c r="S70" s="492"/>
      <c r="T70" s="492"/>
      <c r="U70" s="492"/>
      <c r="V70" s="492"/>
      <c r="W70" s="492"/>
      <c r="X70" s="492"/>
      <c r="Y70" s="492"/>
      <c r="Z70" s="492"/>
    </row>
    <row r="71" spans="1:26" s="120" customFormat="1" x14ac:dyDescent="0.2">
      <c r="A71" s="286"/>
      <c r="B71" s="876" t="s">
        <v>262</v>
      </c>
      <c r="C71" s="585">
        <v>0</v>
      </c>
      <c r="D71" s="585">
        <v>0</v>
      </c>
      <c r="E71" s="585">
        <v>0</v>
      </c>
      <c r="F71" s="585">
        <v>0</v>
      </c>
      <c r="G71" s="585">
        <v>0</v>
      </c>
      <c r="H71" s="585">
        <v>7.6314344600000004</v>
      </c>
      <c r="I71" s="585">
        <v>0</v>
      </c>
      <c r="J71" s="585">
        <v>0</v>
      </c>
      <c r="K71" s="585">
        <v>0</v>
      </c>
      <c r="L71" s="585">
        <v>0</v>
      </c>
      <c r="M71" s="585">
        <v>0</v>
      </c>
      <c r="N71" s="585">
        <v>7.6314344600000004</v>
      </c>
      <c r="O71" s="585">
        <f t="shared" si="12"/>
        <v>15.262868920000001</v>
      </c>
      <c r="P71" s="492"/>
      <c r="Q71" s="492"/>
      <c r="R71" s="492"/>
      <c r="S71" s="492"/>
      <c r="T71" s="492"/>
      <c r="U71" s="492"/>
      <c r="V71" s="492"/>
      <c r="W71" s="492"/>
      <c r="X71" s="492"/>
      <c r="Y71" s="492"/>
      <c r="Z71" s="492"/>
    </row>
    <row r="72" spans="1:26" s="120" customFormat="1" x14ac:dyDescent="0.2">
      <c r="A72" s="286"/>
      <c r="B72" s="486" t="s">
        <v>26</v>
      </c>
      <c r="C72" s="585">
        <f>+C73+C74</f>
        <v>0</v>
      </c>
      <c r="D72" s="585">
        <f t="shared" ref="D72:N72" si="29">+D73+D74</f>
        <v>0</v>
      </c>
      <c r="E72" s="585">
        <f t="shared" si="29"/>
        <v>0</v>
      </c>
      <c r="F72" s="585">
        <f t="shared" si="29"/>
        <v>0</v>
      </c>
      <c r="G72" s="585">
        <f t="shared" si="29"/>
        <v>0</v>
      </c>
      <c r="H72" s="585">
        <f t="shared" si="29"/>
        <v>258.29449351555354</v>
      </c>
      <c r="I72" s="585">
        <f t="shared" si="29"/>
        <v>0</v>
      </c>
      <c r="J72" s="585">
        <f t="shared" si="29"/>
        <v>0</v>
      </c>
      <c r="K72" s="585">
        <f t="shared" si="29"/>
        <v>0</v>
      </c>
      <c r="L72" s="585">
        <f t="shared" si="29"/>
        <v>0</v>
      </c>
      <c r="M72" s="585">
        <f t="shared" si="29"/>
        <v>0</v>
      </c>
      <c r="N72" s="585">
        <f t="shared" si="29"/>
        <v>258.29449351555354</v>
      </c>
      <c r="O72" s="585">
        <f t="shared" si="12"/>
        <v>516.58898703110708</v>
      </c>
      <c r="P72" s="492"/>
      <c r="Q72" s="492"/>
      <c r="R72" s="492"/>
      <c r="S72" s="492"/>
      <c r="T72" s="492"/>
      <c r="U72" s="492"/>
      <c r="V72" s="492"/>
      <c r="W72" s="492"/>
      <c r="X72" s="492"/>
      <c r="Y72" s="492"/>
      <c r="Z72" s="492"/>
    </row>
    <row r="73" spans="1:26" s="120" customFormat="1" x14ac:dyDescent="0.2">
      <c r="A73" s="286"/>
      <c r="B73" s="386" t="s">
        <v>259</v>
      </c>
      <c r="C73" s="585">
        <v>0</v>
      </c>
      <c r="D73" s="585">
        <v>0</v>
      </c>
      <c r="E73" s="585">
        <v>0</v>
      </c>
      <c r="F73" s="585">
        <v>0</v>
      </c>
      <c r="G73" s="585">
        <v>0</v>
      </c>
      <c r="H73" s="585">
        <v>139.2830887580055</v>
      </c>
      <c r="I73" s="585">
        <v>0</v>
      </c>
      <c r="J73" s="585">
        <v>0</v>
      </c>
      <c r="K73" s="585">
        <v>0</v>
      </c>
      <c r="L73" s="585">
        <v>0</v>
      </c>
      <c r="M73" s="585">
        <v>0</v>
      </c>
      <c r="N73" s="585">
        <v>139.2830887580055</v>
      </c>
      <c r="O73" s="585">
        <f t="shared" si="12"/>
        <v>278.56617751601101</v>
      </c>
      <c r="P73" s="492"/>
      <c r="Q73" s="492"/>
      <c r="R73" s="492"/>
      <c r="S73" s="492"/>
      <c r="T73" s="492"/>
      <c r="U73" s="492"/>
      <c r="V73" s="492"/>
      <c r="W73" s="492"/>
      <c r="X73" s="492"/>
      <c r="Y73" s="492"/>
      <c r="Z73" s="492"/>
    </row>
    <row r="74" spans="1:26" s="120" customFormat="1" x14ac:dyDescent="0.2">
      <c r="A74" s="286"/>
      <c r="B74" s="386" t="s">
        <v>260</v>
      </c>
      <c r="C74" s="585">
        <v>0</v>
      </c>
      <c r="D74" s="585">
        <v>0</v>
      </c>
      <c r="E74" s="585">
        <v>0</v>
      </c>
      <c r="F74" s="585">
        <v>0</v>
      </c>
      <c r="G74" s="585">
        <v>0</v>
      </c>
      <c r="H74" s="585">
        <v>119.01140475754804</v>
      </c>
      <c r="I74" s="585">
        <v>0</v>
      </c>
      <c r="J74" s="585">
        <v>0</v>
      </c>
      <c r="K74" s="585">
        <v>0</v>
      </c>
      <c r="L74" s="585">
        <v>0</v>
      </c>
      <c r="M74" s="585">
        <v>0</v>
      </c>
      <c r="N74" s="585">
        <v>119.01140475754804</v>
      </c>
      <c r="O74" s="585">
        <f t="shared" si="12"/>
        <v>238.02280951509607</v>
      </c>
      <c r="P74" s="492"/>
      <c r="Q74" s="492"/>
      <c r="R74" s="492"/>
      <c r="S74" s="492"/>
      <c r="T74" s="492"/>
      <c r="U74" s="492"/>
      <c r="V74" s="492"/>
      <c r="W74" s="492"/>
      <c r="X74" s="492"/>
      <c r="Y74" s="492"/>
      <c r="Z74" s="492"/>
    </row>
    <row r="75" spans="1:26" s="120" customFormat="1" x14ac:dyDescent="0.2">
      <c r="A75" s="286"/>
      <c r="B75" s="486" t="s">
        <v>27</v>
      </c>
      <c r="C75" s="585">
        <f>+C76+C77</f>
        <v>0</v>
      </c>
      <c r="D75" s="585">
        <f t="shared" ref="D75:N75" si="30">+D76+D77</f>
        <v>0</v>
      </c>
      <c r="E75" s="585">
        <f t="shared" si="30"/>
        <v>0</v>
      </c>
      <c r="F75" s="585">
        <f t="shared" si="30"/>
        <v>0</v>
      </c>
      <c r="G75" s="585">
        <f t="shared" si="30"/>
        <v>0</v>
      </c>
      <c r="H75" s="585">
        <f t="shared" si="30"/>
        <v>1.9291064700707419</v>
      </c>
      <c r="I75" s="585">
        <f t="shared" si="30"/>
        <v>0</v>
      </c>
      <c r="J75" s="585">
        <f t="shared" si="30"/>
        <v>0</v>
      </c>
      <c r="K75" s="585">
        <f t="shared" si="30"/>
        <v>0</v>
      </c>
      <c r="L75" s="585">
        <f t="shared" si="30"/>
        <v>0</v>
      </c>
      <c r="M75" s="585">
        <f t="shared" si="30"/>
        <v>0</v>
      </c>
      <c r="N75" s="585">
        <f t="shared" si="30"/>
        <v>1.9291064700707419</v>
      </c>
      <c r="O75" s="585">
        <f t="shared" si="12"/>
        <v>3.8582129401414837</v>
      </c>
      <c r="P75" s="492"/>
      <c r="Q75" s="492"/>
      <c r="R75" s="492"/>
      <c r="S75" s="492"/>
      <c r="T75" s="492"/>
      <c r="U75" s="492"/>
      <c r="V75" s="492"/>
      <c r="W75" s="492"/>
      <c r="X75" s="492"/>
      <c r="Y75" s="492"/>
      <c r="Z75" s="492"/>
    </row>
    <row r="76" spans="1:26" s="120" customFormat="1" x14ac:dyDescent="0.2">
      <c r="A76" s="286"/>
      <c r="B76" s="386" t="s">
        <v>259</v>
      </c>
      <c r="C76" s="585">
        <v>0</v>
      </c>
      <c r="D76" s="585">
        <v>0</v>
      </c>
      <c r="E76" s="585">
        <v>0</v>
      </c>
      <c r="F76" s="585">
        <v>0</v>
      </c>
      <c r="G76" s="585">
        <v>0</v>
      </c>
      <c r="H76" s="585">
        <v>1.3310178096317795</v>
      </c>
      <c r="I76" s="585">
        <v>0</v>
      </c>
      <c r="J76" s="585">
        <v>0</v>
      </c>
      <c r="K76" s="585">
        <v>0</v>
      </c>
      <c r="L76" s="585">
        <v>0</v>
      </c>
      <c r="M76" s="585">
        <v>0</v>
      </c>
      <c r="N76" s="585">
        <v>1.3310178096317795</v>
      </c>
      <c r="O76" s="585">
        <f t="shared" si="12"/>
        <v>2.662035619263559</v>
      </c>
      <c r="P76" s="492"/>
      <c r="Q76" s="492"/>
      <c r="R76" s="492"/>
      <c r="S76" s="492"/>
      <c r="T76" s="492"/>
      <c r="U76" s="492"/>
      <c r="V76" s="492"/>
      <c r="W76" s="492"/>
      <c r="X76" s="492"/>
      <c r="Y76" s="492"/>
      <c r="Z76" s="492"/>
    </row>
    <row r="77" spans="1:26" s="120" customFormat="1" x14ac:dyDescent="0.2">
      <c r="A77" s="286"/>
      <c r="B77" s="386" t="s">
        <v>260</v>
      </c>
      <c r="C77" s="585">
        <v>0</v>
      </c>
      <c r="D77" s="585">
        <v>0</v>
      </c>
      <c r="E77" s="585">
        <v>0</v>
      </c>
      <c r="F77" s="585">
        <v>0</v>
      </c>
      <c r="G77" s="585">
        <v>0</v>
      </c>
      <c r="H77" s="585">
        <v>0.59808866043896236</v>
      </c>
      <c r="I77" s="585">
        <v>0</v>
      </c>
      <c r="J77" s="585">
        <v>0</v>
      </c>
      <c r="K77" s="585">
        <v>0</v>
      </c>
      <c r="L77" s="585">
        <v>0</v>
      </c>
      <c r="M77" s="585">
        <v>0</v>
      </c>
      <c r="N77" s="585">
        <v>0.59808866043896236</v>
      </c>
      <c r="O77" s="585">
        <f t="shared" si="12"/>
        <v>1.1961773208779247</v>
      </c>
      <c r="P77" s="492"/>
      <c r="Q77" s="492"/>
      <c r="R77" s="492"/>
      <c r="S77" s="492"/>
      <c r="T77" s="492"/>
      <c r="U77" s="492"/>
      <c r="V77" s="492"/>
      <c r="W77" s="492"/>
      <c r="X77" s="492"/>
      <c r="Y77" s="492"/>
      <c r="Z77" s="492"/>
    </row>
    <row r="78" spans="1:26" s="120" customFormat="1" x14ac:dyDescent="0.2">
      <c r="A78" s="286"/>
      <c r="B78" s="387" t="s">
        <v>28</v>
      </c>
      <c r="C78" s="587">
        <v>0</v>
      </c>
      <c r="D78" s="587">
        <v>0</v>
      </c>
      <c r="E78" s="587">
        <v>0</v>
      </c>
      <c r="F78" s="587">
        <v>0</v>
      </c>
      <c r="G78" s="587">
        <v>0</v>
      </c>
      <c r="H78" s="587">
        <v>120.64302515293411</v>
      </c>
      <c r="I78" s="587">
        <v>0</v>
      </c>
      <c r="J78" s="587">
        <v>0</v>
      </c>
      <c r="K78" s="587">
        <v>0</v>
      </c>
      <c r="L78" s="587">
        <v>0</v>
      </c>
      <c r="M78" s="587">
        <v>0</v>
      </c>
      <c r="N78" s="587">
        <v>120.64302515293411</v>
      </c>
      <c r="O78" s="587">
        <f t="shared" si="12"/>
        <v>241.28605030586823</v>
      </c>
      <c r="P78" s="492"/>
      <c r="Q78" s="492"/>
      <c r="R78" s="492"/>
      <c r="S78" s="492"/>
      <c r="T78" s="492"/>
      <c r="U78" s="492"/>
      <c r="V78" s="492"/>
      <c r="W78" s="492"/>
      <c r="X78" s="492"/>
      <c r="Y78" s="492"/>
      <c r="Z78" s="492"/>
    </row>
    <row r="79" spans="1:26" s="120" customFormat="1" x14ac:dyDescent="0.2">
      <c r="A79" s="286"/>
      <c r="B79" s="387" t="s">
        <v>877</v>
      </c>
      <c r="C79" s="587">
        <v>0</v>
      </c>
      <c r="D79" s="587">
        <v>0</v>
      </c>
      <c r="E79" s="587">
        <v>122.65788199308167</v>
      </c>
      <c r="F79" s="587">
        <v>0</v>
      </c>
      <c r="G79" s="587">
        <v>0</v>
      </c>
      <c r="H79" s="587">
        <v>125.38361270403905</v>
      </c>
      <c r="I79" s="587">
        <v>0</v>
      </c>
      <c r="J79" s="587">
        <v>0</v>
      </c>
      <c r="K79" s="587">
        <v>125.38361270403905</v>
      </c>
      <c r="L79" s="587">
        <v>0</v>
      </c>
      <c r="M79" s="587">
        <v>0</v>
      </c>
      <c r="N79" s="587">
        <v>124.02074734856023</v>
      </c>
      <c r="O79" s="587">
        <f t="shared" si="12"/>
        <v>497.44585474972001</v>
      </c>
      <c r="P79" s="492"/>
      <c r="Q79" s="492"/>
      <c r="R79" s="492"/>
      <c r="S79" s="492"/>
      <c r="T79" s="492"/>
      <c r="U79" s="492"/>
      <c r="V79" s="492"/>
      <c r="W79" s="492"/>
      <c r="X79" s="492"/>
      <c r="Y79" s="492"/>
      <c r="Z79" s="492"/>
    </row>
    <row r="80" spans="1:26" s="120" customFormat="1" x14ac:dyDescent="0.2">
      <c r="A80" s="286"/>
      <c r="B80" s="362" t="s">
        <v>764</v>
      </c>
      <c r="C80" s="587">
        <v>0</v>
      </c>
      <c r="D80" s="587">
        <v>0</v>
      </c>
      <c r="E80" s="587">
        <v>134.90918129091864</v>
      </c>
      <c r="F80" s="587">
        <v>0</v>
      </c>
      <c r="G80" s="587">
        <v>0</v>
      </c>
      <c r="H80" s="587">
        <v>0</v>
      </c>
      <c r="I80" s="587">
        <v>0</v>
      </c>
      <c r="J80" s="587">
        <v>0</v>
      </c>
      <c r="K80" s="587">
        <v>0</v>
      </c>
      <c r="L80" s="587">
        <v>0</v>
      </c>
      <c r="M80" s="587">
        <v>0</v>
      </c>
      <c r="N80" s="587">
        <v>0</v>
      </c>
      <c r="O80" s="587">
        <f t="shared" si="12"/>
        <v>134.90918129091864</v>
      </c>
      <c r="P80" s="492"/>
      <c r="Q80" s="492"/>
      <c r="R80" s="492"/>
      <c r="S80" s="492"/>
      <c r="T80" s="492"/>
      <c r="U80" s="492"/>
      <c r="V80" s="492"/>
      <c r="W80" s="492"/>
      <c r="X80" s="492"/>
      <c r="Y80" s="492"/>
      <c r="Z80" s="492"/>
    </row>
    <row r="81" spans="1:26" s="120" customFormat="1" x14ac:dyDescent="0.2">
      <c r="A81" s="286"/>
      <c r="B81" s="387" t="s">
        <v>765</v>
      </c>
      <c r="C81" s="587">
        <v>0</v>
      </c>
      <c r="D81" s="587">
        <v>0</v>
      </c>
      <c r="E81" s="587">
        <v>51.91256304791699</v>
      </c>
      <c r="F81" s="587">
        <v>0</v>
      </c>
      <c r="G81" s="587">
        <v>0</v>
      </c>
      <c r="H81" s="587">
        <v>53.066175560092887</v>
      </c>
      <c r="I81" s="587">
        <v>0</v>
      </c>
      <c r="J81" s="587">
        <v>0</v>
      </c>
      <c r="K81" s="587">
        <v>0</v>
      </c>
      <c r="L81" s="587">
        <v>0</v>
      </c>
      <c r="M81" s="587">
        <v>0</v>
      </c>
      <c r="N81" s="587">
        <v>0</v>
      </c>
      <c r="O81" s="587">
        <f t="shared" si="12"/>
        <v>104.97873860800988</v>
      </c>
      <c r="P81" s="492"/>
      <c r="Q81" s="492"/>
      <c r="R81" s="492"/>
      <c r="S81" s="492"/>
      <c r="T81" s="492"/>
      <c r="U81" s="492"/>
      <c r="V81" s="492"/>
      <c r="W81" s="492"/>
      <c r="X81" s="492"/>
      <c r="Y81" s="492"/>
      <c r="Z81" s="492"/>
    </row>
    <row r="82" spans="1:26" s="120" customFormat="1" x14ac:dyDescent="0.2">
      <c r="A82" s="286"/>
      <c r="B82" s="362" t="s">
        <v>418</v>
      </c>
      <c r="C82" s="587">
        <v>0</v>
      </c>
      <c r="D82" s="587">
        <v>0</v>
      </c>
      <c r="E82" s="587">
        <v>58.191882385757097</v>
      </c>
      <c r="F82" s="587">
        <v>0</v>
      </c>
      <c r="G82" s="587">
        <v>0</v>
      </c>
      <c r="H82" s="587">
        <v>59.485035327662978</v>
      </c>
      <c r="I82" s="587">
        <v>0</v>
      </c>
      <c r="J82" s="587">
        <v>0</v>
      </c>
      <c r="K82" s="587">
        <v>59.485035327662978</v>
      </c>
      <c r="L82" s="587">
        <v>0</v>
      </c>
      <c r="M82" s="587">
        <v>0</v>
      </c>
      <c r="N82" s="587">
        <v>58.838458856710027</v>
      </c>
      <c r="O82" s="587">
        <f t="shared" si="12"/>
        <v>236.00041189779307</v>
      </c>
      <c r="P82" s="492"/>
      <c r="Q82" s="492"/>
      <c r="R82" s="492"/>
      <c r="S82" s="492"/>
      <c r="T82" s="492"/>
      <c r="U82" s="492"/>
      <c r="V82" s="492"/>
      <c r="W82" s="492"/>
      <c r="X82" s="492"/>
      <c r="Y82" s="492"/>
      <c r="Z82" s="492"/>
    </row>
    <row r="83" spans="1:26" s="120" customFormat="1" x14ac:dyDescent="0.2">
      <c r="A83" s="286"/>
      <c r="B83" s="362" t="s">
        <v>629</v>
      </c>
      <c r="C83" s="587">
        <v>186.22780619200068</v>
      </c>
      <c r="D83" s="587">
        <v>0</v>
      </c>
      <c r="E83" s="587">
        <v>0</v>
      </c>
      <c r="F83" s="587">
        <v>182.17937562260931</v>
      </c>
      <c r="G83" s="587">
        <v>0</v>
      </c>
      <c r="H83" s="587">
        <v>0</v>
      </c>
      <c r="I83" s="587">
        <v>184.203590907305</v>
      </c>
      <c r="J83" s="587">
        <v>0</v>
      </c>
      <c r="K83" s="587">
        <v>0</v>
      </c>
      <c r="L83" s="587">
        <v>186.22780619200068</v>
      </c>
      <c r="M83" s="587">
        <v>0</v>
      </c>
      <c r="N83" s="587">
        <v>0</v>
      </c>
      <c r="O83" s="587">
        <f t="shared" si="12"/>
        <v>738.83857891391574</v>
      </c>
      <c r="P83" s="492"/>
      <c r="Q83" s="492"/>
      <c r="R83" s="492"/>
      <c r="S83" s="492"/>
      <c r="T83" s="492"/>
      <c r="U83" s="492"/>
      <c r="V83" s="492"/>
      <c r="W83" s="492"/>
      <c r="X83" s="492"/>
      <c r="Y83" s="492"/>
      <c r="Z83" s="492"/>
    </row>
    <row r="84" spans="1:26" s="120" customFormat="1" x14ac:dyDescent="0.2">
      <c r="A84" s="286"/>
      <c r="B84" s="362" t="s">
        <v>808</v>
      </c>
      <c r="C84" s="587">
        <v>8.1170715707926568</v>
      </c>
      <c r="D84" s="587">
        <v>7.5315621204867718</v>
      </c>
      <c r="E84" s="587">
        <v>8.2859977867293697</v>
      </c>
      <c r="F84" s="587">
        <v>7.9721138704993351</v>
      </c>
      <c r="G84" s="587">
        <v>7.923760457359891</v>
      </c>
      <c r="H84" s="587">
        <v>7.8751359569195127</v>
      </c>
      <c r="I84" s="587">
        <v>7.8262388499350672</v>
      </c>
      <c r="J84" s="587">
        <v>7.7770676079062016</v>
      </c>
      <c r="K84" s="587">
        <v>7.7276206938688068</v>
      </c>
      <c r="L84" s="587">
        <v>7.6778965623950297</v>
      </c>
      <c r="M84" s="587">
        <v>7.6278936590642799</v>
      </c>
      <c r="N84" s="587">
        <v>7.5776104212567086</v>
      </c>
      <c r="O84" s="587">
        <f t="shared" si="12"/>
        <v>93.919969557213633</v>
      </c>
      <c r="P84" s="492"/>
      <c r="Q84" s="492"/>
      <c r="R84" s="492"/>
      <c r="S84" s="492"/>
      <c r="T84" s="492"/>
      <c r="U84" s="492"/>
      <c r="V84" s="492"/>
      <c r="W84" s="492"/>
      <c r="X84" s="492"/>
      <c r="Y84" s="492"/>
      <c r="Z84" s="492"/>
    </row>
    <row r="85" spans="1:26" s="120" customFormat="1" x14ac:dyDescent="0.2">
      <c r="A85" s="286"/>
      <c r="B85" s="362" t="s">
        <v>579</v>
      </c>
      <c r="C85" s="587">
        <v>0</v>
      </c>
      <c r="D85" s="587">
        <v>0</v>
      </c>
      <c r="E85" s="587">
        <v>0</v>
      </c>
      <c r="F85" s="587">
        <v>197.94999549966542</v>
      </c>
      <c r="G85" s="587">
        <v>0</v>
      </c>
      <c r="H85" s="587">
        <v>0</v>
      </c>
      <c r="I85" s="587">
        <v>0</v>
      </c>
      <c r="J85" s="587">
        <v>0</v>
      </c>
      <c r="K85" s="587">
        <v>0</v>
      </c>
      <c r="L85" s="587">
        <v>197.94999549966542</v>
      </c>
      <c r="M85" s="587">
        <v>0</v>
      </c>
      <c r="N85" s="587">
        <v>0</v>
      </c>
      <c r="O85" s="587">
        <f t="shared" si="12"/>
        <v>395.89999099933084</v>
      </c>
      <c r="P85" s="492"/>
      <c r="Q85" s="492"/>
      <c r="R85" s="492"/>
      <c r="S85" s="492"/>
      <c r="T85" s="492"/>
      <c r="U85" s="492"/>
      <c r="V85" s="492"/>
      <c r="W85" s="492"/>
      <c r="X85" s="492"/>
      <c r="Y85" s="492"/>
      <c r="Z85" s="492"/>
    </row>
    <row r="86" spans="1:26" s="120" customFormat="1" x14ac:dyDescent="0.2">
      <c r="A86" s="286"/>
      <c r="B86" s="362" t="s">
        <v>580</v>
      </c>
      <c r="C86" s="587">
        <v>0</v>
      </c>
      <c r="D86" s="587">
        <v>0</v>
      </c>
      <c r="E86" s="587">
        <v>0</v>
      </c>
      <c r="F86" s="587">
        <v>135.73813804058898</v>
      </c>
      <c r="G86" s="587">
        <v>0</v>
      </c>
      <c r="H86" s="587">
        <v>0</v>
      </c>
      <c r="I86" s="587">
        <v>0</v>
      </c>
      <c r="J86" s="587">
        <v>0</v>
      </c>
      <c r="K86" s="587">
        <v>0</v>
      </c>
      <c r="L86" s="587">
        <v>135.73813804058898</v>
      </c>
      <c r="M86" s="587">
        <v>0</v>
      </c>
      <c r="N86" s="587">
        <v>0</v>
      </c>
      <c r="O86" s="587">
        <f t="shared" si="12"/>
        <v>271.47627608117796</v>
      </c>
      <c r="P86" s="492"/>
      <c r="Q86" s="492"/>
      <c r="R86" s="492"/>
      <c r="S86" s="492"/>
      <c r="T86" s="492"/>
      <c r="U86" s="492"/>
      <c r="V86" s="492"/>
      <c r="W86" s="492"/>
      <c r="X86" s="492"/>
      <c r="Y86" s="492"/>
      <c r="Z86" s="492"/>
    </row>
    <row r="87" spans="1:26" s="120" customFormat="1" x14ac:dyDescent="0.2">
      <c r="A87" s="286"/>
      <c r="B87" s="362" t="s">
        <v>581</v>
      </c>
      <c r="C87" s="587">
        <v>0</v>
      </c>
      <c r="D87" s="587">
        <v>0</v>
      </c>
      <c r="E87" s="587">
        <v>0</v>
      </c>
      <c r="F87" s="587">
        <v>150.42993203026847</v>
      </c>
      <c r="G87" s="587">
        <v>0</v>
      </c>
      <c r="H87" s="587">
        <v>0</v>
      </c>
      <c r="I87" s="587">
        <v>0</v>
      </c>
      <c r="J87" s="587">
        <v>0</v>
      </c>
      <c r="K87" s="587">
        <v>0</v>
      </c>
      <c r="L87" s="587">
        <v>150.42993203026847</v>
      </c>
      <c r="M87" s="587">
        <v>0</v>
      </c>
      <c r="N87" s="587">
        <v>0</v>
      </c>
      <c r="O87" s="587">
        <f t="shared" si="12"/>
        <v>300.85986406053695</v>
      </c>
      <c r="P87" s="492"/>
      <c r="Q87" s="492"/>
      <c r="R87" s="492"/>
      <c r="S87" s="492"/>
      <c r="T87" s="492"/>
      <c r="U87" s="492"/>
      <c r="V87" s="492"/>
      <c r="W87" s="492"/>
      <c r="X87" s="492"/>
      <c r="Y87" s="492"/>
      <c r="Z87" s="492"/>
    </row>
    <row r="88" spans="1:26" s="120" customFormat="1" hidden="1" x14ac:dyDescent="0.2">
      <c r="A88" s="286"/>
      <c r="B88" s="387"/>
      <c r="C88" s="587"/>
      <c r="D88" s="587"/>
      <c r="E88" s="587"/>
      <c r="F88" s="587"/>
      <c r="G88" s="587"/>
      <c r="H88" s="587"/>
      <c r="I88" s="587"/>
      <c r="J88" s="587"/>
      <c r="K88" s="587"/>
      <c r="L88" s="587"/>
      <c r="M88" s="587"/>
      <c r="N88" s="587"/>
      <c r="O88" s="587"/>
      <c r="P88" s="492"/>
      <c r="Q88" s="492"/>
      <c r="R88" s="492"/>
      <c r="S88" s="492"/>
      <c r="T88" s="492"/>
      <c r="U88" s="492"/>
      <c r="V88" s="492"/>
      <c r="W88" s="492"/>
      <c r="X88" s="492"/>
      <c r="Y88" s="492"/>
      <c r="Z88" s="492"/>
    </row>
    <row r="89" spans="1:26" s="120" customFormat="1" x14ac:dyDescent="0.2">
      <c r="A89" s="286"/>
      <c r="B89" s="362" t="s">
        <v>845</v>
      </c>
      <c r="C89" s="587">
        <v>0</v>
      </c>
      <c r="D89" s="587">
        <v>0</v>
      </c>
      <c r="E89" s="587">
        <v>0</v>
      </c>
      <c r="F89" s="587">
        <v>0</v>
      </c>
      <c r="G89" s="587">
        <v>408.90835685947263</v>
      </c>
      <c r="H89" s="587">
        <v>0</v>
      </c>
      <c r="I89" s="587">
        <v>0</v>
      </c>
      <c r="J89" s="587">
        <v>0</v>
      </c>
      <c r="K89" s="587">
        <v>0</v>
      </c>
      <c r="L89" s="587">
        <v>0</v>
      </c>
      <c r="M89" s="587">
        <v>408.90835685947263</v>
      </c>
      <c r="N89" s="587">
        <v>0</v>
      </c>
      <c r="O89" s="587">
        <f t="shared" si="12"/>
        <v>817.81671371894527</v>
      </c>
      <c r="P89" s="492"/>
      <c r="Q89" s="492"/>
      <c r="R89" s="492"/>
      <c r="S89" s="492"/>
      <c r="T89" s="492"/>
      <c r="U89" s="492"/>
      <c r="V89" s="492"/>
      <c r="W89" s="492"/>
      <c r="X89" s="492"/>
      <c r="Y89" s="492"/>
      <c r="Z89" s="492"/>
    </row>
    <row r="90" spans="1:26" s="120" customFormat="1" x14ac:dyDescent="0.2">
      <c r="A90" s="286"/>
      <c r="B90" s="387" t="s">
        <v>852</v>
      </c>
      <c r="C90" s="587">
        <v>0</v>
      </c>
      <c r="D90" s="587">
        <v>0</v>
      </c>
      <c r="E90" s="587">
        <v>0</v>
      </c>
      <c r="F90" s="587">
        <v>0</v>
      </c>
      <c r="G90" s="587">
        <v>337.81011945999995</v>
      </c>
      <c r="H90" s="587">
        <v>0</v>
      </c>
      <c r="I90" s="587">
        <v>0</v>
      </c>
      <c r="J90" s="587">
        <v>0</v>
      </c>
      <c r="K90" s="587">
        <v>0</v>
      </c>
      <c r="L90" s="587">
        <v>0</v>
      </c>
      <c r="M90" s="587">
        <v>281.53095355000005</v>
      </c>
      <c r="N90" s="587">
        <v>0</v>
      </c>
      <c r="O90" s="587">
        <f t="shared" si="12"/>
        <v>619.34107300999995</v>
      </c>
      <c r="P90" s="492"/>
      <c r="Q90" s="492"/>
      <c r="R90" s="492"/>
      <c r="S90" s="492"/>
      <c r="T90" s="492"/>
      <c r="U90" s="492"/>
      <c r="V90" s="492"/>
      <c r="W90" s="492"/>
      <c r="X90" s="492"/>
      <c r="Y90" s="492"/>
      <c r="Z90" s="492"/>
    </row>
    <row r="91" spans="1:26" s="120" customFormat="1" x14ac:dyDescent="0.2">
      <c r="A91" s="286"/>
      <c r="B91" s="387" t="s">
        <v>855</v>
      </c>
      <c r="C91" s="587">
        <v>0</v>
      </c>
      <c r="D91" s="587">
        <v>0</v>
      </c>
      <c r="E91" s="587">
        <v>0</v>
      </c>
      <c r="F91" s="587">
        <v>0</v>
      </c>
      <c r="G91" s="587">
        <v>130.55927898000002</v>
      </c>
      <c r="H91" s="587">
        <v>0</v>
      </c>
      <c r="I91" s="587">
        <v>0</v>
      </c>
      <c r="J91" s="587">
        <v>0</v>
      </c>
      <c r="K91" s="587">
        <v>0</v>
      </c>
      <c r="L91" s="587">
        <v>0</v>
      </c>
      <c r="M91" s="587">
        <v>108.80825231</v>
      </c>
      <c r="N91" s="587">
        <v>0</v>
      </c>
      <c r="O91" s="587">
        <f t="shared" si="12"/>
        <v>239.36753129000002</v>
      </c>
      <c r="P91" s="492"/>
      <c r="Q91" s="492"/>
      <c r="R91" s="492"/>
      <c r="S91" s="492"/>
      <c r="T91" s="492"/>
      <c r="U91" s="492"/>
      <c r="V91" s="492"/>
      <c r="W91" s="492"/>
      <c r="X91" s="492"/>
      <c r="Y91" s="492"/>
      <c r="Z91" s="492"/>
    </row>
    <row r="92" spans="1:26" s="120" customFormat="1" x14ac:dyDescent="0.2">
      <c r="A92" s="286"/>
      <c r="B92" s="387" t="s">
        <v>408</v>
      </c>
      <c r="C92" s="587">
        <v>0</v>
      </c>
      <c r="D92" s="587">
        <v>0</v>
      </c>
      <c r="E92" s="587">
        <v>0</v>
      </c>
      <c r="F92" s="587">
        <v>117.90242668</v>
      </c>
      <c r="G92" s="587">
        <v>0</v>
      </c>
      <c r="H92" s="587">
        <v>0</v>
      </c>
      <c r="I92" s="587">
        <v>0</v>
      </c>
      <c r="J92" s="587">
        <v>0</v>
      </c>
      <c r="K92" s="587">
        <v>0</v>
      </c>
      <c r="L92" s="587">
        <v>117.90242668</v>
      </c>
      <c r="M92" s="587">
        <v>0</v>
      </c>
      <c r="N92" s="587">
        <v>0</v>
      </c>
      <c r="O92" s="587">
        <f t="shared" si="12"/>
        <v>235.80485336000001</v>
      </c>
      <c r="P92" s="492"/>
      <c r="Q92" s="492"/>
      <c r="R92" s="492"/>
      <c r="S92" s="492"/>
      <c r="T92" s="492"/>
      <c r="U92" s="492"/>
      <c r="V92" s="492"/>
      <c r="W92" s="492"/>
      <c r="X92" s="492"/>
      <c r="Y92" s="492"/>
      <c r="Z92" s="492"/>
    </row>
    <row r="93" spans="1:26" s="120" customFormat="1" x14ac:dyDescent="0.2">
      <c r="A93" s="286"/>
      <c r="B93" s="387" t="s">
        <v>554</v>
      </c>
      <c r="C93" s="587">
        <v>0</v>
      </c>
      <c r="D93" s="587">
        <v>0</v>
      </c>
      <c r="E93" s="587">
        <v>0</v>
      </c>
      <c r="F93" s="587">
        <v>0</v>
      </c>
      <c r="G93" s="587">
        <v>0</v>
      </c>
      <c r="H93" s="587">
        <v>174.28794468000001</v>
      </c>
      <c r="I93" s="587">
        <v>0</v>
      </c>
      <c r="J93" s="587">
        <v>0</v>
      </c>
      <c r="K93" s="587">
        <v>0</v>
      </c>
      <c r="L93" s="587">
        <v>0</v>
      </c>
      <c r="M93" s="587">
        <v>0</v>
      </c>
      <c r="N93" s="587">
        <v>174.28794468000001</v>
      </c>
      <c r="O93" s="587">
        <f t="shared" si="12"/>
        <v>348.57588936000002</v>
      </c>
      <c r="P93" s="492"/>
      <c r="Q93" s="492"/>
      <c r="R93" s="492"/>
      <c r="S93" s="492"/>
      <c r="T93" s="492"/>
      <c r="U93" s="492"/>
      <c r="V93" s="492"/>
      <c r="W93" s="492"/>
      <c r="X93" s="492"/>
      <c r="Y93" s="492"/>
      <c r="Z93" s="492"/>
    </row>
    <row r="94" spans="1:26" s="120" customFormat="1" x14ac:dyDescent="0.2">
      <c r="A94" s="286"/>
      <c r="B94" s="362" t="s">
        <v>555</v>
      </c>
      <c r="C94" s="587">
        <v>0</v>
      </c>
      <c r="D94" s="587">
        <v>0</v>
      </c>
      <c r="E94" s="587">
        <v>0</v>
      </c>
      <c r="F94" s="587">
        <v>0</v>
      </c>
      <c r="G94" s="587">
        <v>0</v>
      </c>
      <c r="H94" s="587">
        <v>177.59946388999998</v>
      </c>
      <c r="I94" s="587">
        <v>0</v>
      </c>
      <c r="J94" s="587">
        <v>0</v>
      </c>
      <c r="K94" s="587">
        <v>0</v>
      </c>
      <c r="L94" s="587">
        <v>0</v>
      </c>
      <c r="M94" s="587">
        <v>0</v>
      </c>
      <c r="N94" s="587">
        <v>177.59946388999998</v>
      </c>
      <c r="O94" s="587">
        <f t="shared" si="12"/>
        <v>355.19892777999996</v>
      </c>
      <c r="P94" s="492"/>
      <c r="Q94" s="492"/>
      <c r="R94" s="492"/>
      <c r="S94" s="492"/>
      <c r="T94" s="492"/>
      <c r="U94" s="492"/>
      <c r="V94" s="492"/>
      <c r="W94" s="492"/>
      <c r="X94" s="492"/>
      <c r="Y94" s="492"/>
      <c r="Z94" s="492"/>
    </row>
    <row r="95" spans="1:26" s="120" customFormat="1" x14ac:dyDescent="0.2">
      <c r="A95" s="286"/>
      <c r="B95" s="387" t="s">
        <v>556</v>
      </c>
      <c r="C95" s="587">
        <v>0</v>
      </c>
      <c r="D95" s="587">
        <v>0</v>
      </c>
      <c r="E95" s="587">
        <v>0</v>
      </c>
      <c r="F95" s="587">
        <v>0</v>
      </c>
      <c r="G95" s="587">
        <v>0</v>
      </c>
      <c r="H95" s="587">
        <v>184.68842028999998</v>
      </c>
      <c r="I95" s="587">
        <v>0</v>
      </c>
      <c r="J95" s="587">
        <v>0</v>
      </c>
      <c r="K95" s="587">
        <v>0</v>
      </c>
      <c r="L95" s="587">
        <v>0</v>
      </c>
      <c r="M95" s="587">
        <v>0</v>
      </c>
      <c r="N95" s="587">
        <v>184.68842028999998</v>
      </c>
      <c r="O95" s="587">
        <f t="shared" si="12"/>
        <v>369.37684057999996</v>
      </c>
      <c r="P95" s="492"/>
      <c r="Q95" s="492"/>
      <c r="R95" s="492"/>
      <c r="S95" s="492"/>
      <c r="T95" s="492"/>
      <c r="U95" s="492"/>
      <c r="V95" s="492"/>
      <c r="W95" s="492"/>
      <c r="X95" s="492"/>
      <c r="Y95" s="492"/>
      <c r="Z95" s="492"/>
    </row>
    <row r="96" spans="1:26" s="120" customFormat="1" x14ac:dyDescent="0.2">
      <c r="A96" s="286"/>
      <c r="B96" s="362" t="s">
        <v>853</v>
      </c>
      <c r="C96" s="587">
        <v>0</v>
      </c>
      <c r="D96" s="587">
        <v>0</v>
      </c>
      <c r="E96" s="587">
        <v>0</v>
      </c>
      <c r="F96" s="587">
        <v>44.154652329999998</v>
      </c>
      <c r="G96" s="587">
        <v>0</v>
      </c>
      <c r="H96" s="587">
        <v>0</v>
      </c>
      <c r="I96" s="587">
        <v>0</v>
      </c>
      <c r="J96" s="587">
        <v>0</v>
      </c>
      <c r="K96" s="587">
        <v>0</v>
      </c>
      <c r="L96" s="587">
        <v>44.154652329999998</v>
      </c>
      <c r="M96" s="587">
        <v>0</v>
      </c>
      <c r="N96" s="587">
        <v>0</v>
      </c>
      <c r="O96" s="587">
        <f t="shared" si="12"/>
        <v>88.309304659999995</v>
      </c>
      <c r="P96" s="492"/>
      <c r="Q96" s="492"/>
      <c r="R96" s="492"/>
      <c r="S96" s="492"/>
      <c r="T96" s="492"/>
      <c r="U96" s="492"/>
      <c r="V96" s="492"/>
      <c r="W96" s="492"/>
      <c r="X96" s="492"/>
      <c r="Y96" s="492"/>
      <c r="Z96" s="492"/>
    </row>
    <row r="97" spans="1:26" s="120" customFormat="1" x14ac:dyDescent="0.2">
      <c r="A97" s="286"/>
      <c r="B97" s="387" t="s">
        <v>854</v>
      </c>
      <c r="C97" s="587">
        <v>0</v>
      </c>
      <c r="D97" s="587">
        <v>0</v>
      </c>
      <c r="E97" s="587">
        <v>0</v>
      </c>
      <c r="F97" s="587">
        <v>115.54434106000001</v>
      </c>
      <c r="G97" s="587">
        <v>0</v>
      </c>
      <c r="H97" s="587">
        <v>0</v>
      </c>
      <c r="I97" s="587">
        <v>0</v>
      </c>
      <c r="J97" s="587">
        <v>0</v>
      </c>
      <c r="K97" s="587">
        <v>0</v>
      </c>
      <c r="L97" s="587">
        <v>59.24850893</v>
      </c>
      <c r="M97" s="587">
        <v>0</v>
      </c>
      <c r="N97" s="587">
        <v>0</v>
      </c>
      <c r="O97" s="587">
        <f t="shared" ref="O97:O146" si="31">+SUM(C97:N97)</f>
        <v>174.79284999000001</v>
      </c>
      <c r="P97" s="492"/>
      <c r="Q97" s="492"/>
      <c r="R97" s="492"/>
      <c r="S97" s="492"/>
      <c r="T97" s="492"/>
      <c r="U97" s="492"/>
      <c r="V97" s="492"/>
      <c r="W97" s="492"/>
      <c r="X97" s="492"/>
      <c r="Y97" s="492"/>
      <c r="Z97" s="492"/>
    </row>
    <row r="98" spans="1:26" s="120" customFormat="1" x14ac:dyDescent="0.2">
      <c r="A98" s="286"/>
      <c r="B98" s="387" t="s">
        <v>636</v>
      </c>
      <c r="C98" s="587">
        <v>0</v>
      </c>
      <c r="D98" s="587">
        <v>0</v>
      </c>
      <c r="E98" s="587">
        <v>0</v>
      </c>
      <c r="F98" s="587">
        <v>103.72979526</v>
      </c>
      <c r="G98" s="587">
        <v>0</v>
      </c>
      <c r="H98" s="587">
        <v>0</v>
      </c>
      <c r="I98" s="587">
        <v>0</v>
      </c>
      <c r="J98" s="587">
        <v>0</v>
      </c>
      <c r="K98" s="587">
        <v>0</v>
      </c>
      <c r="L98" s="587">
        <v>103.72979526</v>
      </c>
      <c r="M98" s="587">
        <v>0</v>
      </c>
      <c r="N98" s="587">
        <v>0</v>
      </c>
      <c r="O98" s="587">
        <f t="shared" si="31"/>
        <v>207.45959052000001</v>
      </c>
      <c r="P98" s="492"/>
      <c r="Q98" s="492"/>
      <c r="R98" s="492"/>
      <c r="S98" s="492"/>
      <c r="T98" s="492"/>
      <c r="U98" s="492"/>
      <c r="V98" s="492"/>
      <c r="W98" s="492"/>
      <c r="X98" s="492"/>
      <c r="Y98" s="492"/>
      <c r="Z98" s="492"/>
    </row>
    <row r="99" spans="1:26" s="120" customFormat="1" x14ac:dyDescent="0.2">
      <c r="A99" s="286"/>
      <c r="B99" s="387" t="s">
        <v>934</v>
      </c>
      <c r="C99" s="587">
        <v>0</v>
      </c>
      <c r="D99" s="587">
        <v>0</v>
      </c>
      <c r="E99" s="587">
        <v>0</v>
      </c>
      <c r="F99" s="587">
        <v>0</v>
      </c>
      <c r="G99" s="587">
        <v>84.81139395999999</v>
      </c>
      <c r="H99" s="587">
        <v>0</v>
      </c>
      <c r="I99" s="587">
        <v>0</v>
      </c>
      <c r="J99" s="587">
        <v>0</v>
      </c>
      <c r="K99" s="587">
        <v>0</v>
      </c>
      <c r="L99" s="587">
        <v>0</v>
      </c>
      <c r="M99" s="587">
        <v>84.81139395999999</v>
      </c>
      <c r="N99" s="587">
        <v>0</v>
      </c>
      <c r="O99" s="587">
        <f t="shared" si="31"/>
        <v>169.62278791999998</v>
      </c>
      <c r="P99" s="492"/>
      <c r="Q99" s="492"/>
      <c r="R99" s="492"/>
      <c r="S99" s="492"/>
      <c r="T99" s="492"/>
      <c r="U99" s="492"/>
      <c r="V99" s="492"/>
      <c r="W99" s="492"/>
      <c r="X99" s="492"/>
      <c r="Y99" s="492"/>
      <c r="Z99" s="492"/>
    </row>
    <row r="100" spans="1:26" s="120" customFormat="1" x14ac:dyDescent="0.2">
      <c r="A100" s="286"/>
      <c r="B100" s="387" t="s">
        <v>823</v>
      </c>
      <c r="C100" s="587">
        <v>0</v>
      </c>
      <c r="D100" s="587">
        <v>0</v>
      </c>
      <c r="E100" s="587">
        <v>0</v>
      </c>
      <c r="F100" s="587">
        <v>0</v>
      </c>
      <c r="G100" s="587">
        <v>0</v>
      </c>
      <c r="H100" s="587">
        <v>90</v>
      </c>
      <c r="I100" s="587">
        <v>0</v>
      </c>
      <c r="J100" s="587">
        <v>0</v>
      </c>
      <c r="K100" s="587">
        <v>0</v>
      </c>
      <c r="L100" s="587">
        <v>0</v>
      </c>
      <c r="M100" s="587">
        <v>0</v>
      </c>
      <c r="N100" s="587">
        <v>0</v>
      </c>
      <c r="O100" s="587">
        <f t="shared" si="31"/>
        <v>90</v>
      </c>
      <c r="P100" s="492"/>
      <c r="Q100" s="492"/>
      <c r="R100" s="492"/>
      <c r="S100" s="492"/>
      <c r="T100" s="492"/>
      <c r="U100" s="492"/>
      <c r="V100" s="492"/>
      <c r="W100" s="492"/>
      <c r="X100" s="492"/>
      <c r="Y100" s="492"/>
      <c r="Z100" s="492"/>
    </row>
    <row r="101" spans="1:26" s="120" customFormat="1" x14ac:dyDescent="0.2">
      <c r="A101" s="286"/>
      <c r="B101" s="387" t="s">
        <v>471</v>
      </c>
      <c r="C101" s="587">
        <v>0</v>
      </c>
      <c r="D101" s="587">
        <v>0</v>
      </c>
      <c r="E101" s="587">
        <v>0</v>
      </c>
      <c r="F101" s="587">
        <v>85.9375</v>
      </c>
      <c r="G101" s="587">
        <v>0</v>
      </c>
      <c r="H101" s="587">
        <v>0</v>
      </c>
      <c r="I101" s="587">
        <v>0</v>
      </c>
      <c r="J101" s="587">
        <v>0</v>
      </c>
      <c r="K101" s="587">
        <v>0</v>
      </c>
      <c r="L101" s="587">
        <v>0</v>
      </c>
      <c r="M101" s="587">
        <v>0</v>
      </c>
      <c r="N101" s="587">
        <v>0</v>
      </c>
      <c r="O101" s="587">
        <f t="shared" si="31"/>
        <v>85.9375</v>
      </c>
      <c r="P101" s="492"/>
      <c r="Q101" s="492"/>
      <c r="R101" s="492"/>
      <c r="S101" s="492"/>
      <c r="T101" s="492"/>
      <c r="U101" s="492"/>
      <c r="V101" s="492"/>
      <c r="W101" s="492"/>
      <c r="X101" s="492"/>
      <c r="Y101" s="492"/>
      <c r="Z101" s="492"/>
    </row>
    <row r="102" spans="1:26" s="120" customFormat="1" x14ac:dyDescent="0.2">
      <c r="A102" s="286"/>
      <c r="B102" s="387" t="s">
        <v>472</v>
      </c>
      <c r="C102" s="587">
        <v>0</v>
      </c>
      <c r="D102" s="587">
        <v>0</v>
      </c>
      <c r="E102" s="587">
        <v>0</v>
      </c>
      <c r="F102" s="587">
        <v>154.6875</v>
      </c>
      <c r="G102" s="587">
        <v>0</v>
      </c>
      <c r="H102" s="587">
        <v>0</v>
      </c>
      <c r="I102" s="587">
        <v>0</v>
      </c>
      <c r="J102" s="587">
        <v>0</v>
      </c>
      <c r="K102" s="587">
        <v>0</v>
      </c>
      <c r="L102" s="587">
        <v>154.6875</v>
      </c>
      <c r="M102" s="587">
        <v>0</v>
      </c>
      <c r="N102" s="587">
        <v>0</v>
      </c>
      <c r="O102" s="587">
        <f t="shared" si="31"/>
        <v>309.375</v>
      </c>
      <c r="P102" s="492"/>
      <c r="Q102" s="492"/>
      <c r="R102" s="492"/>
      <c r="S102" s="492"/>
      <c r="T102" s="492"/>
      <c r="U102" s="492"/>
      <c r="V102" s="492"/>
      <c r="W102" s="492"/>
      <c r="X102" s="492"/>
      <c r="Y102" s="492"/>
      <c r="Z102" s="492"/>
    </row>
    <row r="103" spans="1:26" s="120" customFormat="1" x14ac:dyDescent="0.2">
      <c r="A103" s="286"/>
      <c r="B103" s="362" t="s">
        <v>473</v>
      </c>
      <c r="C103" s="587">
        <v>0</v>
      </c>
      <c r="D103" s="587">
        <v>0</v>
      </c>
      <c r="E103" s="587">
        <v>0</v>
      </c>
      <c r="F103" s="587">
        <v>243.75</v>
      </c>
      <c r="G103" s="587">
        <v>0</v>
      </c>
      <c r="H103" s="587">
        <v>0</v>
      </c>
      <c r="I103" s="587">
        <v>0</v>
      </c>
      <c r="J103" s="587">
        <v>0</v>
      </c>
      <c r="K103" s="587">
        <v>0</v>
      </c>
      <c r="L103" s="587">
        <v>243.75</v>
      </c>
      <c r="M103" s="587">
        <v>0</v>
      </c>
      <c r="N103" s="587">
        <v>0</v>
      </c>
      <c r="O103" s="587">
        <f t="shared" si="31"/>
        <v>487.5</v>
      </c>
      <c r="P103" s="492"/>
      <c r="Q103" s="492"/>
      <c r="R103" s="492"/>
      <c r="S103" s="492"/>
      <c r="T103" s="492"/>
      <c r="U103" s="492"/>
      <c r="V103" s="492"/>
      <c r="W103" s="492"/>
      <c r="X103" s="492"/>
      <c r="Y103" s="492"/>
      <c r="Z103" s="492"/>
    </row>
    <row r="104" spans="1:26" s="120" customFormat="1" x14ac:dyDescent="0.2">
      <c r="A104" s="286"/>
      <c r="B104" s="387" t="s">
        <v>474</v>
      </c>
      <c r="C104" s="587">
        <v>0</v>
      </c>
      <c r="D104" s="587">
        <v>0</v>
      </c>
      <c r="E104" s="587">
        <v>0</v>
      </c>
      <c r="F104" s="587">
        <v>104.84375</v>
      </c>
      <c r="G104" s="587">
        <v>0</v>
      </c>
      <c r="H104" s="587">
        <v>0</v>
      </c>
      <c r="I104" s="587">
        <v>0</v>
      </c>
      <c r="J104" s="587">
        <v>0</v>
      </c>
      <c r="K104" s="587">
        <v>0</v>
      </c>
      <c r="L104" s="587">
        <v>104.84375</v>
      </c>
      <c r="M104" s="587">
        <v>0</v>
      </c>
      <c r="N104" s="587">
        <v>0</v>
      </c>
      <c r="O104" s="587">
        <f t="shared" si="31"/>
        <v>209.6875</v>
      </c>
      <c r="P104" s="492"/>
      <c r="Q104" s="492"/>
      <c r="R104" s="492"/>
      <c r="S104" s="492"/>
      <c r="T104" s="492"/>
      <c r="U104" s="492"/>
      <c r="V104" s="492"/>
      <c r="W104" s="492"/>
      <c r="X104" s="492"/>
      <c r="Y104" s="492"/>
      <c r="Z104" s="492"/>
    </row>
    <row r="105" spans="1:26" s="120" customFormat="1" x14ac:dyDescent="0.2">
      <c r="A105" s="286"/>
      <c r="B105" s="362" t="s">
        <v>480</v>
      </c>
      <c r="C105" s="587">
        <v>33.125</v>
      </c>
      <c r="D105" s="587">
        <v>0</v>
      </c>
      <c r="E105" s="587">
        <v>0</v>
      </c>
      <c r="F105" s="587">
        <v>0</v>
      </c>
      <c r="G105" s="587">
        <v>0</v>
      </c>
      <c r="H105" s="587">
        <v>0</v>
      </c>
      <c r="I105" s="587">
        <v>33.125</v>
      </c>
      <c r="J105" s="587">
        <v>0</v>
      </c>
      <c r="K105" s="587">
        <v>0</v>
      </c>
      <c r="L105" s="587">
        <v>0</v>
      </c>
      <c r="M105" s="587">
        <v>0</v>
      </c>
      <c r="N105" s="587">
        <v>0</v>
      </c>
      <c r="O105" s="587">
        <f t="shared" si="31"/>
        <v>66.25</v>
      </c>
      <c r="P105" s="492"/>
      <c r="Q105" s="492"/>
      <c r="R105" s="492"/>
      <c r="S105" s="492"/>
      <c r="T105" s="492"/>
      <c r="U105" s="492"/>
      <c r="V105" s="492"/>
      <c r="W105" s="492"/>
      <c r="X105" s="492"/>
      <c r="Y105" s="492"/>
      <c r="Z105" s="492"/>
    </row>
    <row r="106" spans="1:26" s="120" customFormat="1" x14ac:dyDescent="0.2">
      <c r="A106" s="286"/>
      <c r="B106" s="387" t="s">
        <v>751</v>
      </c>
      <c r="C106" s="587">
        <v>40.46875</v>
      </c>
      <c r="D106" s="587">
        <v>0</v>
      </c>
      <c r="E106" s="587">
        <v>0</v>
      </c>
      <c r="F106" s="587">
        <v>0</v>
      </c>
      <c r="G106" s="587">
        <v>0</v>
      </c>
      <c r="H106" s="587">
        <v>0</v>
      </c>
      <c r="I106" s="587">
        <v>40.46875</v>
      </c>
      <c r="J106" s="587">
        <v>0</v>
      </c>
      <c r="K106" s="587">
        <v>0</v>
      </c>
      <c r="L106" s="587">
        <v>0</v>
      </c>
      <c r="M106" s="587">
        <v>0</v>
      </c>
      <c r="N106" s="587">
        <v>0</v>
      </c>
      <c r="O106" s="587">
        <f t="shared" si="31"/>
        <v>80.9375</v>
      </c>
      <c r="P106" s="492"/>
      <c r="Q106" s="492"/>
      <c r="R106" s="492"/>
      <c r="S106" s="492"/>
      <c r="T106" s="492"/>
      <c r="U106" s="492"/>
      <c r="V106" s="492"/>
      <c r="W106" s="492"/>
      <c r="X106" s="492"/>
      <c r="Y106" s="492"/>
      <c r="Z106" s="492"/>
    </row>
    <row r="107" spans="1:26" s="120" customFormat="1" x14ac:dyDescent="0.2">
      <c r="A107" s="286"/>
      <c r="B107" s="362" t="s">
        <v>482</v>
      </c>
      <c r="C107" s="587">
        <v>62.34375</v>
      </c>
      <c r="D107" s="587">
        <v>0</v>
      </c>
      <c r="E107" s="587">
        <v>0</v>
      </c>
      <c r="F107" s="587">
        <v>0</v>
      </c>
      <c r="G107" s="587">
        <v>0</v>
      </c>
      <c r="H107" s="587">
        <v>0</v>
      </c>
      <c r="I107" s="587">
        <v>62.34375</v>
      </c>
      <c r="J107" s="587">
        <v>0</v>
      </c>
      <c r="K107" s="587">
        <v>0</v>
      </c>
      <c r="L107" s="587">
        <v>0</v>
      </c>
      <c r="M107" s="587">
        <v>0</v>
      </c>
      <c r="N107" s="587">
        <v>0</v>
      </c>
      <c r="O107" s="587">
        <f t="shared" si="31"/>
        <v>124.6875</v>
      </c>
      <c r="P107" s="492"/>
      <c r="Q107" s="492"/>
      <c r="R107" s="492"/>
      <c r="S107" s="492"/>
      <c r="T107" s="492"/>
      <c r="U107" s="492"/>
      <c r="V107" s="492"/>
      <c r="W107" s="492"/>
      <c r="X107" s="492"/>
      <c r="Y107" s="492"/>
      <c r="Z107" s="492"/>
    </row>
    <row r="108" spans="1:26" s="120" customFormat="1" x14ac:dyDescent="0.2">
      <c r="A108" s="286"/>
      <c r="B108" s="362" t="s">
        <v>633</v>
      </c>
      <c r="C108" s="587">
        <v>0</v>
      </c>
      <c r="D108" s="587">
        <v>0</v>
      </c>
      <c r="E108" s="587">
        <v>0</v>
      </c>
      <c r="F108" s="587">
        <v>0</v>
      </c>
      <c r="G108" s="587">
        <v>0</v>
      </c>
      <c r="H108" s="587">
        <v>97.96875</v>
      </c>
      <c r="I108" s="587">
        <v>0</v>
      </c>
      <c r="J108" s="587">
        <v>0</v>
      </c>
      <c r="K108" s="587">
        <v>0</v>
      </c>
      <c r="L108" s="587">
        <v>0</v>
      </c>
      <c r="M108" s="587">
        <v>0</v>
      </c>
      <c r="N108" s="587">
        <v>97.96875</v>
      </c>
      <c r="O108" s="587">
        <f t="shared" si="31"/>
        <v>195.9375</v>
      </c>
      <c r="P108" s="492"/>
      <c r="Q108" s="492"/>
      <c r="R108" s="492"/>
      <c r="S108" s="492"/>
      <c r="T108" s="492"/>
      <c r="U108" s="492"/>
      <c r="V108" s="492"/>
      <c r="W108" s="492"/>
      <c r="X108" s="492"/>
      <c r="Y108" s="492"/>
      <c r="Z108" s="492"/>
    </row>
    <row r="109" spans="1:26" s="120" customFormat="1" x14ac:dyDescent="0.2">
      <c r="A109" s="286"/>
      <c r="B109" s="387" t="s">
        <v>634</v>
      </c>
      <c r="C109" s="587">
        <v>0</v>
      </c>
      <c r="D109" s="587">
        <v>0</v>
      </c>
      <c r="E109" s="587">
        <v>0</v>
      </c>
      <c r="F109" s="587">
        <v>0</v>
      </c>
      <c r="G109" s="587">
        <v>0</v>
      </c>
      <c r="H109" s="587">
        <v>0</v>
      </c>
      <c r="I109" s="587">
        <v>0</v>
      </c>
      <c r="J109" s="587">
        <v>0</v>
      </c>
      <c r="K109" s="587">
        <v>0</v>
      </c>
      <c r="L109" s="587">
        <v>13.718118077431155</v>
      </c>
      <c r="M109" s="587">
        <v>0</v>
      </c>
      <c r="N109" s="587">
        <v>0</v>
      </c>
      <c r="O109" s="587">
        <f t="shared" si="31"/>
        <v>13.718118077431155</v>
      </c>
      <c r="P109" s="492"/>
      <c r="Q109" s="492"/>
      <c r="R109" s="492"/>
      <c r="S109" s="492"/>
      <c r="T109" s="492"/>
      <c r="U109" s="492"/>
      <c r="V109" s="492"/>
      <c r="W109" s="492"/>
      <c r="X109" s="492"/>
      <c r="Y109" s="492"/>
      <c r="Z109" s="492"/>
    </row>
    <row r="110" spans="1:26" s="120" customFormat="1" x14ac:dyDescent="0.2">
      <c r="A110" s="286"/>
      <c r="B110" s="387" t="s">
        <v>631</v>
      </c>
      <c r="C110" s="587">
        <v>0</v>
      </c>
      <c r="D110" s="587">
        <v>0</v>
      </c>
      <c r="E110" s="587">
        <v>0</v>
      </c>
      <c r="F110" s="587">
        <v>0</v>
      </c>
      <c r="G110" s="587">
        <v>0</v>
      </c>
      <c r="H110" s="587">
        <v>0</v>
      </c>
      <c r="I110" s="587">
        <v>0</v>
      </c>
      <c r="J110" s="587">
        <v>0</v>
      </c>
      <c r="K110" s="587">
        <v>0</v>
      </c>
      <c r="L110" s="587">
        <v>0</v>
      </c>
      <c r="M110" s="587">
        <v>0</v>
      </c>
      <c r="N110" s="587">
        <v>0</v>
      </c>
      <c r="O110" s="587">
        <f t="shared" si="31"/>
        <v>0</v>
      </c>
      <c r="P110" s="492"/>
      <c r="Q110" s="492"/>
      <c r="R110" s="492"/>
      <c r="S110" s="492"/>
      <c r="T110" s="492"/>
      <c r="U110" s="492"/>
      <c r="V110" s="492"/>
      <c r="W110" s="492"/>
      <c r="X110" s="492"/>
      <c r="Y110" s="492"/>
      <c r="Z110" s="492"/>
    </row>
    <row r="111" spans="1:26" s="120" customFormat="1" x14ac:dyDescent="0.2">
      <c r="A111" s="286"/>
      <c r="B111" s="387" t="s">
        <v>479</v>
      </c>
      <c r="C111" s="587">
        <v>0</v>
      </c>
      <c r="D111" s="587">
        <v>3.4734359700000002</v>
      </c>
      <c r="E111" s="587">
        <v>0</v>
      </c>
      <c r="F111" s="587">
        <v>0</v>
      </c>
      <c r="G111" s="587">
        <v>0</v>
      </c>
      <c r="H111" s="587">
        <v>0</v>
      </c>
      <c r="I111" s="587">
        <v>0</v>
      </c>
      <c r="J111" s="587">
        <v>3.4734359700000002</v>
      </c>
      <c r="K111" s="587">
        <v>0</v>
      </c>
      <c r="L111" s="587">
        <v>0</v>
      </c>
      <c r="M111" s="587">
        <v>0</v>
      </c>
      <c r="N111" s="587">
        <v>0</v>
      </c>
      <c r="O111" s="587">
        <f t="shared" si="31"/>
        <v>6.9468719400000003</v>
      </c>
      <c r="P111" s="492"/>
      <c r="Q111" s="492"/>
      <c r="R111" s="492"/>
      <c r="S111" s="492"/>
      <c r="T111" s="492"/>
      <c r="U111" s="492"/>
      <c r="V111" s="492"/>
      <c r="W111" s="492"/>
      <c r="X111" s="492"/>
      <c r="Y111" s="492"/>
      <c r="Z111" s="492"/>
    </row>
    <row r="112" spans="1:26" s="120" customFormat="1" x14ac:dyDescent="0.2">
      <c r="A112" s="286"/>
      <c r="B112" s="362" t="s">
        <v>558</v>
      </c>
      <c r="C112" s="587">
        <v>0</v>
      </c>
      <c r="D112" s="587">
        <v>0</v>
      </c>
      <c r="E112" s="587">
        <v>85.49966714</v>
      </c>
      <c r="F112" s="587">
        <v>0</v>
      </c>
      <c r="G112" s="587">
        <v>0</v>
      </c>
      <c r="H112" s="587">
        <v>0</v>
      </c>
      <c r="I112" s="587">
        <v>0</v>
      </c>
      <c r="J112" s="587">
        <v>0</v>
      </c>
      <c r="K112" s="587">
        <v>0</v>
      </c>
      <c r="L112" s="587">
        <v>0</v>
      </c>
      <c r="M112" s="587">
        <v>0</v>
      </c>
      <c r="N112" s="587">
        <v>0</v>
      </c>
      <c r="O112" s="587">
        <f t="shared" si="31"/>
        <v>85.49966714</v>
      </c>
      <c r="P112" s="492"/>
      <c r="Q112" s="492"/>
      <c r="R112" s="492"/>
      <c r="S112" s="492"/>
      <c r="T112" s="492"/>
      <c r="U112" s="492"/>
      <c r="V112" s="492"/>
      <c r="W112" s="492"/>
      <c r="X112" s="492"/>
      <c r="Y112" s="492"/>
      <c r="Z112" s="492"/>
    </row>
    <row r="113" spans="1:26" s="120" customFormat="1" x14ac:dyDescent="0.2">
      <c r="A113" s="286"/>
      <c r="B113" s="387" t="s">
        <v>752</v>
      </c>
      <c r="C113" s="587">
        <v>124.84375</v>
      </c>
      <c r="D113" s="587">
        <v>0</v>
      </c>
      <c r="E113" s="587">
        <v>0</v>
      </c>
      <c r="F113" s="587">
        <v>0</v>
      </c>
      <c r="G113" s="587">
        <v>0</v>
      </c>
      <c r="H113" s="587">
        <v>0</v>
      </c>
      <c r="I113" s="587">
        <v>124.84375</v>
      </c>
      <c r="J113" s="587">
        <v>0</v>
      </c>
      <c r="K113" s="587">
        <v>0</v>
      </c>
      <c r="L113" s="587">
        <v>0</v>
      </c>
      <c r="M113" s="587">
        <v>0</v>
      </c>
      <c r="N113" s="587">
        <v>0</v>
      </c>
      <c r="O113" s="587">
        <f t="shared" si="31"/>
        <v>249.6875</v>
      </c>
      <c r="P113" s="492"/>
      <c r="Q113" s="492"/>
      <c r="R113" s="492"/>
      <c r="S113" s="492"/>
      <c r="T113" s="492"/>
      <c r="U113" s="492"/>
      <c r="V113" s="492"/>
      <c r="W113" s="492"/>
      <c r="X113" s="492"/>
      <c r="Y113" s="492"/>
      <c r="Z113" s="492"/>
    </row>
    <row r="114" spans="1:26" s="120" customFormat="1" x14ac:dyDescent="0.2">
      <c r="A114" s="286"/>
      <c r="B114" s="362" t="s">
        <v>598</v>
      </c>
      <c r="C114" s="587">
        <v>91.40625</v>
      </c>
      <c r="D114" s="587">
        <v>0</v>
      </c>
      <c r="E114" s="587">
        <v>0</v>
      </c>
      <c r="F114" s="587">
        <v>0</v>
      </c>
      <c r="G114" s="587">
        <v>0</v>
      </c>
      <c r="H114" s="587">
        <v>0</v>
      </c>
      <c r="I114" s="587">
        <v>91.40625</v>
      </c>
      <c r="J114" s="587">
        <v>0</v>
      </c>
      <c r="K114" s="587">
        <v>0</v>
      </c>
      <c r="L114" s="587">
        <v>0</v>
      </c>
      <c r="M114" s="587">
        <v>0</v>
      </c>
      <c r="N114" s="587">
        <v>0</v>
      </c>
      <c r="O114" s="587">
        <f t="shared" si="31"/>
        <v>182.8125</v>
      </c>
      <c r="P114" s="492"/>
      <c r="Q114" s="492"/>
      <c r="R114" s="492"/>
      <c r="S114" s="492"/>
      <c r="T114" s="492"/>
      <c r="U114" s="492"/>
      <c r="V114" s="492"/>
      <c r="W114" s="492"/>
      <c r="X114" s="492"/>
      <c r="Y114" s="492"/>
      <c r="Z114" s="492"/>
    </row>
    <row r="115" spans="1:26" s="120" customFormat="1" x14ac:dyDescent="0.2">
      <c r="A115" s="286"/>
      <c r="B115" s="362" t="s">
        <v>753</v>
      </c>
      <c r="C115" s="587">
        <v>103.125</v>
      </c>
      <c r="D115" s="587">
        <v>0</v>
      </c>
      <c r="E115" s="587">
        <v>0</v>
      </c>
      <c r="F115" s="587">
        <v>0</v>
      </c>
      <c r="G115" s="587">
        <v>0</v>
      </c>
      <c r="H115" s="587">
        <v>0</v>
      </c>
      <c r="I115" s="587">
        <v>103.125</v>
      </c>
      <c r="J115" s="587">
        <v>0</v>
      </c>
      <c r="K115" s="587">
        <v>0</v>
      </c>
      <c r="L115" s="587">
        <v>0</v>
      </c>
      <c r="M115" s="587">
        <v>0</v>
      </c>
      <c r="N115" s="587">
        <v>0</v>
      </c>
      <c r="O115" s="587">
        <f t="shared" si="31"/>
        <v>206.25</v>
      </c>
      <c r="P115" s="492"/>
      <c r="Q115" s="492"/>
      <c r="R115" s="492"/>
      <c r="S115" s="492"/>
      <c r="T115" s="492"/>
      <c r="U115" s="492"/>
      <c r="V115" s="492"/>
      <c r="W115" s="492"/>
      <c r="X115" s="492"/>
      <c r="Y115" s="492"/>
      <c r="Z115" s="492"/>
    </row>
    <row r="116" spans="1:26" s="120" customFormat="1" x14ac:dyDescent="0.2">
      <c r="A116" s="286"/>
      <c r="B116" s="387" t="s">
        <v>599</v>
      </c>
      <c r="C116" s="587">
        <v>128.90625</v>
      </c>
      <c r="D116" s="587">
        <v>0</v>
      </c>
      <c r="E116" s="587">
        <v>0</v>
      </c>
      <c r="F116" s="587">
        <v>0</v>
      </c>
      <c r="G116" s="587">
        <v>0</v>
      </c>
      <c r="H116" s="587">
        <v>0</v>
      </c>
      <c r="I116" s="587">
        <v>128.90625</v>
      </c>
      <c r="J116" s="587">
        <v>0</v>
      </c>
      <c r="K116" s="587">
        <v>0</v>
      </c>
      <c r="L116" s="587">
        <v>0</v>
      </c>
      <c r="M116" s="587">
        <v>0</v>
      </c>
      <c r="N116" s="587">
        <v>0</v>
      </c>
      <c r="O116" s="587">
        <f t="shared" si="31"/>
        <v>257.8125</v>
      </c>
      <c r="P116" s="492"/>
      <c r="Q116" s="492"/>
      <c r="R116" s="492"/>
      <c r="S116" s="492"/>
      <c r="T116" s="492"/>
      <c r="U116" s="492"/>
      <c r="V116" s="492"/>
      <c r="W116" s="492"/>
      <c r="X116" s="492"/>
      <c r="Y116" s="492"/>
      <c r="Z116" s="492"/>
    </row>
    <row r="117" spans="1:26" s="120" customFormat="1" x14ac:dyDescent="0.2">
      <c r="A117" s="286"/>
      <c r="B117" s="387" t="s">
        <v>484</v>
      </c>
      <c r="C117" s="587">
        <v>17.412057638622638</v>
      </c>
      <c r="D117" s="587">
        <v>0</v>
      </c>
      <c r="E117" s="587">
        <v>0</v>
      </c>
      <c r="F117" s="587">
        <v>0</v>
      </c>
      <c r="G117" s="587">
        <v>0</v>
      </c>
      <c r="H117" s="587">
        <v>0</v>
      </c>
      <c r="I117" s="587">
        <v>17.412057638622638</v>
      </c>
      <c r="J117" s="587">
        <v>0</v>
      </c>
      <c r="K117" s="587">
        <v>0</v>
      </c>
      <c r="L117" s="587">
        <v>0</v>
      </c>
      <c r="M117" s="587">
        <v>0</v>
      </c>
      <c r="N117" s="587">
        <v>0</v>
      </c>
      <c r="O117" s="587">
        <f t="shared" si="31"/>
        <v>34.824115277245276</v>
      </c>
      <c r="P117" s="492"/>
      <c r="Q117" s="492"/>
      <c r="R117" s="492"/>
      <c r="S117" s="492"/>
      <c r="T117" s="492"/>
      <c r="U117" s="492"/>
      <c r="V117" s="492"/>
      <c r="W117" s="492"/>
      <c r="X117" s="492"/>
      <c r="Y117" s="492"/>
      <c r="Z117" s="492"/>
    </row>
    <row r="118" spans="1:26" s="120" customFormat="1" x14ac:dyDescent="0.2">
      <c r="A118" s="286"/>
      <c r="B118" s="362" t="s">
        <v>582</v>
      </c>
      <c r="C118" s="587">
        <v>0</v>
      </c>
      <c r="D118" s="587">
        <v>0</v>
      </c>
      <c r="E118" s="587">
        <v>0</v>
      </c>
      <c r="F118" s="587">
        <v>32.008068973990746</v>
      </c>
      <c r="G118" s="587">
        <v>0</v>
      </c>
      <c r="H118" s="587">
        <v>0</v>
      </c>
      <c r="I118" s="587">
        <v>0</v>
      </c>
      <c r="J118" s="587">
        <v>0</v>
      </c>
      <c r="K118" s="587">
        <v>0</v>
      </c>
      <c r="L118" s="587">
        <v>32.008068973990746</v>
      </c>
      <c r="M118" s="587">
        <v>0</v>
      </c>
      <c r="N118" s="587">
        <v>0</v>
      </c>
      <c r="O118" s="587">
        <f t="shared" si="31"/>
        <v>64.016137947981491</v>
      </c>
      <c r="P118" s="492"/>
      <c r="Q118" s="492"/>
      <c r="R118" s="492"/>
      <c r="S118" s="492"/>
      <c r="T118" s="492"/>
      <c r="U118" s="492"/>
      <c r="V118" s="492"/>
      <c r="W118" s="492"/>
      <c r="X118" s="492"/>
      <c r="Y118" s="492"/>
      <c r="Z118" s="492"/>
    </row>
    <row r="119" spans="1:26" s="120" customFormat="1" x14ac:dyDescent="0.2">
      <c r="A119" s="286"/>
      <c r="B119" s="387" t="s">
        <v>760</v>
      </c>
      <c r="C119" s="587">
        <v>0</v>
      </c>
      <c r="D119" s="587">
        <v>0</v>
      </c>
      <c r="E119" s="587">
        <v>20.956499955846525</v>
      </c>
      <c r="F119" s="587">
        <v>0</v>
      </c>
      <c r="G119" s="587">
        <v>0</v>
      </c>
      <c r="H119" s="587">
        <v>0</v>
      </c>
      <c r="I119" s="587">
        <v>0</v>
      </c>
      <c r="J119" s="587">
        <v>0</v>
      </c>
      <c r="K119" s="587">
        <v>20.956499955846525</v>
      </c>
      <c r="L119" s="587">
        <v>0</v>
      </c>
      <c r="M119" s="587">
        <v>0</v>
      </c>
      <c r="N119" s="587">
        <v>0</v>
      </c>
      <c r="O119" s="587">
        <f t="shared" si="31"/>
        <v>41.912999911693049</v>
      </c>
      <c r="P119" s="492"/>
      <c r="Q119" s="492"/>
      <c r="R119" s="492"/>
      <c r="S119" s="492"/>
      <c r="T119" s="492"/>
      <c r="U119" s="492"/>
      <c r="V119" s="492"/>
      <c r="W119" s="492"/>
      <c r="X119" s="492"/>
      <c r="Y119" s="492"/>
      <c r="Z119" s="492"/>
    </row>
    <row r="120" spans="1:26" s="120" customFormat="1" x14ac:dyDescent="0.2">
      <c r="A120" s="286"/>
      <c r="B120" s="362" t="s">
        <v>824</v>
      </c>
      <c r="C120" s="587">
        <v>0</v>
      </c>
      <c r="D120" s="587">
        <v>0</v>
      </c>
      <c r="E120" s="587">
        <v>0</v>
      </c>
      <c r="F120" s="587">
        <v>20.736194378609309</v>
      </c>
      <c r="G120" s="587">
        <v>0</v>
      </c>
      <c r="H120" s="587">
        <v>0</v>
      </c>
      <c r="I120" s="587">
        <v>0</v>
      </c>
      <c r="J120" s="587">
        <v>0</v>
      </c>
      <c r="K120" s="587">
        <v>0</v>
      </c>
      <c r="L120" s="587">
        <v>20.736194378609309</v>
      </c>
      <c r="M120" s="587">
        <v>0</v>
      </c>
      <c r="N120" s="587">
        <v>0</v>
      </c>
      <c r="O120" s="587">
        <f t="shared" si="31"/>
        <v>41.472388757218617</v>
      </c>
      <c r="P120" s="492"/>
      <c r="Q120" s="492"/>
      <c r="R120" s="492"/>
      <c r="S120" s="492"/>
      <c r="T120" s="492"/>
      <c r="U120" s="492"/>
      <c r="V120" s="492"/>
      <c r="W120" s="492"/>
      <c r="X120" s="492"/>
      <c r="Y120" s="492"/>
      <c r="Z120" s="492"/>
    </row>
    <row r="121" spans="1:26" s="120" customFormat="1" x14ac:dyDescent="0.2">
      <c r="A121" s="286"/>
      <c r="B121" s="362" t="s">
        <v>680</v>
      </c>
      <c r="C121" s="587">
        <v>18.274687813757776</v>
      </c>
      <c r="D121" s="587">
        <v>0</v>
      </c>
      <c r="E121" s="587">
        <v>0</v>
      </c>
      <c r="F121" s="587">
        <v>0</v>
      </c>
      <c r="G121" s="587">
        <v>0</v>
      </c>
      <c r="H121" s="587">
        <v>0</v>
      </c>
      <c r="I121" s="587">
        <v>0</v>
      </c>
      <c r="J121" s="587">
        <v>0</v>
      </c>
      <c r="K121" s="587">
        <v>0</v>
      </c>
      <c r="L121" s="587">
        <v>0</v>
      </c>
      <c r="M121" s="587">
        <v>0</v>
      </c>
      <c r="N121" s="587">
        <v>0</v>
      </c>
      <c r="O121" s="587">
        <f t="shared" si="31"/>
        <v>18.274687813757776</v>
      </c>
      <c r="P121" s="492"/>
      <c r="Q121" s="492"/>
      <c r="R121" s="492"/>
      <c r="S121" s="492"/>
      <c r="T121" s="492"/>
      <c r="U121" s="492"/>
      <c r="V121" s="492"/>
      <c r="W121" s="492"/>
      <c r="X121" s="492"/>
      <c r="Y121" s="492"/>
      <c r="Z121" s="492"/>
    </row>
    <row r="122" spans="1:26" s="120" customFormat="1" x14ac:dyDescent="0.2">
      <c r="A122" s="286"/>
      <c r="B122" s="362" t="s">
        <v>681</v>
      </c>
      <c r="C122" s="587">
        <v>0</v>
      </c>
      <c r="D122" s="587">
        <v>0</v>
      </c>
      <c r="E122" s="587">
        <v>0</v>
      </c>
      <c r="F122" s="587">
        <v>26.853796406086897</v>
      </c>
      <c r="G122" s="587">
        <v>0</v>
      </c>
      <c r="H122" s="587">
        <v>0</v>
      </c>
      <c r="I122" s="587">
        <v>0</v>
      </c>
      <c r="J122" s="587">
        <v>0</v>
      </c>
      <c r="K122" s="587">
        <v>0</v>
      </c>
      <c r="L122" s="587">
        <v>0</v>
      </c>
      <c r="M122" s="587">
        <v>0</v>
      </c>
      <c r="N122" s="587">
        <v>0</v>
      </c>
      <c r="O122" s="587">
        <f t="shared" si="31"/>
        <v>26.853796406086897</v>
      </c>
      <c r="P122" s="492"/>
      <c r="Q122" s="492"/>
      <c r="R122" s="492"/>
      <c r="S122" s="492"/>
      <c r="T122" s="492"/>
      <c r="U122" s="492"/>
      <c r="V122" s="492"/>
      <c r="W122" s="492"/>
      <c r="X122" s="492"/>
      <c r="Y122" s="492"/>
      <c r="Z122" s="492"/>
    </row>
    <row r="123" spans="1:26" s="120" customFormat="1" x14ac:dyDescent="0.2">
      <c r="A123" s="286"/>
      <c r="B123" s="362" t="s">
        <v>935</v>
      </c>
      <c r="C123" s="587">
        <v>0</v>
      </c>
      <c r="D123" s="587">
        <v>0</v>
      </c>
      <c r="E123" s="587">
        <v>0</v>
      </c>
      <c r="F123" s="587">
        <v>0</v>
      </c>
      <c r="G123" s="587">
        <v>39.908395695354976</v>
      </c>
      <c r="H123" s="587">
        <v>0</v>
      </c>
      <c r="I123" s="587">
        <v>0</v>
      </c>
      <c r="J123" s="587">
        <v>0</v>
      </c>
      <c r="K123" s="587">
        <v>0</v>
      </c>
      <c r="L123" s="587">
        <v>0</v>
      </c>
      <c r="M123" s="587">
        <v>39.908395695354976</v>
      </c>
      <c r="N123" s="587">
        <v>0</v>
      </c>
      <c r="O123" s="587">
        <f t="shared" si="31"/>
        <v>79.816791390709952</v>
      </c>
      <c r="P123" s="492"/>
      <c r="Q123" s="492"/>
      <c r="R123" s="492"/>
      <c r="S123" s="492"/>
      <c r="T123" s="492"/>
      <c r="U123" s="492"/>
      <c r="V123" s="492"/>
      <c r="W123" s="492"/>
      <c r="X123" s="492"/>
      <c r="Y123" s="492"/>
      <c r="Z123" s="492"/>
    </row>
    <row r="124" spans="1:26" s="120" customFormat="1" x14ac:dyDescent="0.2">
      <c r="A124" s="286"/>
      <c r="B124" s="362" t="s">
        <v>672</v>
      </c>
      <c r="C124" s="587">
        <v>0</v>
      </c>
      <c r="D124" s="587">
        <v>0</v>
      </c>
      <c r="E124" s="587">
        <v>446.02699001700682</v>
      </c>
      <c r="F124" s="587">
        <v>0</v>
      </c>
      <c r="G124" s="587">
        <v>0</v>
      </c>
      <c r="H124" s="587">
        <v>455.93870090615025</v>
      </c>
      <c r="I124" s="587">
        <v>0</v>
      </c>
      <c r="J124" s="587">
        <v>0</v>
      </c>
      <c r="K124" s="587">
        <v>455.93870090615025</v>
      </c>
      <c r="L124" s="587">
        <v>0</v>
      </c>
      <c r="M124" s="587">
        <v>0</v>
      </c>
      <c r="N124" s="587">
        <v>450.98284546171078</v>
      </c>
      <c r="O124" s="587">
        <f t="shared" si="31"/>
        <v>1808.8872372910182</v>
      </c>
      <c r="P124" s="492"/>
      <c r="Q124" s="492"/>
      <c r="R124" s="492"/>
      <c r="S124" s="492"/>
      <c r="T124" s="492"/>
      <c r="U124" s="492"/>
      <c r="V124" s="492"/>
      <c r="W124" s="492"/>
      <c r="X124" s="492"/>
      <c r="Y124" s="492"/>
      <c r="Z124" s="492"/>
    </row>
    <row r="125" spans="1:26" s="120" customFormat="1" x14ac:dyDescent="0.2">
      <c r="A125" s="286"/>
      <c r="B125" s="362" t="s">
        <v>682</v>
      </c>
      <c r="C125" s="587">
        <v>38.597895699908513</v>
      </c>
      <c r="D125" s="587">
        <v>0</v>
      </c>
      <c r="E125" s="587">
        <v>0</v>
      </c>
      <c r="F125" s="587">
        <v>0</v>
      </c>
      <c r="G125" s="587">
        <v>0</v>
      </c>
      <c r="H125" s="587">
        <v>0</v>
      </c>
      <c r="I125" s="587">
        <v>0</v>
      </c>
      <c r="J125" s="587">
        <v>0</v>
      </c>
      <c r="K125" s="587">
        <v>0</v>
      </c>
      <c r="L125" s="587">
        <v>0</v>
      </c>
      <c r="M125" s="587">
        <v>0</v>
      </c>
      <c r="N125" s="587">
        <v>0</v>
      </c>
      <c r="O125" s="587">
        <f t="shared" si="31"/>
        <v>38.597895699908513</v>
      </c>
      <c r="P125" s="492"/>
      <c r="Q125" s="492"/>
      <c r="R125" s="492"/>
      <c r="S125" s="492"/>
      <c r="T125" s="492"/>
      <c r="U125" s="492"/>
      <c r="V125" s="492"/>
      <c r="W125" s="492"/>
      <c r="X125" s="492"/>
      <c r="Y125" s="492"/>
      <c r="Z125" s="492"/>
    </row>
    <row r="126" spans="1:26" s="120" customFormat="1" x14ac:dyDescent="0.2">
      <c r="A126" s="286"/>
      <c r="B126" s="362" t="s">
        <v>583</v>
      </c>
      <c r="C126" s="587">
        <v>55.395128087831658</v>
      </c>
      <c r="D126" s="587">
        <v>0</v>
      </c>
      <c r="E126" s="587">
        <v>0</v>
      </c>
      <c r="F126" s="587">
        <v>0</v>
      </c>
      <c r="G126" s="587">
        <v>0</v>
      </c>
      <c r="H126" s="587">
        <v>0</v>
      </c>
      <c r="I126" s="587">
        <v>0</v>
      </c>
      <c r="J126" s="587">
        <v>0</v>
      </c>
      <c r="K126" s="587">
        <v>0</v>
      </c>
      <c r="L126" s="587">
        <v>0</v>
      </c>
      <c r="M126" s="587">
        <v>0</v>
      </c>
      <c r="N126" s="587">
        <v>0</v>
      </c>
      <c r="O126" s="587">
        <f t="shared" si="31"/>
        <v>55.395128087831658</v>
      </c>
      <c r="P126" s="492"/>
      <c r="Q126" s="492"/>
      <c r="R126" s="492"/>
      <c r="S126" s="492"/>
      <c r="T126" s="492"/>
      <c r="U126" s="492"/>
      <c r="V126" s="492"/>
      <c r="W126" s="492"/>
      <c r="X126" s="492"/>
      <c r="Y126" s="492"/>
      <c r="Z126" s="492"/>
    </row>
    <row r="127" spans="1:26" s="120" customFormat="1" x14ac:dyDescent="0.2">
      <c r="A127" s="286"/>
      <c r="B127" s="362" t="s">
        <v>584</v>
      </c>
      <c r="C127" s="587">
        <v>71.477584629460196</v>
      </c>
      <c r="D127" s="587">
        <v>0</v>
      </c>
      <c r="E127" s="587">
        <v>0</v>
      </c>
      <c r="F127" s="587">
        <v>0</v>
      </c>
      <c r="G127" s="587">
        <v>0</v>
      </c>
      <c r="H127" s="587">
        <v>0</v>
      </c>
      <c r="I127" s="587">
        <v>0</v>
      </c>
      <c r="J127" s="587">
        <v>0</v>
      </c>
      <c r="K127" s="587">
        <v>0</v>
      </c>
      <c r="L127" s="587">
        <v>0</v>
      </c>
      <c r="M127" s="587">
        <v>0</v>
      </c>
      <c r="N127" s="587">
        <v>0</v>
      </c>
      <c r="O127" s="587">
        <f t="shared" si="31"/>
        <v>71.477584629460196</v>
      </c>
      <c r="P127" s="492"/>
      <c r="Q127" s="492"/>
      <c r="R127" s="492"/>
      <c r="S127" s="492"/>
      <c r="T127" s="492"/>
      <c r="U127" s="492"/>
      <c r="V127" s="492"/>
      <c r="W127" s="492"/>
      <c r="X127" s="492"/>
      <c r="Y127" s="492"/>
      <c r="Z127" s="492"/>
    </row>
    <row r="128" spans="1:26" s="120" customFormat="1" x14ac:dyDescent="0.2">
      <c r="A128" s="286"/>
      <c r="B128" s="387" t="s">
        <v>683</v>
      </c>
      <c r="C128" s="587">
        <v>60.041171088746566</v>
      </c>
      <c r="D128" s="587">
        <v>0</v>
      </c>
      <c r="E128" s="587">
        <v>0</v>
      </c>
      <c r="F128" s="587">
        <v>0</v>
      </c>
      <c r="G128" s="587">
        <v>0</v>
      </c>
      <c r="H128" s="587">
        <v>0</v>
      </c>
      <c r="I128" s="587">
        <v>0</v>
      </c>
      <c r="J128" s="587">
        <v>0</v>
      </c>
      <c r="K128" s="587">
        <v>0</v>
      </c>
      <c r="L128" s="587">
        <v>0</v>
      </c>
      <c r="M128" s="587">
        <v>0</v>
      </c>
      <c r="N128" s="587">
        <v>0</v>
      </c>
      <c r="O128" s="587">
        <f t="shared" si="31"/>
        <v>60.041171088746566</v>
      </c>
      <c r="P128" s="492"/>
      <c r="Q128" s="492"/>
      <c r="R128" s="492"/>
      <c r="S128" s="492"/>
      <c r="T128" s="492"/>
      <c r="U128" s="492"/>
      <c r="V128" s="492"/>
      <c r="W128" s="492"/>
      <c r="X128" s="492"/>
      <c r="Y128" s="492"/>
      <c r="Z128" s="492"/>
    </row>
    <row r="129" spans="1:26" s="120" customFormat="1" x14ac:dyDescent="0.2">
      <c r="A129" s="286"/>
      <c r="B129" s="362" t="s">
        <v>684</v>
      </c>
      <c r="C129" s="587">
        <v>0</v>
      </c>
      <c r="D129" s="587">
        <v>0</v>
      </c>
      <c r="E129" s="587">
        <v>0</v>
      </c>
      <c r="F129" s="587">
        <v>0</v>
      </c>
      <c r="G129" s="587">
        <v>0</v>
      </c>
      <c r="H129" s="587">
        <v>0</v>
      </c>
      <c r="I129" s="587">
        <v>0</v>
      </c>
      <c r="J129" s="587">
        <v>0</v>
      </c>
      <c r="K129" s="587">
        <v>0</v>
      </c>
      <c r="L129" s="587">
        <v>0</v>
      </c>
      <c r="M129" s="587">
        <v>53.608188472095158</v>
      </c>
      <c r="N129" s="587">
        <v>0</v>
      </c>
      <c r="O129" s="587">
        <f t="shared" si="31"/>
        <v>53.608188472095158</v>
      </c>
      <c r="P129" s="492"/>
      <c r="Q129" s="492"/>
      <c r="R129" s="492"/>
      <c r="S129" s="492"/>
      <c r="T129" s="492"/>
      <c r="U129" s="492"/>
      <c r="V129" s="492"/>
      <c r="W129" s="492"/>
      <c r="X129" s="492"/>
      <c r="Y129" s="492"/>
      <c r="Z129" s="492"/>
    </row>
    <row r="130" spans="1:26" s="120" customFormat="1" x14ac:dyDescent="0.2">
      <c r="A130" s="286"/>
      <c r="B130" s="387" t="s">
        <v>87</v>
      </c>
      <c r="C130" s="587">
        <v>125.04532852999999</v>
      </c>
      <c r="D130" s="587">
        <v>15.822077420000001</v>
      </c>
      <c r="E130" s="587">
        <v>12.28109764</v>
      </c>
      <c r="F130" s="587">
        <v>36.247649379999999</v>
      </c>
      <c r="G130" s="587">
        <v>0</v>
      </c>
      <c r="H130" s="587">
        <v>82.414763740000012</v>
      </c>
      <c r="I130" s="587">
        <v>123.71441568</v>
      </c>
      <c r="J130" s="587">
        <v>15.56410876</v>
      </c>
      <c r="K130" s="587">
        <v>12.484651739999999</v>
      </c>
      <c r="L130" s="587">
        <v>36.446812290000004</v>
      </c>
      <c r="M130" s="587">
        <v>0</v>
      </c>
      <c r="N130" s="587">
        <v>82.867592110000004</v>
      </c>
      <c r="O130" s="587">
        <f t="shared" si="31"/>
        <v>542.88849729000003</v>
      </c>
      <c r="P130" s="492"/>
      <c r="Q130" s="492"/>
      <c r="R130" s="492"/>
      <c r="S130" s="492"/>
      <c r="T130" s="492"/>
      <c r="U130" s="492"/>
      <c r="V130" s="492"/>
      <c r="W130" s="492"/>
      <c r="X130" s="492"/>
      <c r="Y130" s="492"/>
      <c r="Z130" s="492"/>
    </row>
    <row r="131" spans="1:26" s="120" customFormat="1" x14ac:dyDescent="0.2">
      <c r="A131" s="286"/>
      <c r="B131" s="362" t="s">
        <v>238</v>
      </c>
      <c r="C131" s="363">
        <f>+C132+C133</f>
        <v>24.805879312479007</v>
      </c>
      <c r="D131" s="363">
        <f t="shared" ref="D131:N131" si="32">+D132+D133</f>
        <v>3.2794015425184422</v>
      </c>
      <c r="E131" s="363">
        <f t="shared" si="32"/>
        <v>300.92838662753945</v>
      </c>
      <c r="F131" s="363">
        <f t="shared" si="32"/>
        <v>0.93025170716482886</v>
      </c>
      <c r="G131" s="363">
        <f t="shared" si="32"/>
        <v>3.3391992821682006</v>
      </c>
      <c r="H131" s="363">
        <f t="shared" si="32"/>
        <v>289.22338926875847</v>
      </c>
      <c r="I131" s="363">
        <f t="shared" si="32"/>
        <v>0</v>
      </c>
      <c r="J131" s="363">
        <f t="shared" si="32"/>
        <v>0.21461711581848431</v>
      </c>
      <c r="K131" s="363">
        <f t="shared" si="32"/>
        <v>292.4016682717816</v>
      </c>
      <c r="L131" s="363">
        <f t="shared" si="32"/>
        <v>0</v>
      </c>
      <c r="M131" s="363">
        <f t="shared" si="32"/>
        <v>0</v>
      </c>
      <c r="N131" s="363">
        <f t="shared" si="32"/>
        <v>289.22338926875847</v>
      </c>
      <c r="O131" s="363">
        <f t="shared" si="31"/>
        <v>1204.3461823969869</v>
      </c>
      <c r="P131" s="492"/>
      <c r="Q131" s="492"/>
      <c r="R131" s="492"/>
      <c r="S131" s="492"/>
      <c r="T131" s="492"/>
      <c r="U131" s="492"/>
      <c r="V131" s="492"/>
      <c r="W131" s="492"/>
      <c r="X131" s="492"/>
      <c r="Y131" s="492"/>
      <c r="Z131" s="492"/>
    </row>
    <row r="132" spans="1:26" s="120" customFormat="1" x14ac:dyDescent="0.2">
      <c r="A132" s="286"/>
      <c r="B132" s="370" t="s">
        <v>78</v>
      </c>
      <c r="C132" s="366">
        <v>24.805879312479007</v>
      </c>
      <c r="D132" s="366">
        <v>3.2794015425184422</v>
      </c>
      <c r="E132" s="366">
        <v>300.92838662753945</v>
      </c>
      <c r="F132" s="366">
        <v>0.93025170716482886</v>
      </c>
      <c r="G132" s="366">
        <v>3.3391992821682006</v>
      </c>
      <c r="H132" s="366">
        <v>289.22338926875847</v>
      </c>
      <c r="I132" s="366">
        <v>0</v>
      </c>
      <c r="J132" s="366">
        <v>0.21461711581848431</v>
      </c>
      <c r="K132" s="366">
        <v>292.4016682717816</v>
      </c>
      <c r="L132" s="366">
        <v>0</v>
      </c>
      <c r="M132" s="366">
        <v>0</v>
      </c>
      <c r="N132" s="366">
        <v>289.22338926875847</v>
      </c>
      <c r="O132" s="366">
        <f t="shared" si="31"/>
        <v>1204.3461823969869</v>
      </c>
      <c r="P132" s="492"/>
      <c r="Q132" s="492"/>
      <c r="R132" s="492"/>
      <c r="S132" s="492"/>
      <c r="T132" s="492"/>
      <c r="U132" s="492"/>
      <c r="V132" s="492"/>
      <c r="W132" s="492"/>
      <c r="X132" s="492"/>
      <c r="Y132" s="492"/>
      <c r="Z132" s="492"/>
    </row>
    <row r="133" spans="1:26" x14ac:dyDescent="0.2">
      <c r="B133" s="401" t="s">
        <v>76</v>
      </c>
      <c r="C133" s="366">
        <v>0</v>
      </c>
      <c r="D133" s="366">
        <v>0</v>
      </c>
      <c r="E133" s="366">
        <v>0</v>
      </c>
      <c r="F133" s="366">
        <v>0</v>
      </c>
      <c r="G133" s="366">
        <v>0</v>
      </c>
      <c r="H133" s="366">
        <v>0</v>
      </c>
      <c r="I133" s="366">
        <v>0</v>
      </c>
      <c r="J133" s="366">
        <v>0</v>
      </c>
      <c r="K133" s="366">
        <v>0</v>
      </c>
      <c r="L133" s="366">
        <v>0</v>
      </c>
      <c r="M133" s="366">
        <v>0</v>
      </c>
      <c r="N133" s="366">
        <v>0</v>
      </c>
      <c r="O133" s="366">
        <f t="shared" si="31"/>
        <v>0</v>
      </c>
      <c r="V133" s="492"/>
      <c r="W133" s="492"/>
      <c r="X133" s="492"/>
      <c r="Y133" s="492"/>
      <c r="Z133" s="492"/>
    </row>
    <row r="134" spans="1:26" s="120" customFormat="1" x14ac:dyDescent="0.2">
      <c r="A134" s="286"/>
      <c r="B134" s="362" t="s">
        <v>371</v>
      </c>
      <c r="C134" s="363">
        <f>+C135+C140</f>
        <v>24.978441412609005</v>
      </c>
      <c r="D134" s="363">
        <f t="shared" ref="D134:N134" si="33">+D135+D140</f>
        <v>0.4538317799479481</v>
      </c>
      <c r="E134" s="363">
        <f t="shared" si="33"/>
        <v>0.47269836784938768</v>
      </c>
      <c r="F134" s="363">
        <f t="shared" si="33"/>
        <v>24.423653882980009</v>
      </c>
      <c r="G134" s="363">
        <f t="shared" si="33"/>
        <v>0.43204154365226699</v>
      </c>
      <c r="H134" s="363">
        <f t="shared" si="33"/>
        <v>0.42477813155370658</v>
      </c>
      <c r="I134" s="363">
        <f t="shared" si="33"/>
        <v>24.668356415805924</v>
      </c>
      <c r="J134" s="363">
        <f t="shared" si="33"/>
        <v>0.41025131062007569</v>
      </c>
      <c r="K134" s="363">
        <f t="shared" si="33"/>
        <v>0.42911789852151527</v>
      </c>
      <c r="L134" s="363">
        <f t="shared" si="33"/>
        <v>23.687192222421086</v>
      </c>
      <c r="M134" s="363">
        <f t="shared" si="33"/>
        <v>0.38846107432439453</v>
      </c>
      <c r="N134" s="363">
        <f t="shared" si="33"/>
        <v>0.38119766222583418</v>
      </c>
      <c r="O134" s="363">
        <f t="shared" si="31"/>
        <v>101.15002170251114</v>
      </c>
      <c r="P134" s="492"/>
      <c r="Q134" s="492"/>
      <c r="R134" s="492"/>
      <c r="S134" s="492"/>
      <c r="T134" s="492"/>
      <c r="U134" s="492"/>
      <c r="V134" s="492"/>
      <c r="W134" s="492"/>
      <c r="X134" s="492"/>
      <c r="Y134" s="492"/>
      <c r="Z134" s="492"/>
    </row>
    <row r="135" spans="1:26" s="120" customFormat="1" x14ac:dyDescent="0.2">
      <c r="A135" s="286"/>
      <c r="B135" s="369" t="s">
        <v>78</v>
      </c>
      <c r="C135" s="391">
        <f>+C136+C138</f>
        <v>24.978441412609005</v>
      </c>
      <c r="D135" s="391">
        <f t="shared" ref="D135:N135" si="34">+D136+D138</f>
        <v>0.4538317799479481</v>
      </c>
      <c r="E135" s="391">
        <f t="shared" si="34"/>
        <v>0.44656836784938769</v>
      </c>
      <c r="F135" s="391">
        <f t="shared" si="34"/>
        <v>24.423653882980009</v>
      </c>
      <c r="G135" s="391">
        <f t="shared" si="34"/>
        <v>0.43204154365226699</v>
      </c>
      <c r="H135" s="391">
        <f t="shared" si="34"/>
        <v>0.42477813155370658</v>
      </c>
      <c r="I135" s="391">
        <f t="shared" si="34"/>
        <v>24.668356415805924</v>
      </c>
      <c r="J135" s="391">
        <f t="shared" si="34"/>
        <v>0.41025131062007569</v>
      </c>
      <c r="K135" s="391">
        <f t="shared" si="34"/>
        <v>0.40298789852151529</v>
      </c>
      <c r="L135" s="391">
        <f t="shared" si="34"/>
        <v>23.687192222421086</v>
      </c>
      <c r="M135" s="391">
        <f t="shared" si="34"/>
        <v>0.38846107432439453</v>
      </c>
      <c r="N135" s="391">
        <f t="shared" si="34"/>
        <v>0.38119766222583418</v>
      </c>
      <c r="O135" s="391">
        <f t="shared" si="31"/>
        <v>101.09776170251115</v>
      </c>
      <c r="P135" s="492"/>
      <c r="Q135" s="492"/>
      <c r="R135" s="492"/>
      <c r="S135" s="492"/>
      <c r="T135" s="492"/>
      <c r="U135" s="492"/>
      <c r="V135" s="492"/>
      <c r="W135" s="492"/>
      <c r="X135" s="492"/>
      <c r="Y135" s="492"/>
      <c r="Z135" s="492"/>
    </row>
    <row r="136" spans="1:26" s="120" customFormat="1" x14ac:dyDescent="0.2">
      <c r="A136" s="286"/>
      <c r="B136" s="856" t="s">
        <v>833</v>
      </c>
      <c r="C136" s="396">
        <f>+C137</f>
        <v>0.46110695366361371</v>
      </c>
      <c r="D136" s="396">
        <f t="shared" ref="D136:N136" si="35">+D137</f>
        <v>0.4538317799479481</v>
      </c>
      <c r="E136" s="396">
        <f t="shared" si="35"/>
        <v>0.44656836784938769</v>
      </c>
      <c r="F136" s="396">
        <f t="shared" si="35"/>
        <v>0.43930495575082734</v>
      </c>
      <c r="G136" s="396">
        <f t="shared" si="35"/>
        <v>0.43204154365226699</v>
      </c>
      <c r="H136" s="396">
        <f t="shared" si="35"/>
        <v>0.42477813155370658</v>
      </c>
      <c r="I136" s="396">
        <f t="shared" si="35"/>
        <v>0.41751472271863599</v>
      </c>
      <c r="J136" s="396">
        <f t="shared" si="35"/>
        <v>0.41025131062007569</v>
      </c>
      <c r="K136" s="396">
        <f t="shared" si="35"/>
        <v>0.40298789852151529</v>
      </c>
      <c r="L136" s="396">
        <f t="shared" si="35"/>
        <v>0.39572448642295488</v>
      </c>
      <c r="M136" s="396">
        <f t="shared" si="35"/>
        <v>0.38846107432439453</v>
      </c>
      <c r="N136" s="396">
        <f t="shared" si="35"/>
        <v>0.38119766222583418</v>
      </c>
      <c r="O136" s="396">
        <f t="shared" si="31"/>
        <v>5.0537688872511612</v>
      </c>
      <c r="P136" s="492"/>
      <c r="Q136" s="492"/>
      <c r="R136" s="492"/>
      <c r="S136" s="492"/>
      <c r="T136" s="492"/>
      <c r="U136" s="492"/>
      <c r="V136" s="492"/>
      <c r="W136" s="492"/>
      <c r="X136" s="492"/>
      <c r="Y136" s="492"/>
      <c r="Z136" s="492"/>
    </row>
    <row r="137" spans="1:26" s="120" customFormat="1" x14ac:dyDescent="0.2">
      <c r="A137" s="286"/>
      <c r="B137" s="857" t="s">
        <v>834</v>
      </c>
      <c r="C137" s="392">
        <v>0.46110695366361371</v>
      </c>
      <c r="D137" s="392">
        <v>0.4538317799479481</v>
      </c>
      <c r="E137" s="392">
        <v>0.44656836784938769</v>
      </c>
      <c r="F137" s="392">
        <v>0.43930495575082734</v>
      </c>
      <c r="G137" s="392">
        <v>0.43204154365226699</v>
      </c>
      <c r="H137" s="392">
        <v>0.42477813155370658</v>
      </c>
      <c r="I137" s="392">
        <v>0.41751472271863599</v>
      </c>
      <c r="J137" s="392">
        <v>0.41025131062007569</v>
      </c>
      <c r="K137" s="392">
        <v>0.40298789852151529</v>
      </c>
      <c r="L137" s="392">
        <v>0.39572448642295488</v>
      </c>
      <c r="M137" s="392">
        <v>0.38846107432439453</v>
      </c>
      <c r="N137" s="392">
        <v>0.38119766222583418</v>
      </c>
      <c r="O137" s="392">
        <f t="shared" si="31"/>
        <v>5.0537688872511612</v>
      </c>
      <c r="P137" s="492"/>
      <c r="Q137" s="492"/>
      <c r="R137" s="492"/>
      <c r="S137" s="492"/>
      <c r="T137" s="492"/>
      <c r="U137" s="492"/>
      <c r="V137" s="492"/>
      <c r="W137" s="492"/>
      <c r="X137" s="492"/>
      <c r="Y137" s="492"/>
      <c r="Z137" s="492"/>
    </row>
    <row r="138" spans="1:26" s="120" customFormat="1" x14ac:dyDescent="0.2">
      <c r="A138" s="486"/>
      <c r="B138" s="858" t="s">
        <v>835</v>
      </c>
      <c r="C138" s="392">
        <f>+C139</f>
        <v>24.517334458945392</v>
      </c>
      <c r="D138" s="392">
        <f t="shared" ref="D138:N138" si="36">+D139</f>
        <v>0</v>
      </c>
      <c r="E138" s="392">
        <f t="shared" si="36"/>
        <v>0</v>
      </c>
      <c r="F138" s="392">
        <f t="shared" si="36"/>
        <v>23.984348927229181</v>
      </c>
      <c r="G138" s="392">
        <f t="shared" si="36"/>
        <v>0</v>
      </c>
      <c r="H138" s="392">
        <f t="shared" si="36"/>
        <v>0</v>
      </c>
      <c r="I138" s="392">
        <f t="shared" si="36"/>
        <v>24.250841693087288</v>
      </c>
      <c r="J138" s="392">
        <f t="shared" si="36"/>
        <v>0</v>
      </c>
      <c r="K138" s="392">
        <f t="shared" si="36"/>
        <v>0</v>
      </c>
      <c r="L138" s="392">
        <f t="shared" si="36"/>
        <v>23.291467735998129</v>
      </c>
      <c r="M138" s="392">
        <f t="shared" si="36"/>
        <v>0</v>
      </c>
      <c r="N138" s="392">
        <f t="shared" si="36"/>
        <v>0</v>
      </c>
      <c r="O138" s="392">
        <f t="shared" si="31"/>
        <v>96.043992815259983</v>
      </c>
      <c r="P138" s="492"/>
      <c r="Q138" s="492"/>
      <c r="R138" s="492"/>
      <c r="S138" s="492"/>
      <c r="T138" s="492"/>
      <c r="U138" s="492"/>
      <c r="V138" s="492"/>
      <c r="W138" s="492"/>
      <c r="X138" s="492"/>
      <c r="Y138" s="492"/>
      <c r="Z138" s="492"/>
    </row>
    <row r="139" spans="1:26" x14ac:dyDescent="0.2">
      <c r="A139" s="483"/>
      <c r="B139" s="857" t="s">
        <v>834</v>
      </c>
      <c r="C139" s="392">
        <v>24.517334458945392</v>
      </c>
      <c r="D139" s="392">
        <v>0</v>
      </c>
      <c r="E139" s="392">
        <v>0</v>
      </c>
      <c r="F139" s="392">
        <v>23.984348927229181</v>
      </c>
      <c r="G139" s="392">
        <v>0</v>
      </c>
      <c r="H139" s="392">
        <v>0</v>
      </c>
      <c r="I139" s="392">
        <v>24.250841693087288</v>
      </c>
      <c r="J139" s="392">
        <v>0</v>
      </c>
      <c r="K139" s="392">
        <v>0</v>
      </c>
      <c r="L139" s="392">
        <v>23.291467735998129</v>
      </c>
      <c r="M139" s="392">
        <v>0</v>
      </c>
      <c r="N139" s="392">
        <v>0</v>
      </c>
      <c r="O139" s="392">
        <f t="shared" si="31"/>
        <v>96.043992815259983</v>
      </c>
      <c r="V139" s="492"/>
      <c r="W139" s="492"/>
      <c r="X139" s="492"/>
      <c r="Y139" s="492"/>
      <c r="Z139" s="492"/>
    </row>
    <row r="140" spans="1:26" x14ac:dyDescent="0.2">
      <c r="A140" s="483"/>
      <c r="B140" s="370" t="s">
        <v>76</v>
      </c>
      <c r="C140" s="396">
        <f>+C141</f>
        <v>0</v>
      </c>
      <c r="D140" s="396">
        <f t="shared" ref="D140:N140" si="37">+D141</f>
        <v>0</v>
      </c>
      <c r="E140" s="396">
        <f t="shared" si="37"/>
        <v>2.613E-2</v>
      </c>
      <c r="F140" s="396">
        <f t="shared" si="37"/>
        <v>0</v>
      </c>
      <c r="G140" s="396">
        <f t="shared" si="37"/>
        <v>0</v>
      </c>
      <c r="H140" s="396">
        <f t="shared" si="37"/>
        <v>0</v>
      </c>
      <c r="I140" s="396">
        <f t="shared" si="37"/>
        <v>0</v>
      </c>
      <c r="J140" s="396">
        <f t="shared" si="37"/>
        <v>0</v>
      </c>
      <c r="K140" s="396">
        <f t="shared" si="37"/>
        <v>2.613E-2</v>
      </c>
      <c r="L140" s="396">
        <f t="shared" si="37"/>
        <v>0</v>
      </c>
      <c r="M140" s="396">
        <f t="shared" si="37"/>
        <v>0</v>
      </c>
      <c r="N140" s="396">
        <f t="shared" si="37"/>
        <v>0</v>
      </c>
      <c r="O140" s="396">
        <f t="shared" si="31"/>
        <v>5.2260000000000001E-2</v>
      </c>
      <c r="V140" s="492"/>
      <c r="W140" s="492"/>
      <c r="X140" s="492"/>
      <c r="Y140" s="492"/>
      <c r="Z140" s="492"/>
    </row>
    <row r="141" spans="1:26" x14ac:dyDescent="0.2">
      <c r="B141" s="857" t="s">
        <v>836</v>
      </c>
      <c r="C141" s="392">
        <v>0</v>
      </c>
      <c r="D141" s="392">
        <v>0</v>
      </c>
      <c r="E141" s="392">
        <v>2.613E-2</v>
      </c>
      <c r="F141" s="392">
        <v>0</v>
      </c>
      <c r="G141" s="392">
        <v>0</v>
      </c>
      <c r="H141" s="392">
        <v>0</v>
      </c>
      <c r="I141" s="392">
        <v>0</v>
      </c>
      <c r="J141" s="392">
        <v>0</v>
      </c>
      <c r="K141" s="392">
        <v>2.613E-2</v>
      </c>
      <c r="L141" s="392">
        <v>0</v>
      </c>
      <c r="M141" s="392">
        <v>0</v>
      </c>
      <c r="N141" s="392">
        <v>0</v>
      </c>
      <c r="O141" s="392">
        <f t="shared" si="31"/>
        <v>5.2260000000000001E-2</v>
      </c>
      <c r="V141" s="492"/>
      <c r="W141" s="492"/>
      <c r="X141" s="492"/>
      <c r="Y141" s="492"/>
      <c r="Z141" s="492"/>
    </row>
    <row r="142" spans="1:26" x14ac:dyDescent="0.2">
      <c r="B142" s="397"/>
      <c r="C142" s="86"/>
      <c r="D142" s="86"/>
      <c r="E142" s="86"/>
      <c r="F142" s="86"/>
      <c r="G142" s="86"/>
      <c r="H142" s="86"/>
      <c r="I142" s="86"/>
      <c r="J142" s="86"/>
      <c r="K142" s="86"/>
      <c r="L142" s="86"/>
      <c r="M142" s="86"/>
      <c r="N142" s="86"/>
      <c r="O142" s="86"/>
      <c r="V142" s="492"/>
      <c r="W142" s="492"/>
      <c r="X142" s="492"/>
      <c r="Y142" s="492"/>
      <c r="Z142" s="492"/>
    </row>
    <row r="143" spans="1:26" x14ac:dyDescent="0.2">
      <c r="B143" s="360" t="s">
        <v>116</v>
      </c>
      <c r="C143" s="361">
        <f>+C144+C145</f>
        <v>282.73110327296826</v>
      </c>
      <c r="D143" s="361">
        <f t="shared" ref="D143:N143" si="38">+D144+D145</f>
        <v>14.37298923909343</v>
      </c>
      <c r="E143" s="361">
        <f t="shared" si="38"/>
        <v>1169.1949866476484</v>
      </c>
      <c r="F143" s="361">
        <f t="shared" si="38"/>
        <v>782.07728362110277</v>
      </c>
      <c r="G143" s="361">
        <f t="shared" si="38"/>
        <v>463.46384073488503</v>
      </c>
      <c r="H143" s="361">
        <f t="shared" si="38"/>
        <v>1292.5232125620932</v>
      </c>
      <c r="I143" s="361">
        <f t="shared" si="38"/>
        <v>236.89892945405921</v>
      </c>
      <c r="J143" s="361">
        <f t="shared" si="38"/>
        <v>11.402478524517608</v>
      </c>
      <c r="K143" s="361">
        <f t="shared" si="38"/>
        <v>973.68770385562027</v>
      </c>
      <c r="L143" s="361">
        <f t="shared" si="38"/>
        <v>757.24390954233036</v>
      </c>
      <c r="M143" s="361">
        <f t="shared" si="38"/>
        <v>459.80951989791316</v>
      </c>
      <c r="N143" s="361">
        <f t="shared" si="38"/>
        <v>1142.0835561598897</v>
      </c>
      <c r="O143" s="123">
        <f t="shared" si="31"/>
        <v>7585.4895135121214</v>
      </c>
    </row>
    <row r="144" spans="1:26" x14ac:dyDescent="0.2">
      <c r="B144" s="362" t="s">
        <v>117</v>
      </c>
      <c r="C144" s="363">
        <v>39.063011588519018</v>
      </c>
      <c r="D144" s="363">
        <v>3.3689865338673268</v>
      </c>
      <c r="E144" s="363">
        <v>29.748142082117315</v>
      </c>
      <c r="F144" s="363">
        <v>82.893127923077216</v>
      </c>
      <c r="G144" s="363">
        <v>43.129122881397848</v>
      </c>
      <c r="H144" s="363">
        <v>211.5511628384703</v>
      </c>
      <c r="I144" s="363">
        <v>20.61825800373186</v>
      </c>
      <c r="J144" s="363">
        <v>3.2660145192595023</v>
      </c>
      <c r="K144" s="363">
        <v>32.751065952117663</v>
      </c>
      <c r="L144" s="363">
        <v>55.928673481413611</v>
      </c>
      <c r="M144" s="363">
        <v>43.152619978318803</v>
      </c>
      <c r="N144" s="363">
        <v>211.44050480289354</v>
      </c>
      <c r="O144" s="123">
        <f t="shared" si="31"/>
        <v>776.91069058518406</v>
      </c>
    </row>
    <row r="145" spans="2:15" x14ac:dyDescent="0.2">
      <c r="B145" s="362" t="s">
        <v>638</v>
      </c>
      <c r="C145" s="363">
        <v>243.66809168444925</v>
      </c>
      <c r="D145" s="363">
        <v>11.004002705226103</v>
      </c>
      <c r="E145" s="363">
        <v>1139.4468445655311</v>
      </c>
      <c r="F145" s="363">
        <v>699.18415569802551</v>
      </c>
      <c r="G145" s="363">
        <v>420.33471785348718</v>
      </c>
      <c r="H145" s="363">
        <v>1080.9720497236231</v>
      </c>
      <c r="I145" s="363">
        <v>216.28067145032736</v>
      </c>
      <c r="J145" s="363">
        <v>8.1364640052581052</v>
      </c>
      <c r="K145" s="363">
        <v>940.93663790350263</v>
      </c>
      <c r="L145" s="363">
        <v>701.31523606091673</v>
      </c>
      <c r="M145" s="363">
        <v>416.65689991959437</v>
      </c>
      <c r="N145" s="363">
        <v>930.64305135699612</v>
      </c>
      <c r="O145" s="123">
        <f t="shared" si="31"/>
        <v>6808.5788229269365</v>
      </c>
    </row>
    <row r="146" spans="2:15" x14ac:dyDescent="0.2">
      <c r="B146" s="360" t="s">
        <v>118</v>
      </c>
      <c r="C146" s="361">
        <v>1028.0803549943134</v>
      </c>
      <c r="D146" s="361">
        <v>270.78079463481953</v>
      </c>
      <c r="E146" s="361">
        <v>396.35573797190045</v>
      </c>
      <c r="F146" s="361">
        <v>1064.3489713441484</v>
      </c>
      <c r="G146" s="361">
        <v>1098.5565071775584</v>
      </c>
      <c r="H146" s="361">
        <v>1617.3798867743412</v>
      </c>
      <c r="I146" s="361">
        <v>801.18480059769354</v>
      </c>
      <c r="J146" s="361">
        <v>301.50095555649335</v>
      </c>
      <c r="K146" s="361">
        <v>393.17816810504416</v>
      </c>
      <c r="L146" s="361">
        <v>933.82945220109298</v>
      </c>
      <c r="M146" s="361">
        <v>860.23538637104275</v>
      </c>
      <c r="N146" s="361">
        <v>1612.2631469019127</v>
      </c>
      <c r="O146" s="123">
        <f t="shared" si="31"/>
        <v>10377.694162630361</v>
      </c>
    </row>
    <row r="148" spans="2:15" x14ac:dyDescent="0.2">
      <c r="B148" s="98" t="s">
        <v>372</v>
      </c>
    </row>
  </sheetData>
  <mergeCells count="2">
    <mergeCell ref="B11:O11"/>
    <mergeCell ref="B6:O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ignoredErrors>
    <ignoredError sqref="O18 C18" formulaRange="1"/>
    <ignoredError sqref="O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0"/>
  <sheetViews>
    <sheetView showGridLines="0" showRuler="0" topLeftCell="A31" zoomScale="115" zoomScaleNormal="115" zoomScaleSheetLayoutView="85" workbookViewId="0">
      <selection activeCell="C44" sqref="C44"/>
    </sheetView>
  </sheetViews>
  <sheetFormatPr baseColWidth="10" defaultRowHeight="12.75" x14ac:dyDescent="0.2"/>
  <cols>
    <col min="1" max="1" width="6.85546875" style="284" customWidth="1"/>
    <col min="2" max="2" width="88.7109375" style="284" customWidth="1"/>
    <col min="3" max="3" width="19" style="284" customWidth="1"/>
    <col min="4" max="4" width="19.28515625" style="284" customWidth="1"/>
    <col min="5" max="5" width="18.85546875" style="284" customWidth="1"/>
    <col min="6" max="6" width="56.28515625" style="284" customWidth="1"/>
    <col min="7" max="16384" width="11.42578125" style="284"/>
  </cols>
  <sheetData>
    <row r="1" spans="1:7" ht="15" x14ac:dyDescent="0.2">
      <c r="A1" s="802" t="s">
        <v>237</v>
      </c>
      <c r="B1" s="803"/>
    </row>
    <row r="2" spans="1:7" ht="15" customHeight="1" x14ac:dyDescent="0.2">
      <c r="A2" s="802"/>
      <c r="B2" s="410" t="s">
        <v>805</v>
      </c>
      <c r="C2" s="285"/>
      <c r="D2" s="286"/>
    </row>
    <row r="3" spans="1:7" ht="15" customHeight="1" x14ac:dyDescent="0.2">
      <c r="A3" s="427"/>
      <c r="B3" s="287" t="s">
        <v>330</v>
      </c>
      <c r="C3" s="286"/>
      <c r="D3" s="288"/>
    </row>
    <row r="4" spans="1:7" s="426" customFormat="1" ht="12" x14ac:dyDescent="0.2">
      <c r="B4" s="440"/>
      <c r="C4" s="441"/>
      <c r="D4" s="441"/>
    </row>
    <row r="5" spans="1:7" s="426" customFormat="1" ht="12" x14ac:dyDescent="0.2">
      <c r="B5" s="442"/>
      <c r="C5" s="442"/>
      <c r="D5" s="443"/>
    </row>
    <row r="6" spans="1:7" ht="17.25" x14ac:dyDescent="0.2">
      <c r="B6" s="1199" t="s">
        <v>596</v>
      </c>
      <c r="C6" s="1199"/>
      <c r="D6" s="1199"/>
      <c r="E6" s="426"/>
      <c r="F6" s="426"/>
      <c r="G6" s="426"/>
    </row>
    <row r="7" spans="1:7" ht="15.75" x14ac:dyDescent="0.2">
      <c r="B7" s="1200" t="s">
        <v>300</v>
      </c>
      <c r="C7" s="1200"/>
      <c r="D7" s="1200"/>
      <c r="E7" s="426"/>
      <c r="F7" s="426"/>
      <c r="G7" s="426"/>
    </row>
    <row r="8" spans="1:7" s="426" customFormat="1" ht="12" x14ac:dyDescent="0.2">
      <c r="B8" s="442"/>
      <c r="C8" s="441"/>
      <c r="D8" s="444"/>
    </row>
    <row r="9" spans="1:7" s="426" customFormat="1" ht="12" x14ac:dyDescent="0.2">
      <c r="B9" s="441"/>
      <c r="C9" s="441"/>
      <c r="D9" s="441"/>
    </row>
    <row r="10" spans="1:7" ht="13.5" thickBot="1" x14ac:dyDescent="0.25">
      <c r="B10" s="286" t="s">
        <v>912</v>
      </c>
      <c r="C10" s="286"/>
      <c r="D10" s="286"/>
      <c r="E10" s="426"/>
      <c r="F10" s="426"/>
      <c r="G10" s="426"/>
    </row>
    <row r="11" spans="1:7" ht="16.5" thickTop="1" thickBot="1" x14ac:dyDescent="0.25">
      <c r="B11" s="271"/>
      <c r="C11" s="435" t="s">
        <v>297</v>
      </c>
      <c r="D11" s="435" t="s">
        <v>298</v>
      </c>
      <c r="E11" s="426"/>
      <c r="F11" s="426"/>
      <c r="G11" s="426"/>
    </row>
    <row r="12" spans="1:7" ht="13.5" thickTop="1" x14ac:dyDescent="0.2">
      <c r="B12" s="289"/>
      <c r="C12" s="290"/>
      <c r="D12" s="290"/>
      <c r="E12" s="426"/>
      <c r="F12" s="426"/>
      <c r="G12" s="426"/>
    </row>
    <row r="13" spans="1:7" ht="17.25" x14ac:dyDescent="0.2">
      <c r="B13" s="430" t="s">
        <v>666</v>
      </c>
      <c r="C13" s="338">
        <f>+C16+C84</f>
        <v>345384743.29469723</v>
      </c>
      <c r="D13" s="338">
        <f>+D16+D84</f>
        <v>13058414335.486948</v>
      </c>
      <c r="E13" s="1152"/>
      <c r="F13" s="426"/>
      <c r="G13" s="426"/>
    </row>
    <row r="14" spans="1:7" ht="13.5" thickBot="1" x14ac:dyDescent="0.25">
      <c r="B14" s="291"/>
      <c r="C14" s="292"/>
      <c r="D14" s="292"/>
      <c r="E14" s="1152"/>
      <c r="F14" s="426"/>
      <c r="G14" s="426"/>
    </row>
    <row r="15" spans="1:7" ht="13.5" thickTop="1" x14ac:dyDescent="0.2">
      <c r="B15" s="289"/>
      <c r="C15" s="290"/>
      <c r="D15" s="290"/>
      <c r="E15" s="1152"/>
      <c r="F15" s="426"/>
      <c r="G15" s="426"/>
    </row>
    <row r="16" spans="1:7" ht="15.75" x14ac:dyDescent="0.2">
      <c r="B16" s="337" t="s">
        <v>445</v>
      </c>
      <c r="C16" s="421">
        <f>+C19+C61+C66</f>
        <v>332191803.16072136</v>
      </c>
      <c r="D16" s="421">
        <f>+D19+D61+D66</f>
        <v>12559607351.441502</v>
      </c>
      <c r="E16" s="1152"/>
      <c r="F16" s="426"/>
      <c r="G16" s="426"/>
    </row>
    <row r="17" spans="2:8" ht="13.5" thickBot="1" x14ac:dyDescent="0.25">
      <c r="B17" s="291"/>
      <c r="C17" s="292"/>
      <c r="D17" s="292"/>
      <c r="E17" s="1152"/>
      <c r="F17" s="426"/>
      <c r="G17" s="426"/>
    </row>
    <row r="18" spans="2:8" s="295" customFormat="1" ht="12.75" customHeight="1" thickTop="1" x14ac:dyDescent="0.2">
      <c r="B18" s="293"/>
      <c r="C18" s="294"/>
      <c r="D18" s="294"/>
      <c r="E18" s="1152"/>
      <c r="F18" s="426"/>
      <c r="G18" s="426"/>
      <c r="H18" s="284"/>
    </row>
    <row r="19" spans="2:8" s="429" customFormat="1" ht="15.75" x14ac:dyDescent="0.2">
      <c r="B19" s="337" t="s">
        <v>447</v>
      </c>
      <c r="C19" s="357">
        <f>+C21+C54</f>
        <v>329281546.30753028</v>
      </c>
      <c r="D19" s="357">
        <f>+D21+D54</f>
        <v>12449575487.258997</v>
      </c>
      <c r="E19" s="1152"/>
      <c r="F19" s="426"/>
      <c r="G19" s="426"/>
      <c r="H19" s="284"/>
    </row>
    <row r="20" spans="2:8" x14ac:dyDescent="0.2">
      <c r="B20" s="296"/>
      <c r="C20" s="297"/>
      <c r="D20" s="297"/>
      <c r="E20" s="1152"/>
      <c r="F20" s="426"/>
      <c r="G20" s="426"/>
    </row>
    <row r="21" spans="2:8" s="427" customFormat="1" ht="15" x14ac:dyDescent="0.2">
      <c r="B21" s="428" t="s">
        <v>244</v>
      </c>
      <c r="C21" s="358">
        <f>+C23+C27+C29+C52</f>
        <v>290548077.03578031</v>
      </c>
      <c r="D21" s="358">
        <f>+D23+D27+D29+D52</f>
        <v>10985128860.991894</v>
      </c>
      <c r="E21" s="1152"/>
      <c r="F21" s="426"/>
      <c r="G21" s="426"/>
      <c r="H21" s="284"/>
    </row>
    <row r="22" spans="2:8" x14ac:dyDescent="0.2">
      <c r="B22" s="298"/>
      <c r="C22" s="299"/>
      <c r="D22" s="299"/>
      <c r="E22" s="1152"/>
      <c r="F22" s="426"/>
      <c r="G22" s="426"/>
    </row>
    <row r="23" spans="2:8" ht="15" x14ac:dyDescent="0.2">
      <c r="B23" s="431" t="s">
        <v>331</v>
      </c>
      <c r="C23" s="300">
        <f>+C24+C25</f>
        <v>215251573.65878767</v>
      </c>
      <c r="D23" s="300">
        <f>+D24+D25</f>
        <v>8138296072.3635426</v>
      </c>
      <c r="E23" s="1152"/>
      <c r="F23" s="426"/>
      <c r="G23" s="426"/>
    </row>
    <row r="24" spans="2:8" x14ac:dyDescent="0.2">
      <c r="B24" s="296" t="s">
        <v>295</v>
      </c>
      <c r="C24" s="302">
        <v>43400130.982959814</v>
      </c>
      <c r="D24" s="302">
        <v>1640885172.2430396</v>
      </c>
      <c r="E24" s="1152"/>
      <c r="F24" s="426"/>
      <c r="G24" s="426"/>
    </row>
    <row r="25" spans="2:8" x14ac:dyDescent="0.2">
      <c r="B25" s="303" t="s">
        <v>119</v>
      </c>
      <c r="C25" s="302">
        <v>171851442.67582786</v>
      </c>
      <c r="D25" s="302">
        <v>6497410900.1205034</v>
      </c>
      <c r="E25" s="1152"/>
      <c r="F25" s="426"/>
      <c r="G25" s="426"/>
    </row>
    <row r="26" spans="2:8" x14ac:dyDescent="0.2">
      <c r="B26" s="304"/>
      <c r="C26" s="299"/>
      <c r="D26" s="299"/>
      <c r="E26" s="1152"/>
      <c r="F26" s="426"/>
      <c r="G26" s="426"/>
    </row>
    <row r="27" spans="2:8" ht="15" x14ac:dyDescent="0.2">
      <c r="B27" s="431" t="s">
        <v>475</v>
      </c>
      <c r="C27" s="301">
        <v>11555684.981022064</v>
      </c>
      <c r="D27" s="301">
        <v>436900804.46797651</v>
      </c>
      <c r="E27" s="1152"/>
      <c r="F27" s="426"/>
      <c r="G27" s="426"/>
    </row>
    <row r="28" spans="2:8" x14ac:dyDescent="0.2">
      <c r="B28" s="304"/>
      <c r="C28" s="299"/>
      <c r="D28" s="299"/>
      <c r="E28" s="1152"/>
      <c r="F28" s="426"/>
      <c r="G28" s="426"/>
    </row>
    <row r="29" spans="2:8" ht="15" x14ac:dyDescent="0.2">
      <c r="B29" s="431" t="s">
        <v>55</v>
      </c>
      <c r="C29" s="301">
        <f>+C31+C33+C44+C46+C48+C50</f>
        <v>61262526.592319012</v>
      </c>
      <c r="D29" s="301">
        <f>+D31+D33+D44+D46+D48+D50</f>
        <v>2316231984.1603756</v>
      </c>
      <c r="E29" s="1152"/>
      <c r="F29" s="426"/>
      <c r="G29" s="426"/>
    </row>
    <row r="30" spans="2:8" x14ac:dyDescent="0.2">
      <c r="B30" s="304"/>
      <c r="C30" s="299"/>
      <c r="D30" s="299"/>
      <c r="E30" s="1152"/>
      <c r="F30" s="426"/>
      <c r="G30" s="426"/>
    </row>
    <row r="31" spans="2:8" x14ac:dyDescent="0.2">
      <c r="B31" s="304" t="s">
        <v>283</v>
      </c>
      <c r="C31" s="305">
        <v>683538.52444697428</v>
      </c>
      <c r="D31" s="305">
        <v>25843429.593848538</v>
      </c>
      <c r="E31" s="1152"/>
      <c r="F31" s="426"/>
      <c r="G31" s="426"/>
    </row>
    <row r="32" spans="2:8" x14ac:dyDescent="0.2">
      <c r="B32" s="304"/>
      <c r="C32" s="299"/>
      <c r="D32" s="299"/>
      <c r="E32" s="1152"/>
      <c r="F32" s="426"/>
      <c r="G32" s="426"/>
    </row>
    <row r="33" spans="2:7" x14ac:dyDescent="0.2">
      <c r="B33" s="304" t="s">
        <v>293</v>
      </c>
      <c r="C33" s="299">
        <f>SUM(C34:C42)</f>
        <v>51037436.15483962</v>
      </c>
      <c r="D33" s="299">
        <f>SUM(D34:D42)</f>
        <v>1929638697.3730233</v>
      </c>
      <c r="E33" s="1152"/>
      <c r="F33" s="426"/>
      <c r="G33" s="426"/>
    </row>
    <row r="34" spans="2:7" x14ac:dyDescent="0.2">
      <c r="B34" s="296" t="s">
        <v>675</v>
      </c>
      <c r="C34" s="302">
        <v>2625</v>
      </c>
      <c r="D34" s="302">
        <v>99246.787500000006</v>
      </c>
      <c r="E34" s="1152"/>
      <c r="F34" s="426"/>
      <c r="G34" s="426"/>
    </row>
    <row r="35" spans="2:7" x14ac:dyDescent="0.2">
      <c r="B35" s="296" t="s">
        <v>289</v>
      </c>
      <c r="C35" s="302">
        <v>6879345.9518513139</v>
      </c>
      <c r="D35" s="302">
        <v>260096375.55138004</v>
      </c>
      <c r="E35" s="1152"/>
      <c r="F35" s="426"/>
      <c r="G35" s="426"/>
    </row>
    <row r="36" spans="2:7" x14ac:dyDescent="0.2">
      <c r="B36" s="296" t="s">
        <v>288</v>
      </c>
      <c r="C36" s="302">
        <v>12331943.240525998</v>
      </c>
      <c r="D36" s="302">
        <v>466249809.62077916</v>
      </c>
      <c r="E36" s="1152"/>
      <c r="F36" s="426"/>
      <c r="G36" s="426"/>
    </row>
    <row r="37" spans="2:7" x14ac:dyDescent="0.2">
      <c r="B37" s="296" t="s">
        <v>290</v>
      </c>
      <c r="C37" s="302">
        <v>167338.57653000002</v>
      </c>
      <c r="D37" s="302">
        <v>6326787.1030192003</v>
      </c>
      <c r="E37" s="1152"/>
      <c r="F37" s="426"/>
      <c r="G37" s="426"/>
    </row>
    <row r="38" spans="2:7" x14ac:dyDescent="0.2">
      <c r="B38" s="296" t="s">
        <v>291</v>
      </c>
      <c r="C38" s="302">
        <v>45161.599831364052</v>
      </c>
      <c r="D38" s="302">
        <v>1707483.3149041615</v>
      </c>
      <c r="E38" s="1152"/>
      <c r="F38" s="426"/>
      <c r="G38" s="426"/>
    </row>
    <row r="39" spans="2:7" x14ac:dyDescent="0.2">
      <c r="B39" s="296" t="s">
        <v>304</v>
      </c>
      <c r="C39" s="302">
        <v>3467422.0753499996</v>
      </c>
      <c r="D39" s="302">
        <v>131097334.05145539</v>
      </c>
      <c r="E39" s="1152"/>
      <c r="F39" s="426"/>
      <c r="G39" s="426"/>
    </row>
    <row r="40" spans="2:7" x14ac:dyDescent="0.2">
      <c r="B40" s="296" t="s">
        <v>597</v>
      </c>
      <c r="C40" s="302">
        <v>41262.805189999999</v>
      </c>
      <c r="D40" s="302">
        <v>1560076.5174650771</v>
      </c>
      <c r="E40" s="1152"/>
      <c r="F40" s="426"/>
      <c r="G40" s="426"/>
    </row>
    <row r="41" spans="2:7" x14ac:dyDescent="0.2">
      <c r="B41" s="296" t="s">
        <v>806</v>
      </c>
      <c r="C41" s="302">
        <v>28031770.905560948</v>
      </c>
      <c r="D41" s="302">
        <v>1059833603.9287201</v>
      </c>
      <c r="E41" s="1152"/>
      <c r="F41" s="426"/>
      <c r="G41" s="426"/>
    </row>
    <row r="42" spans="2:7" x14ac:dyDescent="0.2">
      <c r="B42" s="296" t="s">
        <v>875</v>
      </c>
      <c r="C42" s="302">
        <v>70566</v>
      </c>
      <c r="D42" s="302">
        <v>2667980.4978</v>
      </c>
      <c r="E42" s="1152"/>
      <c r="F42" s="426"/>
      <c r="G42" s="426"/>
    </row>
    <row r="43" spans="2:7" x14ac:dyDescent="0.2">
      <c r="B43" s="306"/>
      <c r="C43" s="307"/>
      <c r="D43" s="307"/>
      <c r="E43" s="1152"/>
      <c r="F43" s="426"/>
      <c r="G43" s="426"/>
    </row>
    <row r="44" spans="2:7" x14ac:dyDescent="0.2">
      <c r="B44" s="304" t="s">
        <v>292</v>
      </c>
      <c r="C44" s="1023">
        <v>6912168.5571640376</v>
      </c>
      <c r="D44" s="1023">
        <v>261337342.4598251</v>
      </c>
      <c r="E44" s="1152"/>
      <c r="F44" s="426"/>
      <c r="G44" s="426"/>
    </row>
    <row r="45" spans="2:7" x14ac:dyDescent="0.2">
      <c r="B45" s="306"/>
      <c r="C45" s="308"/>
      <c r="D45" s="308"/>
      <c r="E45" s="1152"/>
      <c r="F45" s="426"/>
      <c r="G45" s="426"/>
    </row>
    <row r="46" spans="2:7" x14ac:dyDescent="0.2">
      <c r="B46" s="304" t="s">
        <v>294</v>
      </c>
      <c r="C46" s="1023">
        <v>1194162.8149353638</v>
      </c>
      <c r="D46" s="1023">
        <v>45149265.955920719</v>
      </c>
      <c r="E46" s="1152"/>
      <c r="F46" s="426"/>
      <c r="G46" s="426"/>
    </row>
    <row r="47" spans="2:7" x14ac:dyDescent="0.2">
      <c r="B47" s="306"/>
      <c r="C47" s="308"/>
      <c r="D47" s="308"/>
      <c r="E47" s="1152"/>
      <c r="F47" s="426"/>
      <c r="G47" s="426"/>
    </row>
    <row r="48" spans="2:7" x14ac:dyDescent="0.2">
      <c r="B48" s="304" t="s">
        <v>384</v>
      </c>
      <c r="C48" s="1023">
        <v>931193.35678504372</v>
      </c>
      <c r="D48" s="1023">
        <v>35206837.79133597</v>
      </c>
      <c r="E48" s="1152"/>
      <c r="F48" s="426"/>
      <c r="G48" s="426"/>
    </row>
    <row r="49" spans="2:8" x14ac:dyDescent="0.2">
      <c r="B49" s="306"/>
      <c r="C49" s="302"/>
      <c r="D49" s="302"/>
      <c r="E49" s="1152"/>
      <c r="F49" s="426"/>
      <c r="G49" s="426"/>
    </row>
    <row r="50" spans="2:8" x14ac:dyDescent="0.2">
      <c r="B50" s="304" t="s">
        <v>409</v>
      </c>
      <c r="C50" s="1023">
        <v>504027.18414797599</v>
      </c>
      <c r="D50" s="1023">
        <v>19056410.98642192</v>
      </c>
      <c r="E50" s="1152"/>
      <c r="F50" s="426"/>
      <c r="G50" s="426"/>
    </row>
    <row r="51" spans="2:8" x14ac:dyDescent="0.2">
      <c r="B51" s="304"/>
      <c r="C51" s="299"/>
      <c r="D51" s="299"/>
      <c r="E51" s="1152"/>
      <c r="F51" s="426"/>
      <c r="G51" s="426"/>
    </row>
    <row r="52" spans="2:8" ht="15" x14ac:dyDescent="0.2">
      <c r="B52" s="431" t="s">
        <v>258</v>
      </c>
      <c r="C52" s="301">
        <v>2478291.8036515792</v>
      </c>
      <c r="D52" s="301">
        <v>93700000.000000015</v>
      </c>
      <c r="E52" s="1152"/>
      <c r="F52" s="426"/>
      <c r="G52" s="426"/>
    </row>
    <row r="53" spans="2:8" ht="15" x14ac:dyDescent="0.2">
      <c r="B53" s="309"/>
      <c r="C53" s="310"/>
      <c r="D53" s="310"/>
      <c r="E53" s="1152"/>
      <c r="F53" s="426"/>
      <c r="G53" s="426"/>
    </row>
    <row r="54" spans="2:8" s="427" customFormat="1" ht="15.75" x14ac:dyDescent="0.2">
      <c r="B54" s="423" t="s">
        <v>374</v>
      </c>
      <c r="C54" s="357">
        <f>SUM(C55:C60)</f>
        <v>38733469.271749943</v>
      </c>
      <c r="D54" s="357">
        <f>SUM(D55:D60)</f>
        <v>1464446626.2671034</v>
      </c>
      <c r="E54" s="1152"/>
      <c r="F54" s="426"/>
      <c r="G54" s="426"/>
      <c r="H54" s="284"/>
    </row>
    <row r="55" spans="2:8" x14ac:dyDescent="0.2">
      <c r="B55" s="304"/>
      <c r="C55" s="311"/>
      <c r="D55" s="299"/>
      <c r="E55" s="1152"/>
      <c r="F55" s="426"/>
      <c r="G55" s="426"/>
    </row>
    <row r="56" spans="2:8" x14ac:dyDescent="0.2">
      <c r="B56" s="304" t="s">
        <v>301</v>
      </c>
      <c r="C56" s="311">
        <v>10818523.974894401</v>
      </c>
      <c r="D56" s="1023">
        <v>409030000</v>
      </c>
      <c r="E56" s="1152"/>
      <c r="F56" s="426"/>
      <c r="G56" s="426"/>
    </row>
    <row r="57" spans="2:8" x14ac:dyDescent="0.2">
      <c r="B57" s="312" t="s">
        <v>951</v>
      </c>
      <c r="C57" s="313">
        <v>22694281.902145386</v>
      </c>
      <c r="D57" s="305">
        <v>858032218.4408834</v>
      </c>
      <c r="E57" s="1152"/>
      <c r="F57" s="426"/>
      <c r="G57" s="426"/>
    </row>
    <row r="58" spans="2:8" x14ac:dyDescent="0.2">
      <c r="B58" s="312" t="s">
        <v>409</v>
      </c>
      <c r="C58" s="313">
        <v>1013005.0808949358</v>
      </c>
      <c r="D58" s="305">
        <v>38300000</v>
      </c>
      <c r="E58" s="1152"/>
      <c r="F58" s="426"/>
      <c r="G58" s="426"/>
    </row>
    <row r="59" spans="2:8" x14ac:dyDescent="0.2">
      <c r="B59" s="312" t="s">
        <v>848</v>
      </c>
      <c r="C59" s="313">
        <v>4207658.3138152203</v>
      </c>
      <c r="D59" s="305">
        <v>159084407.82622001</v>
      </c>
      <c r="E59" s="1152"/>
      <c r="F59" s="426"/>
      <c r="G59" s="426"/>
    </row>
    <row r="60" spans="2:8" x14ac:dyDescent="0.2">
      <c r="B60" s="304"/>
      <c r="C60" s="311"/>
      <c r="D60" s="299"/>
      <c r="E60" s="1152"/>
      <c r="F60" s="426"/>
      <c r="G60" s="426"/>
    </row>
    <row r="61" spans="2:8" ht="15.75" x14ac:dyDescent="0.2">
      <c r="B61" s="422" t="s">
        <v>448</v>
      </c>
      <c r="C61" s="357">
        <f>+C63+C64</f>
        <v>104835.12819105788</v>
      </c>
      <c r="D61" s="357">
        <f>+D63+D64</f>
        <v>3963637.9771859744</v>
      </c>
      <c r="E61" s="1152"/>
      <c r="F61" s="426"/>
      <c r="G61" s="426"/>
    </row>
    <row r="62" spans="2:8" x14ac:dyDescent="0.2">
      <c r="B62" s="304"/>
      <c r="C62" s="299"/>
      <c r="D62" s="299"/>
      <c r="E62" s="1152"/>
      <c r="F62" s="426"/>
      <c r="G62" s="426"/>
    </row>
    <row r="63" spans="2:8" x14ac:dyDescent="0.2">
      <c r="B63" s="304" t="s">
        <v>299</v>
      </c>
      <c r="C63" s="1023">
        <v>96391.014244961392</v>
      </c>
      <c r="D63" s="1023">
        <v>3644380.3838777742</v>
      </c>
      <c r="E63" s="1152"/>
      <c r="F63" s="426"/>
      <c r="G63" s="426"/>
    </row>
    <row r="64" spans="2:8" x14ac:dyDescent="0.2">
      <c r="B64" s="304" t="s">
        <v>332</v>
      </c>
      <c r="C64" s="1023">
        <v>8444.1139460964896</v>
      </c>
      <c r="D64" s="1023">
        <v>319257.59330819995</v>
      </c>
      <c r="E64" s="1152"/>
      <c r="F64" s="426"/>
      <c r="G64" s="426"/>
    </row>
    <row r="65" spans="2:8" x14ac:dyDescent="0.2">
      <c r="B65" s="304"/>
      <c r="C65" s="299"/>
      <c r="D65" s="299"/>
      <c r="E65" s="1152"/>
      <c r="F65" s="426"/>
      <c r="G65" s="426"/>
    </row>
    <row r="66" spans="2:8" ht="15.75" x14ac:dyDescent="0.2">
      <c r="B66" s="422" t="s">
        <v>724</v>
      </c>
      <c r="C66" s="357">
        <f>+C68+C73+C78</f>
        <v>2805421.7249999996</v>
      </c>
      <c r="D66" s="357">
        <f>+D68+D73+D78</f>
        <v>106068226.2053175</v>
      </c>
      <c r="E66" s="1152"/>
      <c r="F66" s="426"/>
      <c r="G66" s="426"/>
    </row>
    <row r="67" spans="2:8" ht="15.75" x14ac:dyDescent="0.2">
      <c r="B67" s="411"/>
      <c r="C67" s="314"/>
      <c r="D67" s="314"/>
      <c r="E67" s="1152"/>
      <c r="F67" s="426"/>
      <c r="G67" s="426"/>
    </row>
    <row r="68" spans="2:8" s="425" customFormat="1" ht="12.75" customHeight="1" x14ac:dyDescent="0.2">
      <c r="B68" s="423" t="s">
        <v>454</v>
      </c>
      <c r="C68" s="424">
        <f>+C70+C71</f>
        <v>1218781.2681199999</v>
      </c>
      <c r="D68" s="424">
        <f>+D70+D71</f>
        <v>46080047.819461398</v>
      </c>
      <c r="E68" s="1152"/>
      <c r="F68" s="426"/>
      <c r="G68" s="426"/>
      <c r="H68" s="284"/>
    </row>
    <row r="69" spans="2:8" s="295" customFormat="1" x14ac:dyDescent="0.2">
      <c r="B69" s="412"/>
      <c r="C69" s="413"/>
      <c r="D69" s="414"/>
      <c r="E69" s="1152"/>
      <c r="F69" s="426"/>
      <c r="G69" s="426"/>
      <c r="H69" s="284"/>
    </row>
    <row r="70" spans="2:8" s="295" customFormat="1" ht="12.75" customHeight="1" x14ac:dyDescent="0.2">
      <c r="B70" s="412" t="s">
        <v>295</v>
      </c>
      <c r="C70" s="415">
        <v>54252.316790000004</v>
      </c>
      <c r="D70" s="416">
        <v>2051187.8688913572</v>
      </c>
      <c r="E70" s="1152"/>
      <c r="F70" s="426"/>
      <c r="G70" s="426"/>
      <c r="H70" s="284"/>
    </row>
    <row r="71" spans="2:8" s="295" customFormat="1" x14ac:dyDescent="0.2">
      <c r="B71" s="412" t="s">
        <v>455</v>
      </c>
      <c r="C71" s="415">
        <v>1164528.9513299998</v>
      </c>
      <c r="D71" s="416">
        <v>44028859.950570039</v>
      </c>
      <c r="E71" s="1152"/>
      <c r="F71" s="426"/>
      <c r="G71" s="426"/>
      <c r="H71" s="284"/>
    </row>
    <row r="72" spans="2:8" s="295" customFormat="1" x14ac:dyDescent="0.2">
      <c r="B72" s="417"/>
      <c r="C72" s="415"/>
      <c r="D72" s="416"/>
      <c r="E72" s="1152"/>
      <c r="F72" s="426"/>
      <c r="G72" s="426"/>
      <c r="H72" s="284"/>
    </row>
    <row r="73" spans="2:8" s="425" customFormat="1" ht="12.75" customHeight="1" x14ac:dyDescent="0.2">
      <c r="B73" s="356" t="s">
        <v>643</v>
      </c>
      <c r="C73" s="424">
        <f>+C75+C76</f>
        <v>1012569.9807599999</v>
      </c>
      <c r="D73" s="424">
        <f>+D75+D76</f>
        <v>38283549.603568308</v>
      </c>
      <c r="E73" s="1152"/>
      <c r="F73" s="426"/>
      <c r="G73" s="426"/>
      <c r="H73" s="284"/>
    </row>
    <row r="74" spans="2:8" s="295" customFormat="1" x14ac:dyDescent="0.2">
      <c r="B74" s="412"/>
      <c r="C74" s="413"/>
      <c r="D74" s="414"/>
      <c r="E74" s="1152"/>
      <c r="F74" s="426"/>
      <c r="G74" s="426"/>
      <c r="H74" s="284"/>
    </row>
    <row r="75" spans="2:8" s="295" customFormat="1" ht="12.75" customHeight="1" x14ac:dyDescent="0.2">
      <c r="B75" s="412" t="s">
        <v>295</v>
      </c>
      <c r="C75" s="415">
        <v>2028.1954900000001</v>
      </c>
      <c r="D75" s="416">
        <v>76682.623544567003</v>
      </c>
      <c r="E75" s="1152"/>
      <c r="F75" s="426"/>
      <c r="G75" s="426"/>
      <c r="H75" s="284"/>
    </row>
    <row r="76" spans="2:8" s="295" customFormat="1" x14ac:dyDescent="0.2">
      <c r="B76" s="412" t="s">
        <v>455</v>
      </c>
      <c r="C76" s="415">
        <v>1010541.78527</v>
      </c>
      <c r="D76" s="416">
        <v>38206866.980023742</v>
      </c>
      <c r="E76" s="1152"/>
      <c r="F76" s="426"/>
      <c r="G76" s="426"/>
      <c r="H76" s="284"/>
    </row>
    <row r="77" spans="2:8" s="295" customFormat="1" x14ac:dyDescent="0.2">
      <c r="B77" s="296"/>
      <c r="C77" s="299"/>
      <c r="D77" s="299"/>
      <c r="E77" s="1152"/>
      <c r="F77" s="426"/>
      <c r="G77" s="426"/>
      <c r="H77" s="284"/>
    </row>
    <row r="78" spans="2:8" s="425" customFormat="1" ht="15" x14ac:dyDescent="0.2">
      <c r="B78" s="356" t="s">
        <v>725</v>
      </c>
      <c r="C78" s="424">
        <f>+C80+C81</f>
        <v>574070.47612000001</v>
      </c>
      <c r="D78" s="424">
        <f>+D80+D81</f>
        <v>21704628.782287799</v>
      </c>
      <c r="E78" s="1180"/>
      <c r="F78" s="426"/>
      <c r="G78" s="426"/>
      <c r="H78" s="284"/>
    </row>
    <row r="79" spans="2:8" s="295" customFormat="1" x14ac:dyDescent="0.2">
      <c r="B79" s="296"/>
      <c r="C79" s="299"/>
      <c r="D79" s="299"/>
      <c r="E79" s="1152"/>
      <c r="F79" s="426"/>
      <c r="G79" s="426"/>
      <c r="H79" s="284"/>
    </row>
    <row r="80" spans="2:8" s="295" customFormat="1" x14ac:dyDescent="0.2">
      <c r="B80" s="412" t="s">
        <v>295</v>
      </c>
      <c r="C80" s="418">
        <v>10314.898010000001</v>
      </c>
      <c r="D80" s="419">
        <v>389988.75843148306</v>
      </c>
      <c r="E80" s="1180"/>
      <c r="F80" s="426"/>
      <c r="G80" s="426"/>
      <c r="H80" s="284"/>
    </row>
    <row r="81" spans="2:8" s="295" customFormat="1" x14ac:dyDescent="0.2">
      <c r="B81" s="412" t="s">
        <v>455</v>
      </c>
      <c r="C81" s="418">
        <v>563755.57811</v>
      </c>
      <c r="D81" s="419">
        <v>21314640.023856316</v>
      </c>
      <c r="E81" s="1180"/>
      <c r="F81" s="426"/>
      <c r="G81" s="426"/>
      <c r="H81" s="284"/>
    </row>
    <row r="82" spans="2:8" s="295" customFormat="1" ht="13.5" thickBot="1" x14ac:dyDescent="0.25">
      <c r="B82" s="291"/>
      <c r="C82" s="315"/>
      <c r="D82" s="315"/>
      <c r="E82" s="1180"/>
      <c r="F82" s="426"/>
      <c r="G82" s="426"/>
      <c r="H82" s="284"/>
    </row>
    <row r="83" spans="2:8" ht="12.75" customHeight="1" thickTop="1" x14ac:dyDescent="0.2">
      <c r="B83" s="296"/>
      <c r="C83" s="299"/>
      <c r="D83" s="299"/>
      <c r="E83" s="1180"/>
      <c r="F83" s="426"/>
      <c r="G83" s="426"/>
    </row>
    <row r="84" spans="2:8" ht="12.75" customHeight="1" x14ac:dyDescent="0.2">
      <c r="B84" s="337" t="s">
        <v>726</v>
      </c>
      <c r="C84" s="421">
        <v>13192940.133975882</v>
      </c>
      <c r="D84" s="421">
        <v>498806984.04544622</v>
      </c>
      <c r="E84" s="1180"/>
      <c r="F84" s="426"/>
      <c r="G84" s="426"/>
    </row>
    <row r="85" spans="2:8" ht="13.5" thickBot="1" x14ac:dyDescent="0.25">
      <c r="B85" s="291"/>
      <c r="C85" s="315"/>
      <c r="D85" s="315"/>
      <c r="E85" s="1180"/>
      <c r="F85" s="426"/>
      <c r="G85" s="426"/>
    </row>
    <row r="86" spans="2:8" ht="13.5" thickTop="1" x14ac:dyDescent="0.2">
      <c r="B86" s="296"/>
      <c r="C86" s="299"/>
      <c r="D86" s="299"/>
      <c r="E86" s="1180"/>
      <c r="F86" s="426"/>
      <c r="G86" s="426"/>
    </row>
    <row r="87" spans="2:8" ht="12.75" customHeight="1" x14ac:dyDescent="0.2">
      <c r="B87" s="337" t="s">
        <v>727</v>
      </c>
      <c r="C87" s="421">
        <f>+A.4.2!C39+A.4.2!C54</f>
        <v>1639207.9233114894</v>
      </c>
      <c r="D87" s="508">
        <v>61975664.926937789</v>
      </c>
      <c r="E87" s="1180"/>
      <c r="F87" s="426"/>
      <c r="G87" s="426"/>
    </row>
    <row r="88" spans="2:8" ht="17.25" x14ac:dyDescent="0.2">
      <c r="B88" s="316"/>
      <c r="C88" s="317"/>
      <c r="D88" s="317"/>
      <c r="E88" s="1180"/>
      <c r="F88" s="426"/>
      <c r="G88" s="426"/>
    </row>
    <row r="89" spans="2:8" ht="12.75" customHeight="1" x14ac:dyDescent="0.2">
      <c r="B89" s="420" t="s">
        <v>667</v>
      </c>
      <c r="C89" s="357">
        <f>+C16-C87</f>
        <v>330552595.23740989</v>
      </c>
      <c r="D89" s="357">
        <f>+D16-D87</f>
        <v>12497631686.514565</v>
      </c>
      <c r="E89" s="1180"/>
      <c r="F89" s="426"/>
      <c r="G89" s="426"/>
    </row>
    <row r="90" spans="2:8" ht="16.5" thickBot="1" x14ac:dyDescent="0.25">
      <c r="B90" s="318"/>
      <c r="C90" s="319"/>
      <c r="D90" s="319"/>
      <c r="E90" s="1180"/>
      <c r="F90" s="426"/>
      <c r="G90" s="426"/>
    </row>
    <row r="91" spans="2:8" s="320" customFormat="1" ht="12.75" customHeight="1" thickTop="1" x14ac:dyDescent="0.2">
      <c r="B91" s="321"/>
      <c r="C91" s="322"/>
      <c r="D91" s="323"/>
      <c r="E91" s="1152"/>
      <c r="F91" s="426"/>
      <c r="G91" s="426"/>
    </row>
    <row r="92" spans="2:8" ht="12.75" customHeight="1" x14ac:dyDescent="0.2">
      <c r="B92" s="1198" t="s">
        <v>671</v>
      </c>
      <c r="C92" s="1198"/>
      <c r="D92" s="1198"/>
      <c r="E92" s="1152"/>
      <c r="F92" s="426"/>
      <c r="G92" s="426"/>
    </row>
    <row r="93" spans="2:8" ht="12.75" customHeight="1" x14ac:dyDescent="0.2">
      <c r="B93" s="1198" t="s">
        <v>884</v>
      </c>
      <c r="C93" s="1198"/>
      <c r="D93" s="1198"/>
      <c r="E93" s="1152"/>
      <c r="F93" s="426"/>
      <c r="G93" s="426"/>
    </row>
    <row r="94" spans="2:8" ht="21.75" customHeight="1" x14ac:dyDescent="0.2">
      <c r="B94" s="1198" t="s">
        <v>883</v>
      </c>
      <c r="C94" s="1198"/>
      <c r="D94" s="1198"/>
      <c r="E94" s="1152"/>
      <c r="F94" s="426"/>
      <c r="G94" s="426"/>
    </row>
    <row r="95" spans="2:8" ht="12.75" customHeight="1" x14ac:dyDescent="0.2">
      <c r="B95" s="1198" t="s">
        <v>881</v>
      </c>
      <c r="C95" s="1198"/>
      <c r="D95" s="1198"/>
      <c r="E95" s="1152"/>
      <c r="F95" s="426"/>
      <c r="G95" s="426"/>
    </row>
    <row r="96" spans="2:8" ht="25.5" customHeight="1" x14ac:dyDescent="0.2">
      <c r="B96" s="1198" t="s">
        <v>738</v>
      </c>
      <c r="C96" s="1198"/>
      <c r="D96" s="1198"/>
      <c r="E96" s="1152"/>
      <c r="F96" s="426"/>
      <c r="G96" s="426"/>
    </row>
    <row r="97" spans="2:7" ht="12.75" customHeight="1" x14ac:dyDescent="0.2">
      <c r="B97" s="1198" t="s">
        <v>882</v>
      </c>
      <c r="C97" s="1198"/>
      <c r="D97" s="1198"/>
      <c r="E97" s="1152"/>
      <c r="F97" s="426"/>
      <c r="G97" s="426"/>
    </row>
    <row r="98" spans="2:7" ht="12.75" customHeight="1" x14ac:dyDescent="0.2">
      <c r="B98" s="1198"/>
      <c r="C98" s="1198"/>
      <c r="D98" s="1198"/>
      <c r="E98" s="1152"/>
      <c r="F98" s="426"/>
      <c r="G98" s="426"/>
    </row>
    <row r="99" spans="2:7" x14ac:dyDescent="0.2">
      <c r="E99" s="1152"/>
      <c r="F99" s="426"/>
      <c r="G99" s="426"/>
    </row>
    <row r="100" spans="2:7" x14ac:dyDescent="0.2">
      <c r="E100" s="1152"/>
      <c r="F100" s="426"/>
      <c r="G100" s="426"/>
    </row>
    <row r="101" spans="2:7" x14ac:dyDescent="0.2">
      <c r="E101" s="1152"/>
      <c r="F101" s="426"/>
      <c r="G101" s="426"/>
    </row>
    <row r="102" spans="2:7" x14ac:dyDescent="0.2">
      <c r="E102" s="1152"/>
      <c r="F102" s="426"/>
      <c r="G102" s="426"/>
    </row>
    <row r="103" spans="2:7" x14ac:dyDescent="0.2">
      <c r="E103" s="426"/>
      <c r="F103" s="426"/>
      <c r="G103" s="426"/>
    </row>
    <row r="104" spans="2:7" x14ac:dyDescent="0.2">
      <c r="E104" s="426"/>
      <c r="F104" s="426"/>
      <c r="G104" s="426"/>
    </row>
    <row r="105" spans="2:7" x14ac:dyDescent="0.2">
      <c r="E105" s="426"/>
      <c r="F105" s="426"/>
      <c r="G105" s="426"/>
    </row>
    <row r="106" spans="2:7" x14ac:dyDescent="0.2">
      <c r="E106" s="426"/>
      <c r="F106" s="426"/>
      <c r="G106" s="426"/>
    </row>
    <row r="107" spans="2:7" x14ac:dyDescent="0.2">
      <c r="E107" s="426"/>
      <c r="F107" s="426"/>
      <c r="G107" s="426"/>
    </row>
    <row r="108" spans="2:7" x14ac:dyDescent="0.2">
      <c r="E108" s="426"/>
      <c r="F108" s="426"/>
      <c r="G108" s="426"/>
    </row>
    <row r="109" spans="2:7" x14ac:dyDescent="0.2">
      <c r="E109" s="426"/>
      <c r="F109" s="426"/>
      <c r="G109" s="426"/>
    </row>
    <row r="110" spans="2:7" x14ac:dyDescent="0.2">
      <c r="E110" s="426"/>
      <c r="F110" s="426"/>
      <c r="G110" s="426"/>
    </row>
    <row r="111" spans="2:7" x14ac:dyDescent="0.2">
      <c r="E111" s="426"/>
      <c r="F111" s="426"/>
      <c r="G111" s="426"/>
    </row>
    <row r="112" spans="2:7" x14ac:dyDescent="0.2">
      <c r="E112" s="426"/>
      <c r="F112" s="426"/>
      <c r="G112" s="426"/>
    </row>
    <row r="113" spans="5:7" x14ac:dyDescent="0.2">
      <c r="E113" s="426"/>
      <c r="F113" s="426"/>
      <c r="G113" s="426"/>
    </row>
    <row r="114" spans="5:7" x14ac:dyDescent="0.2">
      <c r="E114" s="426"/>
      <c r="F114" s="426"/>
      <c r="G114" s="426"/>
    </row>
    <row r="115" spans="5:7" x14ac:dyDescent="0.2">
      <c r="E115" s="426"/>
      <c r="F115" s="426"/>
      <c r="G115" s="426"/>
    </row>
    <row r="116" spans="5:7" x14ac:dyDescent="0.2">
      <c r="E116" s="426"/>
      <c r="F116" s="426"/>
      <c r="G116" s="426"/>
    </row>
    <row r="117" spans="5:7" x14ac:dyDescent="0.2">
      <c r="E117" s="426"/>
      <c r="F117" s="426"/>
      <c r="G117" s="426"/>
    </row>
    <row r="118" spans="5:7" x14ac:dyDescent="0.2">
      <c r="E118" s="426"/>
      <c r="F118" s="426"/>
      <c r="G118" s="426"/>
    </row>
    <row r="119" spans="5:7" x14ac:dyDescent="0.2">
      <c r="E119" s="426"/>
      <c r="F119" s="426"/>
      <c r="G119" s="426"/>
    </row>
    <row r="120" spans="5:7" x14ac:dyDescent="0.2">
      <c r="E120" s="426"/>
      <c r="F120" s="426"/>
      <c r="G120" s="426"/>
    </row>
    <row r="121" spans="5:7" x14ac:dyDescent="0.2">
      <c r="E121" s="426"/>
      <c r="F121" s="426"/>
      <c r="G121" s="426"/>
    </row>
    <row r="122" spans="5:7" x14ac:dyDescent="0.2">
      <c r="E122" s="426"/>
      <c r="F122" s="426"/>
      <c r="G122" s="426"/>
    </row>
    <row r="123" spans="5:7" x14ac:dyDescent="0.2">
      <c r="E123" s="426"/>
      <c r="F123" s="426"/>
      <c r="G123" s="426"/>
    </row>
    <row r="124" spans="5:7" x14ac:dyDescent="0.2">
      <c r="E124" s="426"/>
      <c r="F124" s="426"/>
      <c r="G124" s="426"/>
    </row>
    <row r="125" spans="5:7" x14ac:dyDescent="0.2">
      <c r="E125" s="426"/>
      <c r="F125" s="426"/>
      <c r="G125" s="426"/>
    </row>
    <row r="126" spans="5:7" x14ac:dyDescent="0.2">
      <c r="E126" s="426"/>
      <c r="F126" s="426"/>
      <c r="G126" s="426"/>
    </row>
    <row r="127" spans="5:7" x14ac:dyDescent="0.2">
      <c r="E127" s="426"/>
      <c r="F127" s="426"/>
      <c r="G127" s="426"/>
    </row>
    <row r="128" spans="5:7" x14ac:dyDescent="0.2">
      <c r="E128" s="426"/>
      <c r="F128" s="426"/>
      <c r="G128" s="426"/>
    </row>
    <row r="129" spans="5:7" x14ac:dyDescent="0.2">
      <c r="E129" s="426"/>
      <c r="F129" s="426"/>
      <c r="G129" s="426"/>
    </row>
    <row r="130" spans="5:7" x14ac:dyDescent="0.2">
      <c r="E130" s="426"/>
      <c r="F130" s="426"/>
      <c r="G130" s="426"/>
    </row>
    <row r="131" spans="5:7" x14ac:dyDescent="0.2">
      <c r="E131" s="426"/>
      <c r="F131" s="426"/>
      <c r="G131" s="426"/>
    </row>
    <row r="132" spans="5:7" x14ac:dyDescent="0.2">
      <c r="E132" s="426"/>
      <c r="F132" s="426"/>
      <c r="G132" s="426"/>
    </row>
    <row r="133" spans="5:7" x14ac:dyDescent="0.2">
      <c r="E133" s="426"/>
      <c r="F133" s="426"/>
      <c r="G133" s="426"/>
    </row>
    <row r="134" spans="5:7" x14ac:dyDescent="0.2">
      <c r="E134" s="426"/>
      <c r="F134" s="426"/>
      <c r="G134" s="426"/>
    </row>
    <row r="135" spans="5:7" x14ac:dyDescent="0.2">
      <c r="E135" s="426"/>
      <c r="F135" s="426"/>
      <c r="G135" s="426"/>
    </row>
    <row r="136" spans="5:7" x14ac:dyDescent="0.2">
      <c r="E136" s="426"/>
      <c r="F136" s="426"/>
      <c r="G136" s="426"/>
    </row>
    <row r="137" spans="5:7" x14ac:dyDescent="0.2">
      <c r="E137" s="426"/>
      <c r="F137" s="426"/>
      <c r="G137" s="426"/>
    </row>
    <row r="138" spans="5:7" x14ac:dyDescent="0.2">
      <c r="E138" s="426"/>
      <c r="F138" s="426"/>
      <c r="G138" s="426"/>
    </row>
    <row r="139" spans="5:7" x14ac:dyDescent="0.2">
      <c r="E139" s="426"/>
      <c r="F139" s="426"/>
      <c r="G139" s="426"/>
    </row>
    <row r="140" spans="5:7" x14ac:dyDescent="0.2">
      <c r="E140" s="426"/>
      <c r="F140" s="426"/>
      <c r="G140" s="426"/>
    </row>
    <row r="141" spans="5:7" x14ac:dyDescent="0.2">
      <c r="E141" s="426"/>
      <c r="F141" s="426"/>
      <c r="G141" s="426"/>
    </row>
    <row r="142" spans="5:7" x14ac:dyDescent="0.2">
      <c r="E142" s="426"/>
      <c r="F142" s="426"/>
      <c r="G142" s="426"/>
    </row>
    <row r="143" spans="5:7" x14ac:dyDescent="0.2">
      <c r="E143" s="426"/>
      <c r="F143" s="426"/>
      <c r="G143" s="426"/>
    </row>
    <row r="144" spans="5:7" x14ac:dyDescent="0.2">
      <c r="E144" s="426"/>
      <c r="F144" s="426"/>
      <c r="G144" s="426"/>
    </row>
    <row r="145" spans="5:7" x14ac:dyDescent="0.2">
      <c r="E145" s="426"/>
      <c r="F145" s="426"/>
      <c r="G145" s="426"/>
    </row>
    <row r="146" spans="5:7" x14ac:dyDescent="0.2">
      <c r="E146" s="426"/>
      <c r="F146" s="426"/>
      <c r="G146" s="426"/>
    </row>
    <row r="147" spans="5:7" x14ac:dyDescent="0.2">
      <c r="E147" s="426"/>
      <c r="F147" s="426"/>
      <c r="G147" s="426"/>
    </row>
    <row r="148" spans="5:7" x14ac:dyDescent="0.2">
      <c r="E148" s="426"/>
      <c r="F148" s="426"/>
      <c r="G148" s="426"/>
    </row>
    <row r="149" spans="5:7" x14ac:dyDescent="0.2">
      <c r="E149" s="426"/>
      <c r="F149" s="426"/>
      <c r="G149" s="426"/>
    </row>
    <row r="150" spans="5:7" x14ac:dyDescent="0.2">
      <c r="E150" s="426"/>
      <c r="F150" s="426"/>
      <c r="G150" s="426"/>
    </row>
  </sheetData>
  <mergeCells count="9">
    <mergeCell ref="B98:D98"/>
    <mergeCell ref="B6:D6"/>
    <mergeCell ref="B7:D7"/>
    <mergeCell ref="B93:D93"/>
    <mergeCell ref="B96:D96"/>
    <mergeCell ref="B97:D97"/>
    <mergeCell ref="B95:D95"/>
    <mergeCell ref="B94:D94"/>
    <mergeCell ref="B92:D92"/>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4" verticalDpi="4294967294"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2"/>
  <sheetViews>
    <sheetView showGridLines="0" zoomScaleNormal="100" zoomScaleSheetLayoutView="80" workbookViewId="0"/>
  </sheetViews>
  <sheetFormatPr baseColWidth="10" defaultColWidth="11.42578125" defaultRowHeight="12.75" x14ac:dyDescent="0.2"/>
  <cols>
    <col min="1" max="1" width="10.28515625" style="1" bestFit="1" customWidth="1"/>
    <col min="2" max="2" width="55.7109375" style="116" customWidth="1"/>
    <col min="3" max="14" width="11.42578125" style="71"/>
    <col min="15" max="15" width="9.5703125" style="71" bestFit="1" customWidth="1"/>
    <col min="16" max="16" width="13.140625" style="116" customWidth="1"/>
    <col min="17" max="17" width="16.28515625" style="116" bestFit="1" customWidth="1"/>
    <col min="18" max="18" width="16.42578125" style="116" bestFit="1" customWidth="1"/>
    <col min="19" max="28" width="11.42578125" style="116" customWidth="1"/>
    <col min="29" max="16384" width="11.42578125" style="116"/>
  </cols>
  <sheetData>
    <row r="1" spans="1:29" ht="15" x14ac:dyDescent="0.25">
      <c r="A1" s="806" t="s">
        <v>237</v>
      </c>
      <c r="B1" s="809"/>
    </row>
    <row r="2" spans="1:29" ht="15" customHeight="1" x14ac:dyDescent="0.25">
      <c r="A2" s="42"/>
      <c r="B2" s="410" t="s">
        <v>805</v>
      </c>
      <c r="C2" s="3"/>
      <c r="D2" s="3"/>
      <c r="E2" s="3"/>
      <c r="F2" s="3"/>
      <c r="G2" s="3"/>
      <c r="H2" s="3"/>
      <c r="I2" s="3"/>
      <c r="J2" s="3"/>
      <c r="K2" s="3"/>
      <c r="L2" s="3"/>
      <c r="M2" s="3"/>
      <c r="N2" s="3"/>
      <c r="O2" s="87"/>
    </row>
    <row r="3" spans="1:29" ht="15" customHeight="1" x14ac:dyDescent="0.25">
      <c r="A3" s="42"/>
      <c r="B3" s="287" t="s">
        <v>330</v>
      </c>
      <c r="C3" s="3"/>
      <c r="D3" s="3"/>
      <c r="E3" s="3"/>
      <c r="F3" s="3"/>
      <c r="G3" s="3"/>
      <c r="H3" s="3"/>
      <c r="I3" s="3"/>
      <c r="J3" s="3"/>
      <c r="K3" s="3"/>
      <c r="L3" s="3"/>
      <c r="M3" s="3"/>
      <c r="N3" s="3"/>
      <c r="O3" s="87"/>
    </row>
    <row r="4" spans="1:29" s="88" customFormat="1" x14ac:dyDescent="0.2">
      <c r="A4" s="5"/>
      <c r="B4" s="87"/>
      <c r="C4" s="87"/>
      <c r="D4" s="87"/>
      <c r="E4" s="87"/>
      <c r="F4" s="87"/>
      <c r="G4" s="87"/>
      <c r="H4" s="87"/>
      <c r="I4" s="87"/>
      <c r="J4" s="87"/>
      <c r="K4" s="87"/>
      <c r="L4" s="87"/>
      <c r="M4" s="87"/>
      <c r="N4" s="87"/>
      <c r="O4" s="87"/>
      <c r="P4" s="116"/>
      <c r="Q4" s="116"/>
      <c r="R4" s="116"/>
      <c r="S4" s="116"/>
      <c r="T4" s="116"/>
      <c r="U4" s="116"/>
      <c r="V4" s="116"/>
      <c r="W4" s="116"/>
      <c r="X4" s="116"/>
      <c r="Y4" s="116"/>
      <c r="Z4" s="116"/>
      <c r="AA4" s="116"/>
      <c r="AB4" s="116"/>
      <c r="AC4" s="116"/>
    </row>
    <row r="5" spans="1:29" s="88" customFormat="1" ht="13.5" thickBot="1" x14ac:dyDescent="0.25">
      <c r="A5" s="5"/>
      <c r="B5" s="87"/>
      <c r="C5" s="87"/>
      <c r="D5" s="87"/>
      <c r="E5" s="87"/>
      <c r="F5" s="87"/>
      <c r="G5" s="87"/>
      <c r="H5" s="87"/>
      <c r="I5" s="87"/>
      <c r="J5" s="87"/>
      <c r="K5" s="87"/>
      <c r="L5" s="87"/>
      <c r="M5" s="87"/>
      <c r="N5" s="87"/>
      <c r="O5" s="87"/>
      <c r="P5" s="116"/>
      <c r="Q5" s="116"/>
      <c r="R5" s="116"/>
      <c r="S5" s="116"/>
      <c r="T5" s="116"/>
      <c r="U5" s="116"/>
      <c r="V5" s="116"/>
      <c r="W5" s="116"/>
      <c r="X5" s="116"/>
      <c r="Y5" s="116"/>
      <c r="Z5" s="116"/>
      <c r="AA5" s="116"/>
      <c r="AB5" s="116"/>
      <c r="AC5" s="116"/>
    </row>
    <row r="6" spans="1:29" s="88" customFormat="1" ht="22.5" customHeight="1" thickBot="1" x14ac:dyDescent="0.25">
      <c r="A6" s="5"/>
      <c r="B6" s="1326" t="s">
        <v>604</v>
      </c>
      <c r="C6" s="1327"/>
      <c r="D6" s="1327"/>
      <c r="E6" s="1327"/>
      <c r="F6" s="1327"/>
      <c r="G6" s="1327"/>
      <c r="H6" s="1327"/>
      <c r="I6" s="1327"/>
      <c r="J6" s="1327"/>
      <c r="K6" s="1327"/>
      <c r="L6" s="1327"/>
      <c r="M6" s="1327"/>
      <c r="N6" s="1327"/>
      <c r="O6" s="1328"/>
      <c r="P6" s="116"/>
      <c r="Q6" s="116"/>
      <c r="R6" s="116"/>
      <c r="S6" s="116"/>
      <c r="T6" s="116"/>
      <c r="U6" s="116"/>
      <c r="V6" s="116"/>
      <c r="W6" s="116"/>
      <c r="X6" s="116"/>
      <c r="Y6" s="116"/>
      <c r="Z6" s="116"/>
      <c r="AA6" s="116"/>
      <c r="AB6" s="116"/>
      <c r="AC6" s="116"/>
    </row>
    <row r="7" spans="1:29" s="88" customFormat="1" x14ac:dyDescent="0.2">
      <c r="A7" s="5"/>
      <c r="B7" s="5"/>
      <c r="C7" s="5"/>
      <c r="D7" s="5"/>
      <c r="E7" s="5"/>
      <c r="F7" s="5"/>
      <c r="G7" s="5"/>
      <c r="H7" s="5"/>
      <c r="I7" s="5"/>
      <c r="J7" s="5"/>
      <c r="K7" s="5"/>
      <c r="L7" s="5"/>
      <c r="M7" s="5"/>
      <c r="N7" s="5"/>
      <c r="O7" s="5"/>
      <c r="P7" s="116"/>
      <c r="Q7" s="116"/>
      <c r="R7" s="116"/>
      <c r="S7" s="116"/>
      <c r="T7" s="116"/>
      <c r="U7" s="116"/>
      <c r="V7" s="116"/>
      <c r="W7" s="116"/>
      <c r="X7" s="116"/>
      <c r="Y7" s="116"/>
      <c r="Z7" s="116"/>
      <c r="AA7" s="116"/>
      <c r="AB7" s="116"/>
      <c r="AC7" s="116"/>
    </row>
    <row r="8" spans="1:29" s="88" customFormat="1" ht="13.5" thickBot="1" x14ac:dyDescent="0.25">
      <c r="A8" s="5"/>
      <c r="B8" s="486" t="s">
        <v>923</v>
      </c>
      <c r="C8" s="5"/>
      <c r="D8" s="5"/>
      <c r="E8" s="5"/>
      <c r="F8" s="5"/>
      <c r="G8" s="5"/>
      <c r="H8" s="5"/>
      <c r="I8" s="5"/>
      <c r="J8" s="5"/>
      <c r="K8" s="5"/>
      <c r="L8" s="5"/>
      <c r="M8" s="5"/>
      <c r="N8" s="5"/>
      <c r="O8" s="75"/>
      <c r="P8" s="116"/>
      <c r="Q8" s="116"/>
      <c r="R8" s="116"/>
      <c r="S8" s="116"/>
      <c r="T8" s="116"/>
      <c r="U8" s="116"/>
      <c r="V8" s="116"/>
      <c r="W8" s="116"/>
      <c r="X8" s="116"/>
      <c r="Y8" s="116"/>
      <c r="Z8" s="116"/>
      <c r="AA8" s="116"/>
      <c r="AB8" s="116"/>
      <c r="AC8" s="116"/>
    </row>
    <row r="9" spans="1:29" s="88" customFormat="1" ht="14.25" thickTop="1" thickBot="1" x14ac:dyDescent="0.25">
      <c r="A9" s="5"/>
      <c r="B9" s="117"/>
      <c r="C9" s="487">
        <v>43831</v>
      </c>
      <c r="D9" s="487">
        <v>43862</v>
      </c>
      <c r="E9" s="487">
        <v>43891</v>
      </c>
      <c r="F9" s="487">
        <v>43922</v>
      </c>
      <c r="G9" s="487">
        <v>43952</v>
      </c>
      <c r="H9" s="487">
        <v>43983</v>
      </c>
      <c r="I9" s="487">
        <v>44013</v>
      </c>
      <c r="J9" s="487">
        <v>44044</v>
      </c>
      <c r="K9" s="487">
        <v>44075</v>
      </c>
      <c r="L9" s="487">
        <v>44105</v>
      </c>
      <c r="M9" s="487">
        <v>44136</v>
      </c>
      <c r="N9" s="487">
        <v>44166</v>
      </c>
      <c r="O9" s="488">
        <v>2020</v>
      </c>
      <c r="P9" s="116"/>
      <c r="Q9" s="116"/>
      <c r="R9" s="116"/>
      <c r="S9" s="116"/>
      <c r="T9" s="116"/>
      <c r="U9" s="116"/>
      <c r="V9" s="116"/>
      <c r="W9" s="116"/>
      <c r="X9" s="116"/>
      <c r="Y9" s="116"/>
      <c r="Z9" s="116"/>
      <c r="AA9" s="116"/>
      <c r="AB9" s="116"/>
      <c r="AC9" s="116"/>
    </row>
    <row r="10" spans="1:29" s="88" customFormat="1" ht="14.25" thickTop="1" thickBot="1" x14ac:dyDescent="0.25">
      <c r="A10" s="5"/>
      <c r="B10" s="5"/>
      <c r="C10" s="5"/>
      <c r="D10" s="5"/>
      <c r="E10" s="5"/>
      <c r="F10" s="93"/>
      <c r="G10" s="93"/>
      <c r="H10" s="93"/>
      <c r="I10" s="93"/>
      <c r="J10" s="93"/>
      <c r="K10" s="93"/>
      <c r="L10" s="93"/>
      <c r="M10" s="93"/>
      <c r="N10" s="93"/>
      <c r="O10" s="93"/>
      <c r="P10" s="116"/>
      <c r="Q10" s="116"/>
      <c r="R10" s="116"/>
      <c r="S10" s="116"/>
      <c r="T10" s="116"/>
      <c r="U10" s="116"/>
      <c r="V10" s="116"/>
      <c r="W10" s="116"/>
      <c r="X10" s="116"/>
      <c r="Y10" s="116"/>
      <c r="Z10" s="116"/>
      <c r="AA10" s="116"/>
      <c r="AB10" s="116"/>
      <c r="AC10" s="116"/>
    </row>
    <row r="11" spans="1:29" s="88" customFormat="1" ht="13.5" thickBot="1" x14ac:dyDescent="0.25">
      <c r="A11" s="5"/>
      <c r="B11" s="1323" t="s">
        <v>470</v>
      </c>
      <c r="C11" s="1324"/>
      <c r="D11" s="1324"/>
      <c r="E11" s="1324"/>
      <c r="F11" s="1324"/>
      <c r="G11" s="1324"/>
      <c r="H11" s="1324"/>
      <c r="I11" s="1324"/>
      <c r="J11" s="1324"/>
      <c r="K11" s="1324"/>
      <c r="L11" s="1324"/>
      <c r="M11" s="1324"/>
      <c r="N11" s="1324"/>
      <c r="O11" s="1325"/>
      <c r="P11" s="116"/>
      <c r="Q11" s="116"/>
      <c r="R11" s="116"/>
      <c r="S11" s="116"/>
      <c r="T11" s="116"/>
      <c r="U11" s="116"/>
      <c r="V11" s="116"/>
      <c r="W11" s="116"/>
      <c r="X11" s="116"/>
      <c r="Y11" s="116"/>
      <c r="Z11" s="116"/>
      <c r="AA11" s="116"/>
      <c r="AB11" s="116"/>
      <c r="AC11" s="116"/>
    </row>
    <row r="12" spans="1:29" s="120" customFormat="1" ht="13.5" thickBot="1" x14ac:dyDescent="0.25">
      <c r="A12" s="118"/>
      <c r="B12" s="119"/>
      <c r="C12" s="93"/>
      <c r="D12" s="93"/>
      <c r="E12" s="93"/>
      <c r="F12" s="93"/>
      <c r="G12" s="93"/>
      <c r="H12" s="93"/>
      <c r="I12" s="93"/>
      <c r="J12" s="93"/>
      <c r="K12" s="93"/>
      <c r="L12" s="93"/>
      <c r="M12" s="93"/>
      <c r="N12" s="93"/>
      <c r="O12" s="93"/>
      <c r="P12" s="116"/>
      <c r="Q12" s="116"/>
      <c r="R12" s="116"/>
      <c r="S12" s="116"/>
      <c r="T12" s="116"/>
      <c r="U12" s="116"/>
      <c r="V12" s="116"/>
      <c r="W12" s="116"/>
      <c r="X12" s="116"/>
      <c r="Y12" s="116"/>
      <c r="Z12" s="116"/>
      <c r="AA12" s="116"/>
      <c r="AB12" s="116"/>
      <c r="AC12" s="116"/>
    </row>
    <row r="13" spans="1:29" ht="15.75" thickBot="1" x14ac:dyDescent="0.25">
      <c r="B13" s="354" t="s">
        <v>65</v>
      </c>
      <c r="C13" s="355">
        <f t="shared" ref="C13:O13" si="0">+C14+C15</f>
        <v>256.20316067142465</v>
      </c>
      <c r="D13" s="355">
        <f t="shared" si="0"/>
        <v>1811.3209749387793</v>
      </c>
      <c r="E13" s="355">
        <f t="shared" si="0"/>
        <v>1653.8542005529757</v>
      </c>
      <c r="F13" s="355">
        <f t="shared" si="0"/>
        <v>5849.4781761527438</v>
      </c>
      <c r="G13" s="355">
        <f t="shared" si="0"/>
        <v>6069.0267064256641</v>
      </c>
      <c r="H13" s="355">
        <f t="shared" si="0"/>
        <v>2962.6050190478813</v>
      </c>
      <c r="I13" s="355">
        <f t="shared" si="0"/>
        <v>286.36439794241841</v>
      </c>
      <c r="J13" s="355">
        <f t="shared" si="0"/>
        <v>145.26740519060002</v>
      </c>
      <c r="K13" s="355">
        <f t="shared" si="0"/>
        <v>498.04511533942082</v>
      </c>
      <c r="L13" s="355">
        <f t="shared" si="0"/>
        <v>3526.5839907084987</v>
      </c>
      <c r="M13" s="355">
        <f t="shared" si="0"/>
        <v>3322.2870972421538</v>
      </c>
      <c r="N13" s="355">
        <f t="shared" si="0"/>
        <v>1376.89834517022</v>
      </c>
      <c r="O13" s="355">
        <f t="shared" si="0"/>
        <v>27757.934589382781</v>
      </c>
      <c r="P13" s="89"/>
      <c r="Q13" s="89"/>
      <c r="R13" s="89"/>
      <c r="S13" s="89"/>
      <c r="T13" s="89"/>
      <c r="U13" s="89"/>
      <c r="V13" s="89"/>
      <c r="W13" s="89"/>
      <c r="X13" s="89"/>
      <c r="Y13" s="89"/>
      <c r="Z13" s="89"/>
      <c r="AA13" s="89"/>
      <c r="AB13" s="89"/>
    </row>
    <row r="14" spans="1:29" x14ac:dyDescent="0.2">
      <c r="A14" s="5"/>
      <c r="B14" s="493" t="s">
        <v>66</v>
      </c>
      <c r="C14" s="125">
        <v>0</v>
      </c>
      <c r="D14" s="125">
        <v>0</v>
      </c>
      <c r="E14" s="92">
        <v>0</v>
      </c>
      <c r="F14" s="92">
        <v>0</v>
      </c>
      <c r="G14" s="92">
        <v>0</v>
      </c>
      <c r="H14" s="125">
        <v>0</v>
      </c>
      <c r="I14" s="125">
        <v>0</v>
      </c>
      <c r="J14" s="125">
        <v>0</v>
      </c>
      <c r="K14" s="125">
        <v>0</v>
      </c>
      <c r="L14" s="125">
        <v>0</v>
      </c>
      <c r="M14" s="125">
        <v>0</v>
      </c>
      <c r="N14" s="125">
        <v>0</v>
      </c>
      <c r="O14" s="125">
        <f>SUM(C14:N14)</f>
        <v>0</v>
      </c>
      <c r="P14" s="89"/>
      <c r="Q14" s="89"/>
      <c r="R14" s="89"/>
      <c r="S14" s="89"/>
      <c r="T14" s="89"/>
      <c r="U14" s="89"/>
      <c r="V14" s="89"/>
      <c r="W14" s="89"/>
      <c r="X14" s="89"/>
      <c r="Y14" s="89"/>
      <c r="Z14" s="89"/>
      <c r="AA14" s="89"/>
      <c r="AB14" s="89"/>
    </row>
    <row r="15" spans="1:29" x14ac:dyDescent="0.2">
      <c r="A15" s="5"/>
      <c r="B15" s="493" t="s">
        <v>67</v>
      </c>
      <c r="C15" s="125">
        <v>256.20316067142465</v>
      </c>
      <c r="D15" s="125">
        <v>1811.3209749387793</v>
      </c>
      <c r="E15" s="92">
        <v>1653.8542005529757</v>
      </c>
      <c r="F15" s="92">
        <v>5849.4781761527438</v>
      </c>
      <c r="G15" s="92">
        <v>6069.0267064256641</v>
      </c>
      <c r="H15" s="125">
        <v>2962.6050190478813</v>
      </c>
      <c r="I15" s="125">
        <v>286.36439794241841</v>
      </c>
      <c r="J15" s="125">
        <v>145.26740519060002</v>
      </c>
      <c r="K15" s="125">
        <v>498.04511533942082</v>
      </c>
      <c r="L15" s="125">
        <v>3526.5839907084987</v>
      </c>
      <c r="M15" s="125">
        <v>3322.2870972421538</v>
      </c>
      <c r="N15" s="125">
        <v>1376.89834517022</v>
      </c>
      <c r="O15" s="125">
        <f>SUM(C15:N15)</f>
        <v>27757.934589382781</v>
      </c>
      <c r="P15" s="89"/>
      <c r="Q15" s="89"/>
      <c r="R15" s="89"/>
      <c r="S15" s="89"/>
      <c r="T15" s="89"/>
      <c r="U15" s="89"/>
      <c r="V15" s="89"/>
      <c r="W15" s="89"/>
      <c r="X15" s="89"/>
      <c r="Y15" s="89"/>
      <c r="Z15" s="89"/>
      <c r="AA15" s="89"/>
      <c r="AB15" s="89"/>
    </row>
    <row r="16" spans="1:29" s="120" customFormat="1" ht="13.5" thickBot="1" x14ac:dyDescent="0.25">
      <c r="A16" s="5"/>
      <c r="B16" s="5"/>
      <c r="C16" s="489"/>
      <c r="D16" s="489"/>
      <c r="E16" s="501"/>
      <c r="F16" s="501"/>
      <c r="G16" s="501"/>
      <c r="H16" s="489"/>
      <c r="I16" s="489"/>
      <c r="J16" s="489"/>
      <c r="K16" s="489"/>
      <c r="L16" s="489"/>
      <c r="M16" s="489"/>
      <c r="N16" s="489"/>
      <c r="O16" s="489"/>
      <c r="P16" s="89"/>
      <c r="Q16" s="89"/>
      <c r="R16" s="89"/>
      <c r="S16" s="89"/>
      <c r="T16" s="89"/>
      <c r="U16" s="89"/>
      <c r="V16" s="89"/>
      <c r="W16" s="89"/>
      <c r="X16" s="89"/>
      <c r="Y16" s="89"/>
      <c r="Z16" s="89"/>
      <c r="AA16" s="89"/>
      <c r="AB16" s="89"/>
      <c r="AC16" s="116"/>
    </row>
    <row r="17" spans="1:29" s="71" customFormat="1" ht="13.5" thickBot="1" x14ac:dyDescent="0.25">
      <c r="A17" s="5"/>
      <c r="B17" s="126" t="s">
        <v>55</v>
      </c>
      <c r="C17" s="78">
        <f>+C18+C23+C26+C32+C33+C41</f>
        <v>228.94931142658061</v>
      </c>
      <c r="D17" s="78">
        <f>+D18+D23+D26+D32+D33+D41</f>
        <v>159.82157685890127</v>
      </c>
      <c r="E17" s="78">
        <f>+E18+E23+E26+E32+E33+E41</f>
        <v>282.71280811763086</v>
      </c>
      <c r="F17" s="78">
        <f>+F18+F23+F26+F32+F33+F41</f>
        <v>146.63350662750386</v>
      </c>
      <c r="G17" s="78">
        <f t="shared" ref="G17:M17" si="1">+G18+G23+G26+G32+G33+G41</f>
        <v>161.68558786117572</v>
      </c>
      <c r="H17" s="78">
        <f t="shared" si="1"/>
        <v>187.63533556639024</v>
      </c>
      <c r="I17" s="78">
        <f t="shared" si="1"/>
        <v>259.03427098289262</v>
      </c>
      <c r="J17" s="78">
        <f t="shared" si="1"/>
        <v>131.47755498169735</v>
      </c>
      <c r="K17" s="78">
        <f t="shared" si="1"/>
        <v>254.76559890788812</v>
      </c>
      <c r="L17" s="78">
        <f t="shared" si="1"/>
        <v>145.07180281819458</v>
      </c>
      <c r="M17" s="78">
        <f t="shared" si="1"/>
        <v>162.88882266135315</v>
      </c>
      <c r="N17" s="78">
        <f>+N18+N23+N26+N32+N33+N41</f>
        <v>182.0460099300544</v>
      </c>
      <c r="O17" s="127">
        <f>+O18+O23+O26+O32+O33+O41</f>
        <v>2302.7221867402627</v>
      </c>
      <c r="P17" s="89"/>
      <c r="Q17" s="89"/>
      <c r="R17" s="89"/>
      <c r="S17" s="89"/>
      <c r="T17" s="89"/>
      <c r="U17" s="89"/>
      <c r="V17" s="89"/>
      <c r="W17" s="89"/>
      <c r="X17" s="89"/>
      <c r="Y17" s="89"/>
      <c r="Z17" s="89"/>
      <c r="AA17" s="89"/>
      <c r="AB17" s="89"/>
      <c r="AC17" s="116"/>
    </row>
    <row r="18" spans="1:29" s="71" customFormat="1" x14ac:dyDescent="0.2">
      <c r="A18" s="5"/>
      <c r="B18" s="494" t="s">
        <v>68</v>
      </c>
      <c r="C18" s="79">
        <f>SUM(C19:C22)</f>
        <v>105.76946100800002</v>
      </c>
      <c r="D18" s="79">
        <f>SUM(D19:D22)</f>
        <v>112.222520984</v>
      </c>
      <c r="E18" s="79">
        <f t="shared" ref="E18:O18" si="2">SUM(E19:E22)</f>
        <v>259.96937623923515</v>
      </c>
      <c r="F18" s="79">
        <f t="shared" si="2"/>
        <v>113.4799137399154</v>
      </c>
      <c r="G18" s="79">
        <f t="shared" si="2"/>
        <v>144.38702020299999</v>
      </c>
      <c r="H18" s="79">
        <f t="shared" si="2"/>
        <v>168.18200682140889</v>
      </c>
      <c r="I18" s="79">
        <f t="shared" si="2"/>
        <v>105.76946100800002</v>
      </c>
      <c r="J18" s="79">
        <f t="shared" si="2"/>
        <v>113.06584844400001</v>
      </c>
      <c r="K18" s="79">
        <f t="shared" si="2"/>
        <v>231.71380687800004</v>
      </c>
      <c r="L18" s="79">
        <f t="shared" si="2"/>
        <v>110.75736635991541</v>
      </c>
      <c r="M18" s="79">
        <f t="shared" si="2"/>
        <v>144.48945539299999</v>
      </c>
      <c r="N18" s="79">
        <f t="shared" si="2"/>
        <v>160.58329519540888</v>
      </c>
      <c r="O18" s="79">
        <f t="shared" si="2"/>
        <v>1770.3895322738838</v>
      </c>
      <c r="P18" s="89"/>
      <c r="Q18" s="89"/>
      <c r="R18" s="89"/>
      <c r="S18" s="89"/>
      <c r="T18" s="89"/>
      <c r="U18" s="89"/>
      <c r="V18" s="89"/>
      <c r="W18" s="89"/>
      <c r="X18" s="89"/>
      <c r="Y18" s="89"/>
      <c r="Z18" s="89"/>
      <c r="AA18" s="89"/>
      <c r="AB18" s="89"/>
      <c r="AC18" s="116"/>
    </row>
    <row r="19" spans="1:29" s="71" customFormat="1" x14ac:dyDescent="0.2">
      <c r="A19" s="5"/>
      <c r="B19" s="495" t="s">
        <v>69</v>
      </c>
      <c r="C19" s="94">
        <v>30.57680148</v>
      </c>
      <c r="D19" s="94">
        <v>2.82987872</v>
      </c>
      <c r="E19" s="94">
        <v>97.031433117235139</v>
      </c>
      <c r="F19" s="94">
        <v>55.274162349999997</v>
      </c>
      <c r="G19" s="94">
        <v>17.597185379999999</v>
      </c>
      <c r="H19" s="94">
        <v>33.618539169999998</v>
      </c>
      <c r="I19" s="94">
        <v>30.57680148</v>
      </c>
      <c r="J19" s="94">
        <v>2.82987872</v>
      </c>
      <c r="K19" s="94">
        <v>70.980429546000011</v>
      </c>
      <c r="L19" s="94">
        <v>52.185492850000003</v>
      </c>
      <c r="M19" s="94">
        <v>17.610435379999998</v>
      </c>
      <c r="N19" s="94">
        <v>33.618539169999998</v>
      </c>
      <c r="O19" s="94">
        <f>SUM(C19:N19)</f>
        <v>444.72957736323519</v>
      </c>
      <c r="P19" s="89"/>
      <c r="Q19" s="89"/>
      <c r="R19" s="89"/>
      <c r="S19" s="89"/>
      <c r="T19" s="89"/>
      <c r="U19" s="89"/>
      <c r="V19" s="89"/>
      <c r="W19" s="89"/>
      <c r="X19" s="89"/>
      <c r="Y19" s="89"/>
      <c r="Z19" s="89"/>
      <c r="AA19" s="89"/>
      <c r="AB19" s="89"/>
      <c r="AC19" s="116"/>
    </row>
    <row r="20" spans="1:29" s="71" customFormat="1" x14ac:dyDescent="0.2">
      <c r="A20" s="5"/>
      <c r="B20" s="496" t="s">
        <v>70</v>
      </c>
      <c r="C20" s="366">
        <v>53.31656438000001</v>
      </c>
      <c r="D20" s="366">
        <v>46.049553332000002</v>
      </c>
      <c r="E20" s="366">
        <v>139.44248045000001</v>
      </c>
      <c r="F20" s="366">
        <v>44.519586879999999</v>
      </c>
      <c r="G20" s="366">
        <v>95.018598383999986</v>
      </c>
      <c r="H20" s="366">
        <v>51.337792614000008</v>
      </c>
      <c r="I20" s="366">
        <v>53.31656438000001</v>
      </c>
      <c r="J20" s="366">
        <v>46.840880791000004</v>
      </c>
      <c r="K20" s="366">
        <v>136.14080446000003</v>
      </c>
      <c r="L20" s="83">
        <v>44.519586879999999</v>
      </c>
      <c r="M20" s="366">
        <v>95.018598383999986</v>
      </c>
      <c r="N20" s="366">
        <v>43.498878490000003</v>
      </c>
      <c r="O20" s="83">
        <f>SUM(C20:N20)</f>
        <v>849.01988942500009</v>
      </c>
      <c r="P20" s="89"/>
      <c r="Q20" s="89"/>
      <c r="R20" s="89"/>
      <c r="S20" s="89"/>
      <c r="T20" s="89"/>
      <c r="U20" s="89"/>
      <c r="V20" s="89"/>
      <c r="W20" s="89"/>
      <c r="X20" s="89"/>
      <c r="Y20" s="89"/>
      <c r="Z20" s="89"/>
      <c r="AA20" s="89"/>
      <c r="AB20" s="89"/>
      <c r="AC20" s="116"/>
    </row>
    <row r="21" spans="1:29" s="71" customFormat="1" x14ac:dyDescent="0.2">
      <c r="A21" s="5"/>
      <c r="B21" s="496" t="s">
        <v>822</v>
      </c>
      <c r="C21" s="367">
        <v>0</v>
      </c>
      <c r="D21" s="367">
        <v>0</v>
      </c>
      <c r="E21" s="367">
        <v>0</v>
      </c>
      <c r="F21" s="367">
        <v>0</v>
      </c>
      <c r="G21" s="367">
        <v>0</v>
      </c>
      <c r="H21" s="367">
        <v>0</v>
      </c>
      <c r="I21" s="367">
        <v>0</v>
      </c>
      <c r="J21" s="367">
        <v>0</v>
      </c>
      <c r="K21" s="367">
        <v>0</v>
      </c>
      <c r="L21" s="82">
        <v>0</v>
      </c>
      <c r="M21" s="367">
        <v>0</v>
      </c>
      <c r="N21" s="367">
        <v>0</v>
      </c>
      <c r="O21" s="83">
        <f>SUM(C21:N21)</f>
        <v>0</v>
      </c>
      <c r="P21" s="89"/>
      <c r="Q21" s="89"/>
      <c r="R21" s="89"/>
      <c r="S21" s="89"/>
      <c r="T21" s="89"/>
      <c r="U21" s="89"/>
      <c r="V21" s="89"/>
      <c r="W21" s="89"/>
      <c r="X21" s="89"/>
      <c r="Y21" s="89"/>
      <c r="Z21" s="89"/>
      <c r="AA21" s="89"/>
      <c r="AB21" s="89"/>
      <c r="AC21" s="116"/>
    </row>
    <row r="22" spans="1:29" s="71" customFormat="1" x14ac:dyDescent="0.2">
      <c r="A22" s="5"/>
      <c r="B22" s="497" t="s">
        <v>71</v>
      </c>
      <c r="C22" s="367">
        <v>21.876095148000001</v>
      </c>
      <c r="D22" s="367">
        <v>63.343088932000001</v>
      </c>
      <c r="E22" s="367">
        <v>23.495462672000002</v>
      </c>
      <c r="F22" s="367">
        <v>13.686164509915406</v>
      </c>
      <c r="G22" s="367">
        <v>31.771236438999999</v>
      </c>
      <c r="H22" s="367">
        <v>83.225675037408877</v>
      </c>
      <c r="I22" s="367">
        <v>21.876095148000001</v>
      </c>
      <c r="J22" s="367">
        <v>63.395088933000004</v>
      </c>
      <c r="K22" s="367">
        <v>24.592572871999998</v>
      </c>
      <c r="L22" s="82">
        <v>14.052286629915407</v>
      </c>
      <c r="M22" s="367">
        <v>31.860421629000001</v>
      </c>
      <c r="N22" s="367">
        <v>83.465877535408893</v>
      </c>
      <c r="O22" s="82">
        <f>SUM(C22:N22)</f>
        <v>476.64006548564856</v>
      </c>
      <c r="P22" s="89"/>
      <c r="Q22" s="89"/>
      <c r="R22" s="89"/>
      <c r="S22" s="89"/>
      <c r="T22" s="89"/>
      <c r="U22" s="89"/>
      <c r="V22" s="89"/>
      <c r="W22" s="89"/>
      <c r="X22" s="89"/>
      <c r="Y22" s="89"/>
      <c r="Z22" s="89"/>
      <c r="AA22" s="89"/>
      <c r="AB22" s="89"/>
      <c r="AC22" s="116"/>
    </row>
    <row r="23" spans="1:29" s="121" customFormat="1" x14ac:dyDescent="0.2">
      <c r="A23" s="5"/>
      <c r="B23" s="384" t="s">
        <v>72</v>
      </c>
      <c r="C23" s="385">
        <f t="shared" ref="C23:O23" si="3">+C24+C25</f>
        <v>0</v>
      </c>
      <c r="D23" s="385">
        <f t="shared" si="3"/>
        <v>17.572695425961953</v>
      </c>
      <c r="E23" s="385">
        <f t="shared" si="3"/>
        <v>0</v>
      </c>
      <c r="F23" s="385">
        <f t="shared" si="3"/>
        <v>0</v>
      </c>
      <c r="G23" s="385">
        <f t="shared" si="3"/>
        <v>0</v>
      </c>
      <c r="H23" s="385">
        <f t="shared" si="3"/>
        <v>0</v>
      </c>
      <c r="I23" s="385">
        <f t="shared" si="3"/>
        <v>0</v>
      </c>
      <c r="J23" s="385">
        <f t="shared" si="3"/>
        <v>0</v>
      </c>
      <c r="K23" s="385">
        <f t="shared" si="3"/>
        <v>0</v>
      </c>
      <c r="L23" s="385">
        <f t="shared" si="3"/>
        <v>0</v>
      </c>
      <c r="M23" s="385">
        <f t="shared" si="3"/>
        <v>0</v>
      </c>
      <c r="N23" s="385">
        <f t="shared" si="3"/>
        <v>0</v>
      </c>
      <c r="O23" s="80">
        <f t="shared" si="3"/>
        <v>17.572695425961953</v>
      </c>
      <c r="P23" s="89"/>
      <c r="Q23" s="89"/>
      <c r="R23" s="89"/>
      <c r="S23" s="89"/>
      <c r="T23" s="89"/>
      <c r="U23" s="89"/>
      <c r="V23" s="89"/>
      <c r="W23" s="89"/>
      <c r="X23" s="89"/>
      <c r="Y23" s="89"/>
      <c r="Z23" s="89"/>
      <c r="AA23" s="89"/>
      <c r="AB23" s="89"/>
      <c r="AC23" s="116"/>
    </row>
    <row r="24" spans="1:29" s="121" customFormat="1" x14ac:dyDescent="0.2">
      <c r="A24" s="5"/>
      <c r="B24" s="495" t="s">
        <v>73</v>
      </c>
      <c r="C24" s="368">
        <v>0</v>
      </c>
      <c r="D24" s="368">
        <v>17.572695425961953</v>
      </c>
      <c r="E24" s="368">
        <v>0</v>
      </c>
      <c r="F24" s="368">
        <v>0</v>
      </c>
      <c r="G24" s="368">
        <v>0</v>
      </c>
      <c r="H24" s="368">
        <v>0</v>
      </c>
      <c r="I24" s="368">
        <v>0</v>
      </c>
      <c r="J24" s="368">
        <v>0</v>
      </c>
      <c r="K24" s="368">
        <v>0</v>
      </c>
      <c r="L24" s="368">
        <v>0</v>
      </c>
      <c r="M24" s="368">
        <v>0</v>
      </c>
      <c r="N24" s="368">
        <v>0</v>
      </c>
      <c r="O24" s="94">
        <f>SUM(C24:N24)</f>
        <v>17.572695425961953</v>
      </c>
      <c r="P24" s="89"/>
      <c r="Q24" s="89"/>
      <c r="R24" s="89"/>
      <c r="S24" s="89"/>
      <c r="T24" s="89"/>
      <c r="U24" s="89"/>
      <c r="V24" s="89"/>
      <c r="W24" s="89"/>
      <c r="X24" s="89"/>
      <c r="Y24" s="89"/>
      <c r="Z24" s="89"/>
      <c r="AA24" s="89"/>
      <c r="AB24" s="89"/>
      <c r="AC24" s="116"/>
    </row>
    <row r="25" spans="1:29" s="71" customFormat="1" x14ac:dyDescent="0.2">
      <c r="A25" s="5"/>
      <c r="B25" s="497" t="s">
        <v>74</v>
      </c>
      <c r="C25" s="367">
        <v>0</v>
      </c>
      <c r="D25" s="367">
        <v>0</v>
      </c>
      <c r="E25" s="367">
        <v>0</v>
      </c>
      <c r="F25" s="367">
        <v>0</v>
      </c>
      <c r="G25" s="367">
        <v>0</v>
      </c>
      <c r="H25" s="367">
        <v>0</v>
      </c>
      <c r="I25" s="367">
        <v>0</v>
      </c>
      <c r="J25" s="367">
        <v>0</v>
      </c>
      <c r="K25" s="367">
        <v>0</v>
      </c>
      <c r="L25" s="367">
        <v>0</v>
      </c>
      <c r="M25" s="367">
        <v>0</v>
      </c>
      <c r="N25" s="367">
        <v>0</v>
      </c>
      <c r="O25" s="82">
        <f>SUM(C25:N25)</f>
        <v>0</v>
      </c>
      <c r="P25" s="89"/>
      <c r="Q25" s="89"/>
      <c r="R25" s="89"/>
      <c r="S25" s="89"/>
      <c r="T25" s="89"/>
      <c r="U25" s="89"/>
      <c r="V25" s="89"/>
      <c r="W25" s="89"/>
      <c r="X25" s="89"/>
      <c r="Y25" s="89"/>
      <c r="Z25" s="89"/>
      <c r="AA25" s="89"/>
      <c r="AB25" s="89"/>
      <c r="AC25" s="116"/>
    </row>
    <row r="26" spans="1:29" s="71" customFormat="1" x14ac:dyDescent="0.2">
      <c r="A26" s="5"/>
      <c r="B26" s="384" t="s">
        <v>75</v>
      </c>
      <c r="C26" s="385">
        <f>+C27+C30</f>
        <v>1.1557248580581568E-2</v>
      </c>
      <c r="D26" s="385">
        <f t="shared" ref="D26:O26" si="4">+D27+D30</f>
        <v>0.41365169893934312</v>
      </c>
      <c r="E26" s="385">
        <f t="shared" si="4"/>
        <v>1.1849354734211082E-2</v>
      </c>
      <c r="F26" s="385">
        <f t="shared" si="4"/>
        <v>1.1761706381750333E-2</v>
      </c>
      <c r="G26" s="385">
        <f t="shared" ref="G26" si="5">+G27+G30</f>
        <v>0.4139320879634929</v>
      </c>
      <c r="H26" s="385">
        <f t="shared" ref="H26" si="6">+H27+H30</f>
        <v>1.1899844981341969E-2</v>
      </c>
      <c r="I26" s="385">
        <f t="shared" ref="I26" si="7">+I27+I30</f>
        <v>1.2040354892628318E-2</v>
      </c>
      <c r="J26" s="385">
        <f t="shared" ref="J26" si="8">+J27+J30</f>
        <v>0.41406656769735195</v>
      </c>
      <c r="K26" s="385">
        <f t="shared" ref="K26" si="9">+K27+K30</f>
        <v>1.2109835938182075E-2</v>
      </c>
      <c r="L26" s="385">
        <f t="shared" ref="L26" si="10">+L27+L30</f>
        <v>1.2245977072449484E-2</v>
      </c>
      <c r="M26" s="385">
        <f t="shared" si="4"/>
        <v>0.41427897814092024</v>
      </c>
      <c r="N26" s="385">
        <f t="shared" si="4"/>
        <v>1.238516464549743E-2</v>
      </c>
      <c r="O26" s="385">
        <f t="shared" si="4"/>
        <v>1.7517788199677504</v>
      </c>
      <c r="P26" s="89"/>
      <c r="Q26" s="89"/>
      <c r="R26" s="89"/>
      <c r="S26" s="89"/>
      <c r="T26" s="89"/>
      <c r="U26" s="89"/>
      <c r="V26" s="89"/>
      <c r="W26" s="89"/>
      <c r="X26" s="89"/>
      <c r="Y26" s="89"/>
      <c r="Z26" s="89"/>
      <c r="AA26" s="89"/>
      <c r="AB26" s="89"/>
      <c r="AC26" s="116"/>
    </row>
    <row r="27" spans="1:29" s="121" customFormat="1" x14ac:dyDescent="0.2">
      <c r="A27" s="5"/>
      <c r="B27" s="495" t="s">
        <v>78</v>
      </c>
      <c r="C27" s="368">
        <f>+C28+C29</f>
        <v>0</v>
      </c>
      <c r="D27" s="368">
        <f t="shared" ref="D27:N27" si="11">+D28+D29</f>
        <v>0.40202699248577695</v>
      </c>
      <c r="E27" s="368">
        <f t="shared" si="11"/>
        <v>0</v>
      </c>
      <c r="F27" s="368">
        <f t="shared" si="11"/>
        <v>0</v>
      </c>
      <c r="G27" s="368">
        <f t="shared" ref="G27" si="12">+G28+G29</f>
        <v>0.40202699248577695</v>
      </c>
      <c r="H27" s="368">
        <f t="shared" ref="H27" si="13">+H28+H29</f>
        <v>0</v>
      </c>
      <c r="I27" s="368">
        <f t="shared" ref="I27" si="14">+I28+I29</f>
        <v>0</v>
      </c>
      <c r="J27" s="368">
        <f t="shared" ref="J27" si="15">+J28+J29</f>
        <v>0.40202699248577695</v>
      </c>
      <c r="K27" s="368">
        <f t="shared" ref="K27" si="16">+K28+K29</f>
        <v>0</v>
      </c>
      <c r="L27" s="368">
        <f t="shared" ref="L27" si="17">+L28+L29</f>
        <v>0</v>
      </c>
      <c r="M27" s="368">
        <f t="shared" si="11"/>
        <v>0.40202699248577695</v>
      </c>
      <c r="N27" s="368">
        <f t="shared" si="11"/>
        <v>0</v>
      </c>
      <c r="O27" s="368">
        <f>SUM(C27:N27)</f>
        <v>1.6081079699431078</v>
      </c>
      <c r="P27" s="89"/>
      <c r="Q27" s="89"/>
      <c r="R27" s="89"/>
      <c r="S27" s="89"/>
      <c r="T27" s="89"/>
      <c r="U27" s="89"/>
      <c r="V27" s="89"/>
      <c r="W27" s="89"/>
      <c r="X27" s="89"/>
      <c r="Y27" s="89"/>
      <c r="Z27" s="89"/>
      <c r="AA27" s="89"/>
      <c r="AB27" s="89"/>
      <c r="AC27" s="116"/>
    </row>
    <row r="28" spans="1:29" s="121" customFormat="1" x14ac:dyDescent="0.2">
      <c r="A28" s="5"/>
      <c r="B28" s="497" t="s">
        <v>987</v>
      </c>
      <c r="C28" s="367">
        <v>0</v>
      </c>
      <c r="D28" s="367">
        <v>0</v>
      </c>
      <c r="E28" s="367">
        <v>0</v>
      </c>
      <c r="F28" s="367">
        <v>0</v>
      </c>
      <c r="G28" s="367">
        <v>0</v>
      </c>
      <c r="H28" s="367">
        <v>0</v>
      </c>
      <c r="I28" s="367">
        <v>0</v>
      </c>
      <c r="J28" s="367">
        <v>0</v>
      </c>
      <c r="K28" s="367">
        <v>0</v>
      </c>
      <c r="L28" s="367">
        <v>0</v>
      </c>
      <c r="M28" s="367">
        <v>0</v>
      </c>
      <c r="N28" s="367">
        <v>0</v>
      </c>
      <c r="O28" s="82">
        <f>SUM(C28:N28)</f>
        <v>0</v>
      </c>
      <c r="P28" s="89"/>
      <c r="Q28" s="89"/>
      <c r="R28" s="89"/>
      <c r="S28" s="89"/>
      <c r="T28" s="89"/>
      <c r="U28" s="89"/>
      <c r="V28" s="89"/>
      <c r="W28" s="89"/>
      <c r="X28" s="89"/>
      <c r="Y28" s="89"/>
      <c r="Z28" s="89"/>
      <c r="AA28" s="89"/>
      <c r="AB28" s="89"/>
      <c r="AC28" s="116"/>
    </row>
    <row r="29" spans="1:29" s="71" customFormat="1" x14ac:dyDescent="0.2">
      <c r="A29" s="5"/>
      <c r="B29" s="499" t="s">
        <v>109</v>
      </c>
      <c r="C29" s="405">
        <v>0</v>
      </c>
      <c r="D29" s="405">
        <v>0.40202699248577695</v>
      </c>
      <c r="E29" s="405">
        <v>0</v>
      </c>
      <c r="F29" s="405">
        <v>0</v>
      </c>
      <c r="G29" s="405">
        <v>0.40202699248577695</v>
      </c>
      <c r="H29" s="405">
        <v>0</v>
      </c>
      <c r="I29" s="405">
        <v>0</v>
      </c>
      <c r="J29" s="405">
        <v>0.40202699248577695</v>
      </c>
      <c r="K29" s="405">
        <v>0</v>
      </c>
      <c r="L29" s="405">
        <v>0</v>
      </c>
      <c r="M29" s="405">
        <v>0.40202699248577695</v>
      </c>
      <c r="N29" s="405">
        <v>0</v>
      </c>
      <c r="O29" s="128">
        <f>SUM(C29:N29)</f>
        <v>1.6081079699431078</v>
      </c>
      <c r="P29" s="89"/>
      <c r="Q29" s="89"/>
      <c r="R29" s="89"/>
      <c r="S29" s="89"/>
      <c r="T29" s="89"/>
      <c r="U29" s="89"/>
      <c r="V29" s="89"/>
      <c r="W29" s="89"/>
      <c r="X29" s="89"/>
      <c r="Y29" s="89"/>
      <c r="Z29" s="89"/>
      <c r="AA29" s="89"/>
      <c r="AB29" s="89"/>
      <c r="AC29" s="116"/>
    </row>
    <row r="30" spans="1:29" s="71" customFormat="1" x14ac:dyDescent="0.2">
      <c r="A30" s="5"/>
      <c r="B30" s="496" t="s">
        <v>76</v>
      </c>
      <c r="C30" s="366">
        <f>+C31</f>
        <v>1.1557248580581568E-2</v>
      </c>
      <c r="D30" s="366">
        <f t="shared" ref="D30:N30" si="18">+D31</f>
        <v>1.1624706453566148E-2</v>
      </c>
      <c r="E30" s="366">
        <f t="shared" si="18"/>
        <v>1.1849354734211082E-2</v>
      </c>
      <c r="F30" s="366">
        <f t="shared" si="18"/>
        <v>1.1761706381750333E-2</v>
      </c>
      <c r="G30" s="366">
        <f t="shared" ref="G30" si="19">+G31</f>
        <v>1.1905095477715977E-2</v>
      </c>
      <c r="H30" s="366">
        <f t="shared" ref="H30" si="20">+H31</f>
        <v>1.1899844981341969E-2</v>
      </c>
      <c r="I30" s="366">
        <f t="shared" ref="I30" si="21">+I31</f>
        <v>1.2040354892628318E-2</v>
      </c>
      <c r="J30" s="366">
        <f t="shared" ref="J30" si="22">+J31</f>
        <v>1.2039575211575018E-2</v>
      </c>
      <c r="K30" s="366">
        <f t="shared" ref="K30" si="23">+K31</f>
        <v>1.2109835938182075E-2</v>
      </c>
      <c r="L30" s="366">
        <f t="shared" ref="L30" si="24">+L31</f>
        <v>1.2245977072449484E-2</v>
      </c>
      <c r="M30" s="366">
        <f t="shared" si="18"/>
        <v>1.225198565514328E-2</v>
      </c>
      <c r="N30" s="366">
        <f t="shared" si="18"/>
        <v>1.238516464549743E-2</v>
      </c>
      <c r="O30" s="83">
        <f t="shared" ref="O30:O32" si="25">SUM(C30:N30)</f>
        <v>0.14367085002464269</v>
      </c>
      <c r="P30" s="89"/>
      <c r="Q30" s="89"/>
      <c r="R30" s="89"/>
      <c r="S30" s="89"/>
      <c r="T30" s="89"/>
      <c r="U30" s="89"/>
      <c r="V30" s="89"/>
      <c r="W30" s="89"/>
      <c r="X30" s="89"/>
      <c r="Y30" s="89"/>
      <c r="Z30" s="89"/>
      <c r="AA30" s="89"/>
      <c r="AB30" s="89"/>
      <c r="AC30" s="116"/>
    </row>
    <row r="31" spans="1:29" s="121" customFormat="1" x14ac:dyDescent="0.2">
      <c r="A31" s="5"/>
      <c r="B31" s="500" t="s">
        <v>109</v>
      </c>
      <c r="C31" s="367">
        <v>1.1557248580581568E-2</v>
      </c>
      <c r="D31" s="367">
        <v>1.1624706453566148E-2</v>
      </c>
      <c r="E31" s="367">
        <v>1.1849354734211082E-2</v>
      </c>
      <c r="F31" s="367">
        <v>1.1761706381750333E-2</v>
      </c>
      <c r="G31" s="367">
        <v>1.1905095477715977E-2</v>
      </c>
      <c r="H31" s="367">
        <v>1.1899844981341969E-2</v>
      </c>
      <c r="I31" s="367">
        <v>1.2040354892628318E-2</v>
      </c>
      <c r="J31" s="367">
        <v>1.2039575211575018E-2</v>
      </c>
      <c r="K31" s="367">
        <v>1.2109835938182075E-2</v>
      </c>
      <c r="L31" s="367">
        <v>1.2245977072449484E-2</v>
      </c>
      <c r="M31" s="367">
        <v>1.225198565514328E-2</v>
      </c>
      <c r="N31" s="367">
        <v>1.238516464549743E-2</v>
      </c>
      <c r="O31" s="82">
        <f t="shared" si="25"/>
        <v>0.14367085002464269</v>
      </c>
      <c r="P31" s="89"/>
      <c r="Q31" s="89"/>
      <c r="R31" s="89"/>
      <c r="S31" s="89"/>
      <c r="T31" s="89"/>
      <c r="U31" s="89"/>
      <c r="V31" s="89"/>
      <c r="W31" s="89"/>
      <c r="X31" s="89"/>
      <c r="Y31" s="89"/>
      <c r="Z31" s="89"/>
      <c r="AA31" s="89"/>
      <c r="AB31" s="89"/>
      <c r="AC31" s="116"/>
    </row>
    <row r="32" spans="1:29" s="5" customFormat="1" x14ac:dyDescent="0.2">
      <c r="B32" s="384" t="s">
        <v>77</v>
      </c>
      <c r="C32" s="385">
        <v>111.18606993</v>
      </c>
      <c r="D32" s="385">
        <v>0</v>
      </c>
      <c r="E32" s="385">
        <v>1.3534773436614755</v>
      </c>
      <c r="F32" s="385">
        <v>19.383264011206727</v>
      </c>
      <c r="G32" s="385">
        <v>3.0804305802122256</v>
      </c>
      <c r="H32" s="385">
        <v>0.42075657</v>
      </c>
      <c r="I32" s="385">
        <v>140.82236152999997</v>
      </c>
      <c r="J32" s="385">
        <v>0</v>
      </c>
      <c r="K32" s="385">
        <v>0.21738991394988461</v>
      </c>
      <c r="L32" s="385">
        <v>19.383264011206727</v>
      </c>
      <c r="M32" s="385">
        <v>3.0804305802122256</v>
      </c>
      <c r="N32" s="385">
        <v>0.42075657</v>
      </c>
      <c r="O32" s="80">
        <f t="shared" si="25"/>
        <v>299.34820104044923</v>
      </c>
      <c r="P32" s="89"/>
      <c r="Q32" s="89"/>
      <c r="R32" s="89"/>
      <c r="S32" s="89"/>
      <c r="T32" s="89"/>
      <c r="U32" s="89"/>
      <c r="V32" s="89"/>
      <c r="W32" s="89"/>
      <c r="X32" s="89"/>
      <c r="Y32" s="89"/>
      <c r="Z32" s="89"/>
      <c r="AA32" s="89"/>
      <c r="AB32" s="89"/>
      <c r="AC32" s="116"/>
    </row>
    <row r="33" spans="1:29" s="5" customFormat="1" x14ac:dyDescent="0.2">
      <c r="B33" s="362" t="s">
        <v>399</v>
      </c>
      <c r="C33" s="385">
        <f t="shared" ref="C33:O33" si="26">+C34+C36+C39</f>
        <v>1.3114102299999999</v>
      </c>
      <c r="D33" s="385">
        <f t="shared" si="26"/>
        <v>12.885991669999999</v>
      </c>
      <c r="E33" s="385">
        <f t="shared" si="26"/>
        <v>0</v>
      </c>
      <c r="F33" s="385">
        <f t="shared" si="26"/>
        <v>0</v>
      </c>
      <c r="G33" s="385">
        <f t="shared" si="26"/>
        <v>0</v>
      </c>
      <c r="H33" s="385">
        <f t="shared" si="26"/>
        <v>0</v>
      </c>
      <c r="I33" s="385">
        <f t="shared" si="26"/>
        <v>1.2677281499999999</v>
      </c>
      <c r="J33" s="385">
        <f t="shared" si="26"/>
        <v>0</v>
      </c>
      <c r="K33" s="385">
        <f t="shared" si="26"/>
        <v>0</v>
      </c>
      <c r="L33" s="385">
        <f t="shared" si="26"/>
        <v>0</v>
      </c>
      <c r="M33" s="385">
        <f t="shared" si="26"/>
        <v>0</v>
      </c>
      <c r="N33" s="385">
        <f t="shared" si="26"/>
        <v>1.2243234999999999</v>
      </c>
      <c r="O33" s="80">
        <f t="shared" si="26"/>
        <v>16.68945355</v>
      </c>
      <c r="P33" s="89"/>
      <c r="Q33" s="89"/>
      <c r="R33" s="89"/>
      <c r="S33" s="89"/>
      <c r="T33" s="89"/>
      <c r="U33" s="89"/>
      <c r="V33" s="89"/>
      <c r="W33" s="89"/>
      <c r="X33" s="89"/>
      <c r="Y33" s="89"/>
      <c r="Z33" s="89"/>
      <c r="AA33" s="89"/>
      <c r="AB33" s="89"/>
      <c r="AC33" s="116"/>
    </row>
    <row r="34" spans="1:29" s="5" customFormat="1" x14ac:dyDescent="0.2">
      <c r="B34" s="394" t="s">
        <v>73</v>
      </c>
      <c r="C34" s="405">
        <f>+C35</f>
        <v>0</v>
      </c>
      <c r="D34" s="405">
        <f t="shared" ref="D34:N34" si="27">+D35</f>
        <v>0</v>
      </c>
      <c r="E34" s="405">
        <f t="shared" si="27"/>
        <v>0</v>
      </c>
      <c r="F34" s="405">
        <f t="shared" si="27"/>
        <v>0</v>
      </c>
      <c r="G34" s="405">
        <f t="shared" si="27"/>
        <v>0</v>
      </c>
      <c r="H34" s="405">
        <f t="shared" si="27"/>
        <v>0</v>
      </c>
      <c r="I34" s="405">
        <f t="shared" si="27"/>
        <v>0</v>
      </c>
      <c r="J34" s="405">
        <f t="shared" si="27"/>
        <v>0</v>
      </c>
      <c r="K34" s="405">
        <f t="shared" si="27"/>
        <v>0</v>
      </c>
      <c r="L34" s="405">
        <f t="shared" si="27"/>
        <v>0</v>
      </c>
      <c r="M34" s="405">
        <f t="shared" si="27"/>
        <v>0</v>
      </c>
      <c r="N34" s="405">
        <f t="shared" si="27"/>
        <v>0</v>
      </c>
      <c r="O34" s="128">
        <f t="shared" ref="O34" si="28">+O35</f>
        <v>0</v>
      </c>
      <c r="P34" s="89"/>
      <c r="Q34" s="89"/>
      <c r="R34" s="89"/>
      <c r="S34" s="89"/>
      <c r="T34" s="89"/>
      <c r="U34" s="89"/>
      <c r="V34" s="89"/>
      <c r="W34" s="89"/>
      <c r="X34" s="89"/>
      <c r="Y34" s="89"/>
      <c r="Z34" s="89"/>
      <c r="AA34" s="89"/>
      <c r="AB34" s="89"/>
      <c r="AC34" s="116"/>
    </row>
    <row r="35" spans="1:29" s="5" customFormat="1" x14ac:dyDescent="0.2">
      <c r="B35" s="370" t="s">
        <v>406</v>
      </c>
      <c r="C35" s="366">
        <v>0</v>
      </c>
      <c r="D35" s="366">
        <v>0</v>
      </c>
      <c r="E35" s="366">
        <v>0</v>
      </c>
      <c r="F35" s="366">
        <v>0</v>
      </c>
      <c r="G35" s="366">
        <v>0</v>
      </c>
      <c r="H35" s="366">
        <v>0</v>
      </c>
      <c r="I35" s="366">
        <v>0</v>
      </c>
      <c r="J35" s="366">
        <v>0</v>
      </c>
      <c r="K35" s="366">
        <v>0</v>
      </c>
      <c r="L35" s="366">
        <v>0</v>
      </c>
      <c r="M35" s="366">
        <v>0</v>
      </c>
      <c r="N35" s="366">
        <v>0</v>
      </c>
      <c r="O35" s="83">
        <f>SUM(C35:N35)</f>
        <v>0</v>
      </c>
      <c r="P35" s="89"/>
      <c r="Q35" s="89"/>
      <c r="R35" s="89"/>
      <c r="S35" s="89"/>
      <c r="T35" s="89"/>
      <c r="U35" s="89"/>
      <c r="V35" s="89"/>
      <c r="W35" s="89"/>
      <c r="X35" s="89"/>
      <c r="Y35" s="89"/>
      <c r="Z35" s="89"/>
      <c r="AA35" s="89"/>
      <c r="AB35" s="89"/>
      <c r="AC35" s="116"/>
    </row>
    <row r="36" spans="1:29" s="5" customFormat="1" x14ac:dyDescent="0.2">
      <c r="B36" s="370" t="s">
        <v>74</v>
      </c>
      <c r="C36" s="366">
        <f>+C37+C38</f>
        <v>0</v>
      </c>
      <c r="D36" s="366">
        <f t="shared" ref="D36:N36" si="29">+D37+D38</f>
        <v>0</v>
      </c>
      <c r="E36" s="366">
        <f t="shared" si="29"/>
        <v>0</v>
      </c>
      <c r="F36" s="366">
        <f t="shared" si="29"/>
        <v>0</v>
      </c>
      <c r="G36" s="366">
        <f t="shared" si="29"/>
        <v>0</v>
      </c>
      <c r="H36" s="366">
        <f t="shared" si="29"/>
        <v>0</v>
      </c>
      <c r="I36" s="366">
        <f t="shared" si="29"/>
        <v>0</v>
      </c>
      <c r="J36" s="366">
        <f t="shared" si="29"/>
        <v>0</v>
      </c>
      <c r="K36" s="366">
        <f t="shared" si="29"/>
        <v>0</v>
      </c>
      <c r="L36" s="366">
        <f t="shared" si="29"/>
        <v>0</v>
      </c>
      <c r="M36" s="366">
        <f t="shared" si="29"/>
        <v>0</v>
      </c>
      <c r="N36" s="366">
        <f t="shared" si="29"/>
        <v>0</v>
      </c>
      <c r="O36" s="83">
        <f t="shared" ref="O36" si="30">+O37+O38</f>
        <v>0</v>
      </c>
      <c r="P36" s="89"/>
      <c r="Q36" s="89"/>
      <c r="R36" s="89"/>
      <c r="S36" s="89"/>
      <c r="T36" s="89"/>
      <c r="U36" s="89"/>
      <c r="V36" s="89"/>
      <c r="W36" s="89"/>
      <c r="X36" s="89"/>
      <c r="Y36" s="89"/>
      <c r="Z36" s="89"/>
      <c r="AA36" s="89"/>
      <c r="AB36" s="89"/>
      <c r="AC36" s="116"/>
    </row>
    <row r="37" spans="1:29" s="5" customFormat="1" x14ac:dyDescent="0.2">
      <c r="B37" s="401" t="s">
        <v>81</v>
      </c>
      <c r="C37" s="367">
        <v>0</v>
      </c>
      <c r="D37" s="367">
        <v>0</v>
      </c>
      <c r="E37" s="367">
        <v>0</v>
      </c>
      <c r="F37" s="367">
        <v>0</v>
      </c>
      <c r="G37" s="367">
        <v>0</v>
      </c>
      <c r="H37" s="367">
        <v>0</v>
      </c>
      <c r="I37" s="367">
        <v>0</v>
      </c>
      <c r="J37" s="367">
        <v>0</v>
      </c>
      <c r="K37" s="367">
        <v>0</v>
      </c>
      <c r="L37" s="367">
        <v>0</v>
      </c>
      <c r="M37" s="367">
        <v>0</v>
      </c>
      <c r="N37" s="367">
        <v>0</v>
      </c>
      <c r="O37" s="82">
        <f>SUM(C37:N37)</f>
        <v>0</v>
      </c>
      <c r="P37" s="89"/>
      <c r="Q37" s="89"/>
      <c r="R37" s="89"/>
      <c r="S37" s="89"/>
      <c r="T37" s="89"/>
      <c r="U37" s="89"/>
      <c r="V37" s="89"/>
      <c r="W37" s="89"/>
      <c r="X37" s="89"/>
      <c r="Y37" s="89"/>
      <c r="Z37" s="89"/>
      <c r="AA37" s="89"/>
      <c r="AB37" s="89"/>
      <c r="AC37" s="116"/>
    </row>
    <row r="38" spans="1:29" s="5" customFormat="1" x14ac:dyDescent="0.2">
      <c r="B38" s="394" t="s">
        <v>952</v>
      </c>
      <c r="C38" s="405">
        <v>0</v>
      </c>
      <c r="D38" s="405">
        <v>0</v>
      </c>
      <c r="E38" s="405">
        <v>0</v>
      </c>
      <c r="F38" s="405">
        <v>0</v>
      </c>
      <c r="G38" s="405">
        <v>0</v>
      </c>
      <c r="H38" s="405">
        <v>0</v>
      </c>
      <c r="I38" s="405">
        <v>0</v>
      </c>
      <c r="J38" s="405">
        <v>0</v>
      </c>
      <c r="K38" s="405">
        <v>0</v>
      </c>
      <c r="L38" s="405">
        <v>0</v>
      </c>
      <c r="M38" s="405">
        <v>0</v>
      </c>
      <c r="N38" s="405">
        <v>0</v>
      </c>
      <c r="O38" s="128">
        <f>SUM(C38:N38)</f>
        <v>0</v>
      </c>
      <c r="P38" s="89"/>
      <c r="Q38" s="89"/>
      <c r="R38" s="89"/>
      <c r="S38" s="89"/>
      <c r="T38" s="89"/>
      <c r="U38" s="89"/>
      <c r="V38" s="89"/>
      <c r="W38" s="89"/>
      <c r="X38" s="89"/>
      <c r="Y38" s="89"/>
      <c r="Z38" s="89"/>
      <c r="AA38" s="89"/>
      <c r="AB38" s="89"/>
      <c r="AC38" s="116"/>
    </row>
    <row r="39" spans="1:29" s="5" customFormat="1" x14ac:dyDescent="0.2">
      <c r="B39" s="497" t="s">
        <v>76</v>
      </c>
      <c r="C39" s="367">
        <f>+C40</f>
        <v>1.3114102299999999</v>
      </c>
      <c r="D39" s="367">
        <f t="shared" ref="D39:N39" si="31">+D40</f>
        <v>12.885991669999999</v>
      </c>
      <c r="E39" s="367">
        <f t="shared" si="31"/>
        <v>0</v>
      </c>
      <c r="F39" s="367">
        <f t="shared" si="31"/>
        <v>0</v>
      </c>
      <c r="G39" s="367">
        <f t="shared" si="31"/>
        <v>0</v>
      </c>
      <c r="H39" s="367">
        <f t="shared" si="31"/>
        <v>0</v>
      </c>
      <c r="I39" s="367">
        <f t="shared" si="31"/>
        <v>1.2677281499999999</v>
      </c>
      <c r="J39" s="367">
        <f t="shared" si="31"/>
        <v>0</v>
      </c>
      <c r="K39" s="367">
        <f t="shared" si="31"/>
        <v>0</v>
      </c>
      <c r="L39" s="367">
        <f t="shared" si="31"/>
        <v>0</v>
      </c>
      <c r="M39" s="367">
        <f t="shared" si="31"/>
        <v>0</v>
      </c>
      <c r="N39" s="367">
        <f t="shared" si="31"/>
        <v>1.2243234999999999</v>
      </c>
      <c r="O39" s="82">
        <f t="shared" ref="O39" si="32">+O40</f>
        <v>16.68945355</v>
      </c>
      <c r="P39" s="89"/>
      <c r="Q39" s="89"/>
      <c r="R39" s="89"/>
      <c r="S39" s="89"/>
      <c r="T39" s="89"/>
      <c r="U39" s="89"/>
      <c r="V39" s="89"/>
      <c r="W39" s="89"/>
      <c r="X39" s="89"/>
      <c r="Y39" s="89"/>
      <c r="Z39" s="89"/>
      <c r="AA39" s="89"/>
      <c r="AB39" s="89"/>
      <c r="AC39" s="116"/>
    </row>
    <row r="40" spans="1:29" s="121" customFormat="1" x14ac:dyDescent="0.2">
      <c r="A40" s="5"/>
      <c r="B40" s="370" t="s">
        <v>407</v>
      </c>
      <c r="C40" s="366">
        <v>1.3114102299999999</v>
      </c>
      <c r="D40" s="366">
        <v>12.885991669999999</v>
      </c>
      <c r="E40" s="366">
        <v>0</v>
      </c>
      <c r="F40" s="366">
        <v>0</v>
      </c>
      <c r="G40" s="366">
        <v>0</v>
      </c>
      <c r="H40" s="366">
        <v>0</v>
      </c>
      <c r="I40" s="366">
        <v>1.2677281499999999</v>
      </c>
      <c r="J40" s="366">
        <v>0</v>
      </c>
      <c r="K40" s="366">
        <v>0</v>
      </c>
      <c r="L40" s="366">
        <v>0</v>
      </c>
      <c r="M40" s="366">
        <v>0</v>
      </c>
      <c r="N40" s="366">
        <v>1.2243234999999999</v>
      </c>
      <c r="O40" s="83">
        <f>SUM(C40:N40)</f>
        <v>16.68945355</v>
      </c>
      <c r="P40" s="89"/>
      <c r="Q40" s="89"/>
      <c r="R40" s="89"/>
      <c r="S40" s="89"/>
      <c r="T40" s="89"/>
      <c r="U40" s="89"/>
      <c r="V40" s="89"/>
      <c r="W40" s="89"/>
      <c r="X40" s="89"/>
      <c r="Y40" s="89"/>
      <c r="Z40" s="89"/>
      <c r="AA40" s="89"/>
      <c r="AB40" s="89"/>
      <c r="AC40" s="116"/>
    </row>
    <row r="41" spans="1:29" s="121" customFormat="1" x14ac:dyDescent="0.2">
      <c r="A41" s="5"/>
      <c r="B41" s="369" t="s">
        <v>410</v>
      </c>
      <c r="C41" s="368">
        <f t="shared" ref="C41:O41" si="33">+C42+C43</f>
        <v>10.67081301</v>
      </c>
      <c r="D41" s="368">
        <f t="shared" si="33"/>
        <v>16.72671708</v>
      </c>
      <c r="E41" s="368">
        <f t="shared" si="33"/>
        <v>21.378105180000002</v>
      </c>
      <c r="F41" s="368">
        <f t="shared" si="33"/>
        <v>13.758567169999999</v>
      </c>
      <c r="G41" s="368">
        <f t="shared" si="33"/>
        <v>13.804204989999999</v>
      </c>
      <c r="H41" s="368">
        <f t="shared" si="33"/>
        <v>19.02067233</v>
      </c>
      <c r="I41" s="368">
        <f t="shared" si="33"/>
        <v>11.16267994</v>
      </c>
      <c r="J41" s="368">
        <f t="shared" si="33"/>
        <v>17.997639970000002</v>
      </c>
      <c r="K41" s="368">
        <f t="shared" si="33"/>
        <v>22.822292280000003</v>
      </c>
      <c r="L41" s="368">
        <f t="shared" si="33"/>
        <v>14.918926470000001</v>
      </c>
      <c r="M41" s="368">
        <f t="shared" si="33"/>
        <v>14.904657709999999</v>
      </c>
      <c r="N41" s="368">
        <f t="shared" si="33"/>
        <v>19.805249499999999</v>
      </c>
      <c r="O41" s="94">
        <f t="shared" si="33"/>
        <v>196.97052563000003</v>
      </c>
      <c r="P41" s="89"/>
      <c r="Q41" s="89"/>
      <c r="R41" s="89"/>
      <c r="S41" s="89"/>
      <c r="T41" s="89"/>
      <c r="U41" s="89"/>
      <c r="V41" s="89"/>
      <c r="W41" s="89"/>
      <c r="X41" s="89"/>
      <c r="Y41" s="89"/>
      <c r="Z41" s="89"/>
      <c r="AA41" s="89"/>
      <c r="AB41" s="89"/>
      <c r="AC41" s="116"/>
    </row>
    <row r="42" spans="1:29" s="71" customFormat="1" x14ac:dyDescent="0.2">
      <c r="A42" s="5"/>
      <c r="B42" s="369" t="s">
        <v>78</v>
      </c>
      <c r="C42" s="368">
        <v>0</v>
      </c>
      <c r="D42" s="368">
        <v>0</v>
      </c>
      <c r="E42" s="368">
        <v>0</v>
      </c>
      <c r="F42" s="368">
        <v>0</v>
      </c>
      <c r="G42" s="368">
        <v>0</v>
      </c>
      <c r="H42" s="368">
        <v>0</v>
      </c>
      <c r="I42" s="368">
        <v>0</v>
      </c>
      <c r="J42" s="368">
        <v>0</v>
      </c>
      <c r="K42" s="368">
        <v>0</v>
      </c>
      <c r="L42" s="368">
        <v>0</v>
      </c>
      <c r="M42" s="368">
        <v>0</v>
      </c>
      <c r="N42" s="368">
        <v>0</v>
      </c>
      <c r="O42" s="94">
        <f>SUM(C42:N42)</f>
        <v>0</v>
      </c>
      <c r="P42" s="89"/>
      <c r="Q42" s="89"/>
      <c r="R42" s="89"/>
      <c r="S42" s="89"/>
      <c r="T42" s="89"/>
      <c r="U42" s="89"/>
      <c r="V42" s="89"/>
      <c r="W42" s="89"/>
      <c r="X42" s="89"/>
      <c r="Y42" s="89"/>
      <c r="Z42" s="89"/>
      <c r="AA42" s="89"/>
      <c r="AB42" s="89"/>
      <c r="AC42" s="116"/>
    </row>
    <row r="43" spans="1:29" s="71" customFormat="1" x14ac:dyDescent="0.2">
      <c r="A43" s="5"/>
      <c r="B43" s="371" t="s">
        <v>76</v>
      </c>
      <c r="C43" s="372">
        <v>10.67081301</v>
      </c>
      <c r="D43" s="372">
        <v>16.72671708</v>
      </c>
      <c r="E43" s="372">
        <v>21.378105180000002</v>
      </c>
      <c r="F43" s="372">
        <v>13.758567169999999</v>
      </c>
      <c r="G43" s="372">
        <v>13.804204989999999</v>
      </c>
      <c r="H43" s="372">
        <v>19.02067233</v>
      </c>
      <c r="I43" s="372">
        <v>11.16267994</v>
      </c>
      <c r="J43" s="372">
        <v>17.997639970000002</v>
      </c>
      <c r="K43" s="372">
        <v>22.822292280000003</v>
      </c>
      <c r="L43" s="372">
        <v>14.918926470000001</v>
      </c>
      <c r="M43" s="372">
        <v>14.904657709999999</v>
      </c>
      <c r="N43" s="372">
        <v>19.805249499999999</v>
      </c>
      <c r="O43" s="84">
        <f>SUM(C43:N43)</f>
        <v>196.97052563000003</v>
      </c>
      <c r="P43" s="89"/>
      <c r="Q43" s="89"/>
      <c r="R43" s="89"/>
      <c r="S43" s="89"/>
      <c r="T43" s="89"/>
      <c r="U43" s="89"/>
      <c r="V43" s="89"/>
      <c r="W43" s="89"/>
      <c r="X43" s="89"/>
      <c r="Y43" s="89"/>
      <c r="Z43" s="89"/>
      <c r="AA43" s="89"/>
      <c r="AB43" s="89"/>
      <c r="AC43" s="116"/>
    </row>
    <row r="44" spans="1:29" s="71" customFormat="1" ht="13.5" thickBot="1" x14ac:dyDescent="0.25">
      <c r="A44" s="5"/>
      <c r="B44" s="373"/>
      <c r="C44" s="373"/>
      <c r="D44" s="373"/>
      <c r="E44" s="373"/>
      <c r="F44" s="81"/>
      <c r="G44" s="81"/>
      <c r="H44" s="81"/>
      <c r="I44" s="81"/>
      <c r="J44" s="81"/>
      <c r="K44" s="81"/>
      <c r="L44" s="81"/>
      <c r="M44" s="81"/>
      <c r="N44" s="81"/>
      <c r="O44" s="81"/>
      <c r="P44" s="89"/>
      <c r="Q44" s="89"/>
      <c r="R44" s="89"/>
      <c r="S44" s="89"/>
      <c r="T44" s="89"/>
      <c r="U44" s="89"/>
      <c r="V44" s="89"/>
      <c r="W44" s="89"/>
      <c r="X44" s="89"/>
      <c r="Y44" s="89"/>
      <c r="Z44" s="89"/>
      <c r="AA44" s="89"/>
      <c r="AB44" s="89"/>
      <c r="AC44" s="116"/>
    </row>
    <row r="45" spans="1:29" s="120" customFormat="1" ht="13.5" thickBot="1" x14ac:dyDescent="0.25">
      <c r="A45" s="5"/>
      <c r="B45" s="126" t="s">
        <v>258</v>
      </c>
      <c r="C45" s="78">
        <v>0</v>
      </c>
      <c r="D45" s="78">
        <v>0</v>
      </c>
      <c r="E45" s="78">
        <v>0</v>
      </c>
      <c r="F45" s="78">
        <v>0</v>
      </c>
      <c r="G45" s="78">
        <v>0</v>
      </c>
      <c r="H45" s="78">
        <v>0</v>
      </c>
      <c r="I45" s="78">
        <v>0</v>
      </c>
      <c r="J45" s="78">
        <v>0</v>
      </c>
      <c r="K45" s="78">
        <v>0</v>
      </c>
      <c r="L45" s="78">
        <v>0</v>
      </c>
      <c r="M45" s="78">
        <v>0</v>
      </c>
      <c r="N45" s="78">
        <v>0</v>
      </c>
      <c r="O45" s="127">
        <f>SUM(C45:N45)</f>
        <v>0</v>
      </c>
      <c r="P45" s="89"/>
      <c r="Q45" s="89"/>
      <c r="R45" s="89"/>
      <c r="S45" s="89"/>
      <c r="T45" s="89"/>
      <c r="U45" s="89"/>
      <c r="V45" s="89"/>
      <c r="W45" s="89"/>
      <c r="X45" s="89"/>
      <c r="Y45" s="89"/>
      <c r="Z45" s="89"/>
      <c r="AA45" s="89"/>
      <c r="AB45" s="89"/>
      <c r="AC45" s="116"/>
    </row>
    <row r="46" spans="1:29" s="71" customFormat="1" ht="13.5" thickBot="1" x14ac:dyDescent="0.25">
      <c r="A46" s="5"/>
      <c r="B46" s="375"/>
      <c r="C46" s="588"/>
      <c r="D46" s="588"/>
      <c r="E46" s="588"/>
      <c r="F46" s="588"/>
      <c r="G46" s="588"/>
      <c r="H46" s="588"/>
      <c r="I46" s="588"/>
      <c r="J46" s="588"/>
      <c r="K46" s="588"/>
      <c r="L46" s="588"/>
      <c r="M46" s="588"/>
      <c r="N46" s="588"/>
      <c r="O46" s="588"/>
      <c r="P46" s="89"/>
      <c r="Q46" s="89"/>
      <c r="R46" s="89"/>
      <c r="S46" s="89"/>
      <c r="T46" s="89"/>
      <c r="U46" s="89"/>
      <c r="V46" s="89"/>
      <c r="W46" s="89"/>
      <c r="X46" s="89"/>
      <c r="Y46" s="89"/>
      <c r="Z46" s="89"/>
      <c r="AA46" s="89"/>
      <c r="AB46" s="89"/>
      <c r="AC46" s="116"/>
    </row>
    <row r="47" spans="1:29" s="71" customFormat="1" ht="13.5" thickBot="1" x14ac:dyDescent="0.25">
      <c r="A47" s="5"/>
      <c r="B47" s="126" t="s">
        <v>333</v>
      </c>
      <c r="C47" s="78">
        <f t="shared" ref="C47:O47" si="34">+C48+C65+SUM(C82:C134)+C137</f>
        <v>27.253849244844204</v>
      </c>
      <c r="D47" s="78">
        <f t="shared" si="34"/>
        <v>1651.4993980798781</v>
      </c>
      <c r="E47" s="78">
        <f t="shared" si="34"/>
        <v>1371.1413924353449</v>
      </c>
      <c r="F47" s="78">
        <f t="shared" si="34"/>
        <v>5702.8446695252405</v>
      </c>
      <c r="G47" s="78">
        <f t="shared" si="34"/>
        <v>5907.3411185244877</v>
      </c>
      <c r="H47" s="78">
        <f t="shared" si="34"/>
        <v>2774.9696834814913</v>
      </c>
      <c r="I47" s="78">
        <f t="shared" si="34"/>
        <v>27.330126959525899</v>
      </c>
      <c r="J47" s="78">
        <f t="shared" si="34"/>
        <v>13.789850208902623</v>
      </c>
      <c r="K47" s="78">
        <f t="shared" si="34"/>
        <v>243.27951643153267</v>
      </c>
      <c r="L47" s="78">
        <f t="shared" si="34"/>
        <v>3381.5121878903042</v>
      </c>
      <c r="M47" s="78">
        <f t="shared" si="34"/>
        <v>3159.3982745808003</v>
      </c>
      <c r="N47" s="78">
        <f t="shared" si="34"/>
        <v>1194.8523352401655</v>
      </c>
      <c r="O47" s="127">
        <f t="shared" si="34"/>
        <v>25455.212402602516</v>
      </c>
      <c r="P47" s="89"/>
      <c r="Q47" s="89"/>
      <c r="R47" s="89"/>
      <c r="S47" s="89"/>
      <c r="T47" s="89"/>
      <c r="U47" s="89"/>
      <c r="V47" s="89"/>
      <c r="W47" s="89"/>
      <c r="X47" s="89"/>
      <c r="Y47" s="89"/>
      <c r="Z47" s="89"/>
      <c r="AA47" s="89"/>
      <c r="AB47" s="89"/>
      <c r="AC47" s="116"/>
    </row>
    <row r="48" spans="1:29" s="71" customFormat="1" x14ac:dyDescent="0.2">
      <c r="A48" s="5"/>
      <c r="B48" s="378" t="s">
        <v>82</v>
      </c>
      <c r="C48" s="85">
        <f t="shared" ref="C48:F48" si="35">+C49+C52+C59+C62</f>
        <v>0</v>
      </c>
      <c r="D48" s="85">
        <f t="shared" si="35"/>
        <v>0</v>
      </c>
      <c r="E48" s="85">
        <f t="shared" si="35"/>
        <v>0</v>
      </c>
      <c r="F48" s="85">
        <f t="shared" si="35"/>
        <v>0</v>
      </c>
      <c r="G48" s="85">
        <f t="shared" ref="G48" si="36">+G49+G52+G59+G62</f>
        <v>0</v>
      </c>
      <c r="H48" s="85">
        <f t="shared" ref="H48" si="37">+H49+H52+H59+H62</f>
        <v>0</v>
      </c>
      <c r="I48" s="85">
        <f t="shared" ref="I48" si="38">+I49+I52+I59+I62</f>
        <v>0</v>
      </c>
      <c r="J48" s="85">
        <f t="shared" ref="J48" si="39">+J49+J52+J59+J62</f>
        <v>0</v>
      </c>
      <c r="K48" s="85">
        <f t="shared" ref="K48" si="40">+K49+K52+K59+K62</f>
        <v>0</v>
      </c>
      <c r="L48" s="85">
        <f t="shared" ref="L48" si="41">+L49+L52+L59+L62</f>
        <v>0</v>
      </c>
      <c r="M48" s="85">
        <f t="shared" ref="M48" si="42">+M49+M52+M59+M62</f>
        <v>0</v>
      </c>
      <c r="N48" s="85">
        <f t="shared" ref="N48" si="43">+N49+N52+N59+N62</f>
        <v>0</v>
      </c>
      <c r="O48" s="85">
        <f>+O49+O52+O59+O62</f>
        <v>0</v>
      </c>
      <c r="P48" s="89"/>
      <c r="Q48" s="89"/>
      <c r="R48" s="89"/>
      <c r="S48" s="89"/>
      <c r="T48" s="89"/>
      <c r="U48" s="89"/>
      <c r="V48" s="89"/>
      <c r="W48" s="89"/>
      <c r="X48" s="89"/>
      <c r="Y48" s="89"/>
      <c r="Z48" s="89"/>
      <c r="AA48" s="89"/>
      <c r="AB48" s="89"/>
      <c r="AC48" s="116"/>
    </row>
    <row r="49" spans="1:29" s="71" customFormat="1" x14ac:dyDescent="0.2">
      <c r="A49" s="5"/>
      <c r="B49" s="286" t="s">
        <v>20</v>
      </c>
      <c r="C49" s="486">
        <f>+C50+C51</f>
        <v>0</v>
      </c>
      <c r="D49" s="486">
        <f t="shared" ref="D49:N49" si="44">+D50+D51</f>
        <v>0</v>
      </c>
      <c r="E49" s="486">
        <f t="shared" si="44"/>
        <v>0</v>
      </c>
      <c r="F49" s="486">
        <f t="shared" si="44"/>
        <v>0</v>
      </c>
      <c r="G49" s="486">
        <f t="shared" ref="G49" si="45">+G50+G51</f>
        <v>0</v>
      </c>
      <c r="H49" s="486">
        <f t="shared" ref="H49" si="46">+H50+H51</f>
        <v>0</v>
      </c>
      <c r="I49" s="486">
        <f t="shared" ref="I49" si="47">+I50+I51</f>
        <v>0</v>
      </c>
      <c r="J49" s="486">
        <f t="shared" ref="J49" si="48">+J50+J51</f>
        <v>0</v>
      </c>
      <c r="K49" s="486">
        <f t="shared" ref="K49" si="49">+K50+K51</f>
        <v>0</v>
      </c>
      <c r="L49" s="486">
        <f t="shared" ref="L49" si="50">+L50+L51</f>
        <v>0</v>
      </c>
      <c r="M49" s="486">
        <f t="shared" ref="M49" si="51">+M50+M51</f>
        <v>0</v>
      </c>
      <c r="N49" s="486">
        <f t="shared" si="44"/>
        <v>0</v>
      </c>
      <c r="O49" s="95">
        <f t="shared" ref="O49:O109" si="52">SUM(C49:N49)</f>
        <v>0</v>
      </c>
      <c r="P49" s="89"/>
      <c r="Q49" s="89"/>
      <c r="R49" s="89"/>
      <c r="S49" s="89"/>
      <c r="T49" s="89"/>
      <c r="U49" s="89"/>
      <c r="V49" s="89"/>
      <c r="W49" s="89"/>
      <c r="X49" s="89"/>
      <c r="Y49" s="89"/>
      <c r="Z49" s="89"/>
      <c r="AA49" s="89"/>
      <c r="AB49" s="89"/>
      <c r="AC49" s="116"/>
    </row>
    <row r="50" spans="1:29" s="71" customFormat="1" x14ac:dyDescent="0.2">
      <c r="A50" s="5"/>
      <c r="B50" s="381" t="s">
        <v>259</v>
      </c>
      <c r="C50" s="486">
        <v>0</v>
      </c>
      <c r="D50" s="486">
        <v>0</v>
      </c>
      <c r="E50" s="486">
        <v>0</v>
      </c>
      <c r="F50" s="486">
        <v>0</v>
      </c>
      <c r="G50" s="486">
        <v>0</v>
      </c>
      <c r="H50" s="486">
        <v>0</v>
      </c>
      <c r="I50" s="486">
        <v>0</v>
      </c>
      <c r="J50" s="486">
        <v>0</v>
      </c>
      <c r="K50" s="486">
        <v>0</v>
      </c>
      <c r="L50" s="486">
        <v>0</v>
      </c>
      <c r="M50" s="486">
        <v>0</v>
      </c>
      <c r="N50" s="486">
        <v>0</v>
      </c>
      <c r="O50" s="81">
        <f t="shared" si="52"/>
        <v>0</v>
      </c>
      <c r="P50" s="89"/>
      <c r="Q50" s="89"/>
      <c r="R50" s="89"/>
      <c r="S50" s="89"/>
      <c r="T50" s="89"/>
      <c r="U50" s="89"/>
      <c r="V50" s="89"/>
      <c r="W50" s="89"/>
      <c r="X50" s="89"/>
      <c r="Y50" s="89"/>
      <c r="Z50" s="89"/>
      <c r="AA50" s="89"/>
      <c r="AB50" s="89"/>
      <c r="AC50" s="116"/>
    </row>
    <row r="51" spans="1:29" s="71" customFormat="1" x14ac:dyDescent="0.2">
      <c r="A51" s="5"/>
      <c r="B51" s="381" t="s">
        <v>260</v>
      </c>
      <c r="C51" s="486">
        <v>0</v>
      </c>
      <c r="D51" s="486">
        <v>0</v>
      </c>
      <c r="E51" s="486">
        <v>0</v>
      </c>
      <c r="F51" s="486">
        <v>0</v>
      </c>
      <c r="G51" s="486">
        <v>0</v>
      </c>
      <c r="H51" s="486">
        <v>0</v>
      </c>
      <c r="I51" s="486">
        <v>0</v>
      </c>
      <c r="J51" s="486">
        <v>0</v>
      </c>
      <c r="K51" s="486">
        <v>0</v>
      </c>
      <c r="L51" s="486">
        <v>0</v>
      </c>
      <c r="M51" s="486">
        <v>0</v>
      </c>
      <c r="N51" s="486">
        <v>0</v>
      </c>
      <c r="O51" s="81">
        <f t="shared" si="52"/>
        <v>0</v>
      </c>
      <c r="P51" s="89"/>
      <c r="Q51" s="89"/>
      <c r="R51" s="89"/>
      <c r="S51" s="89"/>
      <c r="T51" s="89"/>
      <c r="U51" s="89"/>
      <c r="V51" s="89"/>
      <c r="W51" s="89"/>
      <c r="X51" s="89"/>
      <c r="Y51" s="89"/>
      <c r="Z51" s="89"/>
      <c r="AA51" s="89"/>
      <c r="AB51" s="89"/>
      <c r="AC51" s="116"/>
    </row>
    <row r="52" spans="1:29" s="71" customFormat="1" x14ac:dyDescent="0.2">
      <c r="A52" s="5"/>
      <c r="B52" s="286" t="s">
        <v>21</v>
      </c>
      <c r="C52" s="486">
        <f>+C53+C56</f>
        <v>0</v>
      </c>
      <c r="D52" s="486">
        <f t="shared" ref="D52:F52" si="53">+D53+D56</f>
        <v>0</v>
      </c>
      <c r="E52" s="486">
        <f t="shared" si="53"/>
        <v>0</v>
      </c>
      <c r="F52" s="486">
        <f t="shared" si="53"/>
        <v>0</v>
      </c>
      <c r="G52" s="486">
        <f t="shared" ref="G52" si="54">+G53+G56</f>
        <v>0</v>
      </c>
      <c r="H52" s="486">
        <f t="shared" ref="H52" si="55">+H53+H56</f>
        <v>0</v>
      </c>
      <c r="I52" s="486">
        <f t="shared" ref="I52" si="56">+I53+I56</f>
        <v>0</v>
      </c>
      <c r="J52" s="486">
        <f t="shared" ref="J52" si="57">+J53+J56</f>
        <v>0</v>
      </c>
      <c r="K52" s="486">
        <f t="shared" ref="K52" si="58">+K53+K56</f>
        <v>0</v>
      </c>
      <c r="L52" s="486">
        <f t="shared" ref="L52" si="59">+L53+L56</f>
        <v>0</v>
      </c>
      <c r="M52" s="486">
        <f t="shared" ref="M52" si="60">+M53+M56</f>
        <v>0</v>
      </c>
      <c r="N52" s="486">
        <f t="shared" ref="N52" si="61">+N53+N56</f>
        <v>0</v>
      </c>
      <c r="O52" s="81">
        <f t="shared" si="52"/>
        <v>0</v>
      </c>
      <c r="P52" s="89"/>
      <c r="Q52" s="89"/>
      <c r="R52" s="89"/>
      <c r="S52" s="89"/>
      <c r="T52" s="89"/>
      <c r="U52" s="89"/>
      <c r="V52" s="89"/>
      <c r="W52" s="89"/>
      <c r="X52" s="89"/>
      <c r="Y52" s="89"/>
      <c r="Z52" s="89"/>
      <c r="AA52" s="89"/>
      <c r="AB52" s="89"/>
      <c r="AC52" s="116"/>
    </row>
    <row r="53" spans="1:29" s="71" customFormat="1" x14ac:dyDescent="0.2">
      <c r="A53" s="5"/>
      <c r="B53" s="381" t="s">
        <v>259</v>
      </c>
      <c r="C53" s="486">
        <f>+C54+C55</f>
        <v>0</v>
      </c>
      <c r="D53" s="486">
        <f t="shared" ref="D53:F53" si="62">+D54+D55</f>
        <v>0</v>
      </c>
      <c r="E53" s="486">
        <f t="shared" si="62"/>
        <v>0</v>
      </c>
      <c r="F53" s="486">
        <f t="shared" si="62"/>
        <v>0</v>
      </c>
      <c r="G53" s="486">
        <f t="shared" ref="G53" si="63">+G54+G55</f>
        <v>0</v>
      </c>
      <c r="H53" s="486">
        <f t="shared" ref="H53" si="64">+H54+H55</f>
        <v>0</v>
      </c>
      <c r="I53" s="486">
        <f t="shared" ref="I53" si="65">+I54+I55</f>
        <v>0</v>
      </c>
      <c r="J53" s="486">
        <f t="shared" ref="J53" si="66">+J54+J55</f>
        <v>0</v>
      </c>
      <c r="K53" s="486">
        <f t="shared" ref="K53" si="67">+K54+K55</f>
        <v>0</v>
      </c>
      <c r="L53" s="486">
        <f t="shared" ref="L53" si="68">+L54+L55</f>
        <v>0</v>
      </c>
      <c r="M53" s="486">
        <f t="shared" ref="M53" si="69">+M54+M55</f>
        <v>0</v>
      </c>
      <c r="N53" s="486">
        <f t="shared" ref="N53" si="70">+N54+N55</f>
        <v>0</v>
      </c>
      <c r="O53" s="81">
        <f t="shared" si="52"/>
        <v>0</v>
      </c>
      <c r="P53" s="89"/>
      <c r="Q53" s="89"/>
      <c r="R53" s="89"/>
      <c r="S53" s="89"/>
      <c r="T53" s="89"/>
      <c r="U53" s="89"/>
      <c r="V53" s="89"/>
      <c r="W53" s="89"/>
      <c r="X53" s="89"/>
      <c r="Y53" s="89"/>
      <c r="Z53" s="89"/>
      <c r="AA53" s="89"/>
      <c r="AB53" s="89"/>
      <c r="AC53" s="116"/>
    </row>
    <row r="54" spans="1:29" s="71" customFormat="1" x14ac:dyDescent="0.2">
      <c r="A54" s="5"/>
      <c r="B54" s="382" t="s">
        <v>261</v>
      </c>
      <c r="C54" s="486">
        <v>0</v>
      </c>
      <c r="D54" s="486">
        <v>0</v>
      </c>
      <c r="E54" s="486">
        <v>0</v>
      </c>
      <c r="F54" s="486">
        <v>0</v>
      </c>
      <c r="G54" s="486">
        <v>0</v>
      </c>
      <c r="H54" s="486">
        <v>0</v>
      </c>
      <c r="I54" s="486">
        <v>0</v>
      </c>
      <c r="J54" s="486">
        <v>0</v>
      </c>
      <c r="K54" s="486">
        <v>0</v>
      </c>
      <c r="L54" s="486">
        <v>0</v>
      </c>
      <c r="M54" s="486">
        <v>0</v>
      </c>
      <c r="N54" s="486">
        <v>0</v>
      </c>
      <c r="O54" s="81">
        <f t="shared" si="52"/>
        <v>0</v>
      </c>
      <c r="P54" s="89"/>
      <c r="Q54" s="89"/>
      <c r="R54" s="89"/>
      <c r="S54" s="89"/>
      <c r="T54" s="89"/>
      <c r="U54" s="89"/>
      <c r="V54" s="89"/>
      <c r="W54" s="89"/>
      <c r="X54" s="89"/>
      <c r="Y54" s="89"/>
      <c r="Z54" s="89"/>
      <c r="AA54" s="89"/>
      <c r="AB54" s="89"/>
      <c r="AC54" s="116"/>
    </row>
    <row r="55" spans="1:29" s="71" customFormat="1" x14ac:dyDescent="0.2">
      <c r="A55" s="5"/>
      <c r="B55" s="383" t="s">
        <v>262</v>
      </c>
      <c r="C55" s="486">
        <v>0</v>
      </c>
      <c r="D55" s="486">
        <v>0</v>
      </c>
      <c r="E55" s="486">
        <v>0</v>
      </c>
      <c r="F55" s="486">
        <v>0</v>
      </c>
      <c r="G55" s="486">
        <v>0</v>
      </c>
      <c r="H55" s="486">
        <v>0</v>
      </c>
      <c r="I55" s="486">
        <v>0</v>
      </c>
      <c r="J55" s="486">
        <v>0</v>
      </c>
      <c r="K55" s="486">
        <v>0</v>
      </c>
      <c r="L55" s="486">
        <v>0</v>
      </c>
      <c r="M55" s="486">
        <v>0</v>
      </c>
      <c r="N55" s="486">
        <v>0</v>
      </c>
      <c r="O55" s="81">
        <f t="shared" si="52"/>
        <v>0</v>
      </c>
      <c r="P55" s="89"/>
      <c r="Q55" s="89"/>
      <c r="R55" s="89"/>
      <c r="S55" s="89"/>
      <c r="T55" s="89"/>
      <c r="U55" s="89"/>
      <c r="V55" s="89"/>
      <c r="W55" s="89"/>
      <c r="X55" s="89"/>
      <c r="Y55" s="89"/>
      <c r="Z55" s="89"/>
      <c r="AA55" s="89"/>
      <c r="AB55" s="89"/>
      <c r="AC55" s="116"/>
    </row>
    <row r="56" spans="1:29" s="71" customFormat="1" x14ac:dyDescent="0.2">
      <c r="A56" s="5"/>
      <c r="B56" s="381" t="s">
        <v>260</v>
      </c>
      <c r="C56" s="486">
        <f>+C57+C58</f>
        <v>0</v>
      </c>
      <c r="D56" s="486">
        <f t="shared" ref="D56:F56" si="71">+D57+D58</f>
        <v>0</v>
      </c>
      <c r="E56" s="486">
        <f t="shared" si="71"/>
        <v>0</v>
      </c>
      <c r="F56" s="486">
        <f t="shared" si="71"/>
        <v>0</v>
      </c>
      <c r="G56" s="486">
        <f t="shared" ref="G56" si="72">+G57+G58</f>
        <v>0</v>
      </c>
      <c r="H56" s="486">
        <f t="shared" ref="H56" si="73">+H57+H58</f>
        <v>0</v>
      </c>
      <c r="I56" s="486">
        <f t="shared" ref="I56" si="74">+I57+I58</f>
        <v>0</v>
      </c>
      <c r="J56" s="486">
        <f t="shared" ref="J56" si="75">+J57+J58</f>
        <v>0</v>
      </c>
      <c r="K56" s="486">
        <f t="shared" ref="K56" si="76">+K57+K58</f>
        <v>0</v>
      </c>
      <c r="L56" s="486">
        <f t="shared" ref="L56" si="77">+L57+L58</f>
        <v>0</v>
      </c>
      <c r="M56" s="486">
        <f t="shared" ref="M56" si="78">+M57+M58</f>
        <v>0</v>
      </c>
      <c r="N56" s="486">
        <f t="shared" ref="N56" si="79">+N57+N58</f>
        <v>0</v>
      </c>
      <c r="O56" s="81">
        <f t="shared" si="52"/>
        <v>0</v>
      </c>
      <c r="P56" s="89"/>
      <c r="Q56" s="89"/>
      <c r="R56" s="89"/>
      <c r="S56" s="89"/>
      <c r="T56" s="89"/>
      <c r="U56" s="89"/>
      <c r="V56" s="89"/>
      <c r="W56" s="89"/>
      <c r="X56" s="89"/>
      <c r="Y56" s="89"/>
      <c r="Z56" s="89"/>
      <c r="AA56" s="89"/>
      <c r="AB56" s="89"/>
      <c r="AC56" s="116"/>
    </row>
    <row r="57" spans="1:29" s="71" customFormat="1" x14ac:dyDescent="0.2">
      <c r="A57" s="5"/>
      <c r="B57" s="382" t="s">
        <v>261</v>
      </c>
      <c r="C57" s="486">
        <v>0</v>
      </c>
      <c r="D57" s="486">
        <v>0</v>
      </c>
      <c r="E57" s="486">
        <v>0</v>
      </c>
      <c r="F57" s="486">
        <v>0</v>
      </c>
      <c r="G57" s="486">
        <v>0</v>
      </c>
      <c r="H57" s="486">
        <v>0</v>
      </c>
      <c r="I57" s="486">
        <v>0</v>
      </c>
      <c r="J57" s="486">
        <v>0</v>
      </c>
      <c r="K57" s="486">
        <v>0</v>
      </c>
      <c r="L57" s="486">
        <v>0</v>
      </c>
      <c r="M57" s="486">
        <v>0</v>
      </c>
      <c r="N57" s="486">
        <v>0</v>
      </c>
      <c r="O57" s="81">
        <f t="shared" si="52"/>
        <v>0</v>
      </c>
      <c r="P57" s="89"/>
      <c r="Q57" s="89"/>
      <c r="R57" s="89"/>
      <c r="S57" s="89"/>
      <c r="T57" s="89"/>
      <c r="U57" s="89"/>
      <c r="V57" s="89"/>
      <c r="W57" s="89"/>
      <c r="X57" s="89"/>
      <c r="Y57" s="89"/>
      <c r="Z57" s="89"/>
      <c r="AA57" s="89"/>
      <c r="AB57" s="89"/>
      <c r="AC57" s="116"/>
    </row>
    <row r="58" spans="1:29" s="71" customFormat="1" x14ac:dyDescent="0.2">
      <c r="A58" s="5"/>
      <c r="B58" s="383" t="s">
        <v>262</v>
      </c>
      <c r="C58" s="486">
        <v>0</v>
      </c>
      <c r="D58" s="486">
        <v>0</v>
      </c>
      <c r="E58" s="486">
        <v>0</v>
      </c>
      <c r="F58" s="486">
        <v>0</v>
      </c>
      <c r="G58" s="486">
        <v>0</v>
      </c>
      <c r="H58" s="486">
        <v>0</v>
      </c>
      <c r="I58" s="486">
        <v>0</v>
      </c>
      <c r="J58" s="486">
        <v>0</v>
      </c>
      <c r="K58" s="486">
        <v>0</v>
      </c>
      <c r="L58" s="486">
        <v>0</v>
      </c>
      <c r="M58" s="486">
        <v>0</v>
      </c>
      <c r="N58" s="486">
        <v>0</v>
      </c>
      <c r="O58" s="81">
        <f t="shared" si="52"/>
        <v>0</v>
      </c>
      <c r="P58" s="89"/>
      <c r="Q58" s="89"/>
      <c r="R58" s="89"/>
      <c r="S58" s="89"/>
      <c r="T58" s="89"/>
      <c r="U58" s="89"/>
      <c r="V58" s="89"/>
      <c r="W58" s="89"/>
      <c r="X58" s="89"/>
      <c r="Y58" s="89"/>
      <c r="Z58" s="89"/>
      <c r="AA58" s="89"/>
      <c r="AB58" s="89"/>
      <c r="AC58" s="116"/>
    </row>
    <row r="59" spans="1:29" s="71" customFormat="1" x14ac:dyDescent="0.2">
      <c r="A59" s="5"/>
      <c r="B59" s="286" t="s">
        <v>22</v>
      </c>
      <c r="C59" s="486">
        <f>+C60+C61</f>
        <v>0</v>
      </c>
      <c r="D59" s="486">
        <f t="shared" ref="D59:F59" si="80">+D60+D61</f>
        <v>0</v>
      </c>
      <c r="E59" s="486">
        <f t="shared" si="80"/>
        <v>0</v>
      </c>
      <c r="F59" s="486">
        <f t="shared" si="80"/>
        <v>0</v>
      </c>
      <c r="G59" s="486">
        <f t="shared" ref="G59" si="81">+G60+G61</f>
        <v>0</v>
      </c>
      <c r="H59" s="486">
        <f t="shared" ref="H59" si="82">+H60+H61</f>
        <v>0</v>
      </c>
      <c r="I59" s="486">
        <f t="shared" ref="I59" si="83">+I60+I61</f>
        <v>0</v>
      </c>
      <c r="J59" s="486">
        <f t="shared" ref="J59" si="84">+J60+J61</f>
        <v>0</v>
      </c>
      <c r="K59" s="486">
        <f t="shared" ref="K59" si="85">+K60+K61</f>
        <v>0</v>
      </c>
      <c r="L59" s="486">
        <f t="shared" ref="L59" si="86">+L60+L61</f>
        <v>0</v>
      </c>
      <c r="M59" s="486">
        <f t="shared" ref="M59" si="87">+M60+M61</f>
        <v>0</v>
      </c>
      <c r="N59" s="486">
        <f t="shared" ref="N59" si="88">+N60+N61</f>
        <v>0</v>
      </c>
      <c r="O59" s="81">
        <f t="shared" si="52"/>
        <v>0</v>
      </c>
      <c r="P59" s="89"/>
      <c r="Q59" s="89"/>
      <c r="R59" s="89"/>
      <c r="S59" s="89"/>
      <c r="T59" s="89"/>
      <c r="U59" s="89"/>
      <c r="V59" s="89"/>
      <c r="W59" s="89"/>
      <c r="X59" s="89"/>
      <c r="Y59" s="89"/>
      <c r="Z59" s="89"/>
      <c r="AA59" s="89"/>
      <c r="AB59" s="89"/>
      <c r="AC59" s="116"/>
    </row>
    <row r="60" spans="1:29" s="71" customFormat="1" x14ac:dyDescent="0.2">
      <c r="A60" s="5"/>
      <c r="B60" s="381" t="s">
        <v>259</v>
      </c>
      <c r="C60" s="486">
        <v>0</v>
      </c>
      <c r="D60" s="486">
        <v>0</v>
      </c>
      <c r="E60" s="486">
        <v>0</v>
      </c>
      <c r="F60" s="486">
        <v>0</v>
      </c>
      <c r="G60" s="486">
        <v>0</v>
      </c>
      <c r="H60" s="486">
        <v>0</v>
      </c>
      <c r="I60" s="486">
        <v>0</v>
      </c>
      <c r="J60" s="486">
        <v>0</v>
      </c>
      <c r="K60" s="486">
        <v>0</v>
      </c>
      <c r="L60" s="486">
        <v>0</v>
      </c>
      <c r="M60" s="486">
        <v>0</v>
      </c>
      <c r="N60" s="486">
        <v>0</v>
      </c>
      <c r="O60" s="81">
        <f t="shared" si="52"/>
        <v>0</v>
      </c>
      <c r="P60" s="89"/>
      <c r="Q60" s="89"/>
      <c r="R60" s="89"/>
      <c r="S60" s="89"/>
      <c r="T60" s="89"/>
      <c r="U60" s="89"/>
      <c r="V60" s="89"/>
      <c r="W60" s="89"/>
      <c r="X60" s="89"/>
      <c r="Y60" s="89"/>
      <c r="Z60" s="89"/>
      <c r="AA60" s="89"/>
      <c r="AB60" s="89"/>
      <c r="AC60" s="116"/>
    </row>
    <row r="61" spans="1:29" s="71" customFormat="1" x14ac:dyDescent="0.2">
      <c r="A61" s="5"/>
      <c r="B61" s="381" t="s">
        <v>260</v>
      </c>
      <c r="C61" s="486">
        <v>0</v>
      </c>
      <c r="D61" s="486">
        <v>0</v>
      </c>
      <c r="E61" s="486">
        <v>0</v>
      </c>
      <c r="F61" s="486">
        <v>0</v>
      </c>
      <c r="G61" s="486">
        <v>0</v>
      </c>
      <c r="H61" s="486">
        <v>0</v>
      </c>
      <c r="I61" s="486">
        <v>0</v>
      </c>
      <c r="J61" s="486">
        <v>0</v>
      </c>
      <c r="K61" s="486">
        <v>0</v>
      </c>
      <c r="L61" s="486">
        <v>0</v>
      </c>
      <c r="M61" s="486">
        <v>0</v>
      </c>
      <c r="N61" s="486">
        <v>0</v>
      </c>
      <c r="O61" s="81">
        <f t="shared" si="52"/>
        <v>0</v>
      </c>
      <c r="P61" s="89"/>
      <c r="Q61" s="89"/>
      <c r="R61" s="89"/>
      <c r="S61" s="89"/>
      <c r="T61" s="89"/>
      <c r="U61" s="89"/>
      <c r="V61" s="89"/>
      <c r="W61" s="89"/>
      <c r="X61" s="89"/>
      <c r="Y61" s="89"/>
      <c r="Z61" s="89"/>
      <c r="AA61" s="89"/>
      <c r="AB61" s="89"/>
      <c r="AC61" s="116"/>
    </row>
    <row r="62" spans="1:29" s="71" customFormat="1" x14ac:dyDescent="0.2">
      <c r="A62" s="5"/>
      <c r="B62" s="286" t="s">
        <v>23</v>
      </c>
      <c r="C62" s="486">
        <f>+C63+C64</f>
        <v>0</v>
      </c>
      <c r="D62" s="486">
        <f t="shared" ref="D62:N62" si="89">+D63+D64</f>
        <v>0</v>
      </c>
      <c r="E62" s="486">
        <f t="shared" si="89"/>
        <v>0</v>
      </c>
      <c r="F62" s="486">
        <f t="shared" si="89"/>
        <v>0</v>
      </c>
      <c r="G62" s="486">
        <f t="shared" ref="G62" si="90">+G63+G64</f>
        <v>0</v>
      </c>
      <c r="H62" s="486">
        <f t="shared" ref="H62" si="91">+H63+H64</f>
        <v>0</v>
      </c>
      <c r="I62" s="486">
        <f t="shared" ref="I62" si="92">+I63+I64</f>
        <v>0</v>
      </c>
      <c r="J62" s="486">
        <f t="shared" ref="J62" si="93">+J63+J64</f>
        <v>0</v>
      </c>
      <c r="K62" s="486">
        <f t="shared" ref="K62" si="94">+K63+K64</f>
        <v>0</v>
      </c>
      <c r="L62" s="486">
        <f t="shared" ref="L62" si="95">+L63+L64</f>
        <v>0</v>
      </c>
      <c r="M62" s="486">
        <f t="shared" ref="M62" si="96">+M63+M64</f>
        <v>0</v>
      </c>
      <c r="N62" s="486">
        <f t="shared" si="89"/>
        <v>0</v>
      </c>
      <c r="O62" s="81">
        <f t="shared" si="52"/>
        <v>0</v>
      </c>
      <c r="P62" s="89"/>
      <c r="Q62" s="89"/>
      <c r="R62" s="89"/>
      <c r="S62" s="89"/>
      <c r="T62" s="89"/>
      <c r="U62" s="89"/>
      <c r="V62" s="89"/>
      <c r="W62" s="89"/>
      <c r="X62" s="89"/>
      <c r="Y62" s="89"/>
      <c r="Z62" s="89"/>
      <c r="AA62" s="89"/>
      <c r="AB62" s="89"/>
      <c r="AC62" s="116"/>
    </row>
    <row r="63" spans="1:29" s="71" customFormat="1" x14ac:dyDescent="0.2">
      <c r="A63" s="5"/>
      <c r="B63" s="381" t="s">
        <v>259</v>
      </c>
      <c r="C63" s="486">
        <v>0</v>
      </c>
      <c r="D63" s="486">
        <v>0</v>
      </c>
      <c r="E63" s="486">
        <v>0</v>
      </c>
      <c r="F63" s="486">
        <v>0</v>
      </c>
      <c r="G63" s="486">
        <v>0</v>
      </c>
      <c r="H63" s="486">
        <v>0</v>
      </c>
      <c r="I63" s="486">
        <v>0</v>
      </c>
      <c r="J63" s="486">
        <v>0</v>
      </c>
      <c r="K63" s="486">
        <v>0</v>
      </c>
      <c r="L63" s="486">
        <v>0</v>
      </c>
      <c r="M63" s="486">
        <v>0</v>
      </c>
      <c r="N63" s="486">
        <v>0</v>
      </c>
      <c r="O63" s="81">
        <f t="shared" si="52"/>
        <v>0</v>
      </c>
      <c r="P63" s="89"/>
      <c r="Q63" s="89"/>
      <c r="R63" s="89"/>
      <c r="S63" s="89"/>
      <c r="T63" s="89"/>
      <c r="U63" s="89"/>
      <c r="V63" s="89"/>
      <c r="W63" s="89"/>
      <c r="X63" s="89"/>
      <c r="Y63" s="89"/>
      <c r="Z63" s="89"/>
      <c r="AA63" s="89"/>
      <c r="AB63" s="89"/>
      <c r="AC63" s="116"/>
    </row>
    <row r="64" spans="1:29" s="71" customFormat="1" x14ac:dyDescent="0.2">
      <c r="A64" s="5"/>
      <c r="B64" s="381" t="s">
        <v>260</v>
      </c>
      <c r="C64" s="486">
        <v>0</v>
      </c>
      <c r="D64" s="486">
        <v>0</v>
      </c>
      <c r="E64" s="486">
        <v>0</v>
      </c>
      <c r="F64" s="486">
        <v>0</v>
      </c>
      <c r="G64" s="486">
        <v>0</v>
      </c>
      <c r="H64" s="486">
        <v>0</v>
      </c>
      <c r="I64" s="486">
        <v>0</v>
      </c>
      <c r="J64" s="486">
        <v>0</v>
      </c>
      <c r="K64" s="486">
        <v>0</v>
      </c>
      <c r="L64" s="486">
        <v>0</v>
      </c>
      <c r="M64" s="486">
        <v>0</v>
      </c>
      <c r="N64" s="486">
        <v>0</v>
      </c>
      <c r="O64" s="85">
        <f t="shared" si="52"/>
        <v>0</v>
      </c>
      <c r="P64" s="89"/>
      <c r="Q64" s="89"/>
      <c r="R64" s="89"/>
      <c r="S64" s="89"/>
      <c r="T64" s="89"/>
      <c r="U64" s="89"/>
      <c r="V64" s="89"/>
      <c r="W64" s="89"/>
      <c r="X64" s="89"/>
      <c r="Y64" s="89"/>
      <c r="Z64" s="89"/>
      <c r="AA64" s="89"/>
      <c r="AB64" s="89"/>
      <c r="AC64" s="116"/>
    </row>
    <row r="65" spans="1:29" s="71" customFormat="1" x14ac:dyDescent="0.2">
      <c r="A65" s="5"/>
      <c r="B65" s="384" t="s">
        <v>83</v>
      </c>
      <c r="C65" s="362">
        <f>+C66+C69+C76+C79</f>
        <v>0</v>
      </c>
      <c r="D65" s="362">
        <f t="shared" ref="D65:N65" si="97">+D66+D69+D76+D79</f>
        <v>0</v>
      </c>
      <c r="E65" s="362">
        <f t="shared" si="97"/>
        <v>0</v>
      </c>
      <c r="F65" s="362">
        <f t="shared" si="97"/>
        <v>0</v>
      </c>
      <c r="G65" s="362">
        <f t="shared" ref="G65" si="98">+G66+G69+G76+G79</f>
        <v>0</v>
      </c>
      <c r="H65" s="362">
        <f t="shared" ref="H65" si="99">+H66+H69+H76+H79</f>
        <v>0</v>
      </c>
      <c r="I65" s="362">
        <f t="shared" ref="I65" si="100">+I66+I69+I76+I79</f>
        <v>0</v>
      </c>
      <c r="J65" s="362">
        <f t="shared" ref="J65" si="101">+J66+J69+J76+J79</f>
        <v>0</v>
      </c>
      <c r="K65" s="362">
        <f t="shared" ref="K65" si="102">+K66+K69+K76+K79</f>
        <v>0</v>
      </c>
      <c r="L65" s="362">
        <f t="shared" ref="L65" si="103">+L66+L69+L76+L79</f>
        <v>0</v>
      </c>
      <c r="M65" s="362">
        <f t="shared" ref="M65" si="104">+M66+M69+M76+M79</f>
        <v>0</v>
      </c>
      <c r="N65" s="362">
        <f t="shared" si="97"/>
        <v>0</v>
      </c>
      <c r="O65" s="80">
        <f t="shared" si="52"/>
        <v>0</v>
      </c>
      <c r="P65" s="89"/>
      <c r="Q65" s="89"/>
      <c r="R65" s="89"/>
      <c r="S65" s="89"/>
      <c r="T65" s="89"/>
      <c r="U65" s="89"/>
      <c r="V65" s="89"/>
      <c r="W65" s="89"/>
      <c r="X65" s="89"/>
      <c r="Y65" s="89"/>
      <c r="Z65" s="89"/>
      <c r="AA65" s="89"/>
      <c r="AB65" s="89"/>
      <c r="AC65" s="116"/>
    </row>
    <row r="66" spans="1:29" s="71" customFormat="1" x14ac:dyDescent="0.2">
      <c r="A66" s="5"/>
      <c r="B66" s="286" t="s">
        <v>24</v>
      </c>
      <c r="C66" s="486">
        <f>+C67+C68</f>
        <v>0</v>
      </c>
      <c r="D66" s="486">
        <f t="shared" ref="D66:N66" si="105">+D67+D68</f>
        <v>0</v>
      </c>
      <c r="E66" s="486">
        <f t="shared" si="105"/>
        <v>0</v>
      </c>
      <c r="F66" s="486">
        <f t="shared" si="105"/>
        <v>0</v>
      </c>
      <c r="G66" s="486">
        <f t="shared" si="105"/>
        <v>0</v>
      </c>
      <c r="H66" s="486">
        <f t="shared" si="105"/>
        <v>0</v>
      </c>
      <c r="I66" s="486">
        <f t="shared" si="105"/>
        <v>0</v>
      </c>
      <c r="J66" s="486">
        <f t="shared" si="105"/>
        <v>0</v>
      </c>
      <c r="K66" s="486">
        <f t="shared" si="105"/>
        <v>0</v>
      </c>
      <c r="L66" s="486">
        <f t="shared" si="105"/>
        <v>0</v>
      </c>
      <c r="M66" s="486">
        <f t="shared" si="105"/>
        <v>0</v>
      </c>
      <c r="N66" s="486">
        <f t="shared" si="105"/>
        <v>0</v>
      </c>
      <c r="O66" s="81">
        <f t="shared" si="52"/>
        <v>0</v>
      </c>
      <c r="P66" s="89"/>
      <c r="Q66" s="89"/>
      <c r="R66" s="89"/>
      <c r="S66" s="89"/>
      <c r="T66" s="89"/>
      <c r="U66" s="89"/>
      <c r="V66" s="89"/>
      <c r="W66" s="89"/>
      <c r="X66" s="89"/>
      <c r="Y66" s="89"/>
      <c r="Z66" s="89"/>
      <c r="AA66" s="89"/>
      <c r="AB66" s="89"/>
      <c r="AC66" s="116"/>
    </row>
    <row r="67" spans="1:29" s="71" customFormat="1" x14ac:dyDescent="0.2">
      <c r="A67" s="5"/>
      <c r="B67" s="381" t="s">
        <v>259</v>
      </c>
      <c r="C67" s="486">
        <v>0</v>
      </c>
      <c r="D67" s="486">
        <v>0</v>
      </c>
      <c r="E67" s="486">
        <v>0</v>
      </c>
      <c r="F67" s="486">
        <v>0</v>
      </c>
      <c r="G67" s="486">
        <v>0</v>
      </c>
      <c r="H67" s="486">
        <v>0</v>
      </c>
      <c r="I67" s="486">
        <v>0</v>
      </c>
      <c r="J67" s="486">
        <v>0</v>
      </c>
      <c r="K67" s="486">
        <v>0</v>
      </c>
      <c r="L67" s="486">
        <v>0</v>
      </c>
      <c r="M67" s="486">
        <v>0</v>
      </c>
      <c r="N67" s="486">
        <v>0</v>
      </c>
      <c r="O67" s="81">
        <f t="shared" si="52"/>
        <v>0</v>
      </c>
      <c r="P67" s="89"/>
      <c r="Q67" s="89"/>
      <c r="R67" s="89"/>
      <c r="S67" s="89"/>
      <c r="T67" s="89"/>
      <c r="U67" s="89"/>
      <c r="V67" s="89"/>
      <c r="W67" s="89"/>
      <c r="X67" s="89"/>
      <c r="Y67" s="89"/>
      <c r="Z67" s="89"/>
      <c r="AA67" s="89"/>
      <c r="AB67" s="89"/>
      <c r="AC67" s="116"/>
    </row>
    <row r="68" spans="1:29" s="71" customFormat="1" x14ac:dyDescent="0.2">
      <c r="A68" s="5"/>
      <c r="B68" s="381" t="s">
        <v>260</v>
      </c>
      <c r="C68" s="486">
        <v>0</v>
      </c>
      <c r="D68" s="486">
        <v>0</v>
      </c>
      <c r="E68" s="486">
        <v>0</v>
      </c>
      <c r="F68" s="486">
        <v>0</v>
      </c>
      <c r="G68" s="486">
        <v>0</v>
      </c>
      <c r="H68" s="486">
        <v>0</v>
      </c>
      <c r="I68" s="486">
        <v>0</v>
      </c>
      <c r="J68" s="486">
        <v>0</v>
      </c>
      <c r="K68" s="486">
        <v>0</v>
      </c>
      <c r="L68" s="486">
        <v>0</v>
      </c>
      <c r="M68" s="486">
        <v>0</v>
      </c>
      <c r="N68" s="486">
        <v>0</v>
      </c>
      <c r="O68" s="81">
        <f t="shared" si="52"/>
        <v>0</v>
      </c>
      <c r="P68" s="89"/>
      <c r="Q68" s="89"/>
      <c r="R68" s="89"/>
      <c r="S68" s="89"/>
      <c r="T68" s="89"/>
      <c r="U68" s="89"/>
      <c r="V68" s="89"/>
      <c r="W68" s="89"/>
      <c r="X68" s="89"/>
      <c r="Y68" s="89"/>
      <c r="Z68" s="89"/>
      <c r="AA68" s="89"/>
      <c r="AB68" s="89"/>
      <c r="AC68" s="116"/>
    </row>
    <row r="69" spans="1:29" s="71" customFormat="1" x14ac:dyDescent="0.2">
      <c r="A69" s="5"/>
      <c r="B69" s="286" t="s">
        <v>25</v>
      </c>
      <c r="C69" s="486">
        <f>+C70+C73</f>
        <v>0</v>
      </c>
      <c r="D69" s="486">
        <f t="shared" ref="D69:N69" si="106">+D70+D73</f>
        <v>0</v>
      </c>
      <c r="E69" s="486">
        <f t="shared" si="106"/>
        <v>0</v>
      </c>
      <c r="F69" s="486">
        <f t="shared" si="106"/>
        <v>0</v>
      </c>
      <c r="G69" s="486">
        <f t="shared" si="106"/>
        <v>0</v>
      </c>
      <c r="H69" s="486">
        <f t="shared" si="106"/>
        <v>0</v>
      </c>
      <c r="I69" s="486">
        <f t="shared" si="106"/>
        <v>0</v>
      </c>
      <c r="J69" s="486">
        <f t="shared" si="106"/>
        <v>0</v>
      </c>
      <c r="K69" s="486">
        <f t="shared" si="106"/>
        <v>0</v>
      </c>
      <c r="L69" s="486">
        <f t="shared" si="106"/>
        <v>0</v>
      </c>
      <c r="M69" s="486">
        <f t="shared" si="106"/>
        <v>0</v>
      </c>
      <c r="N69" s="486">
        <f t="shared" si="106"/>
        <v>0</v>
      </c>
      <c r="O69" s="81">
        <f t="shared" si="52"/>
        <v>0</v>
      </c>
      <c r="P69" s="89"/>
      <c r="Q69" s="89"/>
      <c r="R69" s="89"/>
      <c r="S69" s="89"/>
      <c r="T69" s="89"/>
      <c r="U69" s="89"/>
      <c r="V69" s="89"/>
      <c r="W69" s="89"/>
      <c r="X69" s="89"/>
      <c r="Y69" s="89"/>
      <c r="Z69" s="89"/>
      <c r="AA69" s="89"/>
      <c r="AB69" s="89"/>
      <c r="AC69" s="116"/>
    </row>
    <row r="70" spans="1:29" s="71" customFormat="1" x14ac:dyDescent="0.2">
      <c r="A70" s="5"/>
      <c r="B70" s="381" t="s">
        <v>259</v>
      </c>
      <c r="C70" s="486">
        <f>+C71+C72</f>
        <v>0</v>
      </c>
      <c r="D70" s="486">
        <f t="shared" ref="D70:N70" si="107">+D71+D72</f>
        <v>0</v>
      </c>
      <c r="E70" s="486">
        <f t="shared" si="107"/>
        <v>0</v>
      </c>
      <c r="F70" s="486">
        <f t="shared" si="107"/>
        <v>0</v>
      </c>
      <c r="G70" s="486">
        <f t="shared" si="107"/>
        <v>0</v>
      </c>
      <c r="H70" s="486">
        <f t="shared" si="107"/>
        <v>0</v>
      </c>
      <c r="I70" s="486">
        <f t="shared" si="107"/>
        <v>0</v>
      </c>
      <c r="J70" s="486">
        <f t="shared" si="107"/>
        <v>0</v>
      </c>
      <c r="K70" s="486">
        <f t="shared" si="107"/>
        <v>0</v>
      </c>
      <c r="L70" s="486">
        <f t="shared" si="107"/>
        <v>0</v>
      </c>
      <c r="M70" s="486">
        <f t="shared" si="107"/>
        <v>0</v>
      </c>
      <c r="N70" s="486">
        <f t="shared" si="107"/>
        <v>0</v>
      </c>
      <c r="O70" s="81">
        <f t="shared" si="52"/>
        <v>0</v>
      </c>
      <c r="P70" s="89"/>
      <c r="Q70" s="89"/>
      <c r="R70" s="89"/>
      <c r="S70" s="89"/>
      <c r="T70" s="89"/>
      <c r="U70" s="89"/>
      <c r="V70" s="89"/>
      <c r="W70" s="89"/>
      <c r="X70" s="89"/>
      <c r="Y70" s="89"/>
      <c r="Z70" s="89"/>
      <c r="AA70" s="89"/>
      <c r="AB70" s="89"/>
      <c r="AC70" s="116"/>
    </row>
    <row r="71" spans="1:29" s="71" customFormat="1" x14ac:dyDescent="0.2">
      <c r="A71" s="5"/>
      <c r="B71" s="382" t="s">
        <v>261</v>
      </c>
      <c r="C71" s="486">
        <v>0</v>
      </c>
      <c r="D71" s="486">
        <v>0</v>
      </c>
      <c r="E71" s="486">
        <v>0</v>
      </c>
      <c r="F71" s="486">
        <v>0</v>
      </c>
      <c r="G71" s="486">
        <v>0</v>
      </c>
      <c r="H71" s="486">
        <v>0</v>
      </c>
      <c r="I71" s="486">
        <v>0</v>
      </c>
      <c r="J71" s="486">
        <v>0</v>
      </c>
      <c r="K71" s="486">
        <v>0</v>
      </c>
      <c r="L71" s="486">
        <v>0</v>
      </c>
      <c r="M71" s="486">
        <v>0</v>
      </c>
      <c r="N71" s="486">
        <v>0</v>
      </c>
      <c r="O71" s="81">
        <f t="shared" si="52"/>
        <v>0</v>
      </c>
      <c r="P71" s="89"/>
      <c r="Q71" s="89"/>
      <c r="R71" s="89"/>
      <c r="S71" s="89"/>
      <c r="T71" s="89"/>
      <c r="U71" s="89"/>
      <c r="V71" s="89"/>
      <c r="W71" s="89"/>
      <c r="X71" s="89"/>
      <c r="Y71" s="89"/>
      <c r="Z71" s="89"/>
      <c r="AA71" s="89"/>
      <c r="AB71" s="89"/>
      <c r="AC71" s="116"/>
    </row>
    <row r="72" spans="1:29" s="71" customFormat="1" x14ac:dyDescent="0.2">
      <c r="A72" s="5"/>
      <c r="B72" s="383" t="s">
        <v>262</v>
      </c>
      <c r="C72" s="486">
        <v>0</v>
      </c>
      <c r="D72" s="486">
        <v>0</v>
      </c>
      <c r="E72" s="486">
        <v>0</v>
      </c>
      <c r="F72" s="486">
        <v>0</v>
      </c>
      <c r="G72" s="486">
        <v>0</v>
      </c>
      <c r="H72" s="486">
        <v>0</v>
      </c>
      <c r="I72" s="486">
        <v>0</v>
      </c>
      <c r="J72" s="486">
        <v>0</v>
      </c>
      <c r="K72" s="486">
        <v>0</v>
      </c>
      <c r="L72" s="486">
        <v>0</v>
      </c>
      <c r="M72" s="486">
        <v>0</v>
      </c>
      <c r="N72" s="486">
        <v>0</v>
      </c>
      <c r="O72" s="81">
        <f t="shared" si="52"/>
        <v>0</v>
      </c>
      <c r="P72" s="89"/>
      <c r="Q72" s="89"/>
      <c r="R72" s="89"/>
      <c r="S72" s="89"/>
      <c r="T72" s="89"/>
      <c r="U72" s="89"/>
      <c r="V72" s="89"/>
      <c r="W72" s="89"/>
      <c r="X72" s="89"/>
      <c r="Y72" s="89"/>
      <c r="Z72" s="89"/>
      <c r="AA72" s="89"/>
      <c r="AB72" s="89"/>
      <c r="AC72" s="116"/>
    </row>
    <row r="73" spans="1:29" s="71" customFormat="1" x14ac:dyDescent="0.2">
      <c r="A73" s="5"/>
      <c r="B73" s="381" t="s">
        <v>260</v>
      </c>
      <c r="C73" s="486">
        <f>+C74+C75</f>
        <v>0</v>
      </c>
      <c r="D73" s="486">
        <f t="shared" ref="D73:N73" si="108">+D74+D75</f>
        <v>0</v>
      </c>
      <c r="E73" s="486">
        <f t="shared" si="108"/>
        <v>0</v>
      </c>
      <c r="F73" s="486">
        <f t="shared" si="108"/>
        <v>0</v>
      </c>
      <c r="G73" s="486">
        <f t="shared" si="108"/>
        <v>0</v>
      </c>
      <c r="H73" s="486">
        <f t="shared" si="108"/>
        <v>0</v>
      </c>
      <c r="I73" s="486">
        <f t="shared" si="108"/>
        <v>0</v>
      </c>
      <c r="J73" s="486">
        <f t="shared" si="108"/>
        <v>0</v>
      </c>
      <c r="K73" s="486">
        <f t="shared" si="108"/>
        <v>0</v>
      </c>
      <c r="L73" s="486">
        <f t="shared" si="108"/>
        <v>0</v>
      </c>
      <c r="M73" s="486">
        <f t="shared" si="108"/>
        <v>0</v>
      </c>
      <c r="N73" s="486">
        <f t="shared" si="108"/>
        <v>0</v>
      </c>
      <c r="O73" s="81">
        <f t="shared" si="52"/>
        <v>0</v>
      </c>
      <c r="P73" s="89"/>
      <c r="Q73" s="89"/>
      <c r="R73" s="89"/>
      <c r="S73" s="89"/>
      <c r="T73" s="89"/>
      <c r="U73" s="89"/>
      <c r="V73" s="89"/>
      <c r="W73" s="89"/>
      <c r="X73" s="89"/>
      <c r="Y73" s="89"/>
      <c r="Z73" s="89"/>
      <c r="AA73" s="89"/>
      <c r="AB73" s="89"/>
      <c r="AC73" s="116"/>
    </row>
    <row r="74" spans="1:29" s="71" customFormat="1" x14ac:dyDescent="0.2">
      <c r="A74" s="5"/>
      <c r="B74" s="382" t="s">
        <v>261</v>
      </c>
      <c r="C74" s="486">
        <v>0</v>
      </c>
      <c r="D74" s="486">
        <v>0</v>
      </c>
      <c r="E74" s="486">
        <v>0</v>
      </c>
      <c r="F74" s="486">
        <v>0</v>
      </c>
      <c r="G74" s="486">
        <v>0</v>
      </c>
      <c r="H74" s="486">
        <v>0</v>
      </c>
      <c r="I74" s="486">
        <v>0</v>
      </c>
      <c r="J74" s="486">
        <v>0</v>
      </c>
      <c r="K74" s="486">
        <v>0</v>
      </c>
      <c r="L74" s="486">
        <v>0</v>
      </c>
      <c r="M74" s="486">
        <v>0</v>
      </c>
      <c r="N74" s="486">
        <v>0</v>
      </c>
      <c r="O74" s="81">
        <f t="shared" si="52"/>
        <v>0</v>
      </c>
      <c r="P74" s="89"/>
      <c r="Q74" s="89"/>
      <c r="R74" s="89"/>
      <c r="S74" s="89"/>
      <c r="T74" s="89"/>
      <c r="U74" s="89"/>
      <c r="V74" s="89"/>
      <c r="W74" s="89"/>
      <c r="X74" s="89"/>
      <c r="Y74" s="89"/>
      <c r="Z74" s="89"/>
      <c r="AA74" s="89"/>
      <c r="AB74" s="89"/>
      <c r="AC74" s="116"/>
    </row>
    <row r="75" spans="1:29" s="71" customFormat="1" x14ac:dyDescent="0.2">
      <c r="A75" s="5"/>
      <c r="B75" s="383" t="s">
        <v>262</v>
      </c>
      <c r="C75" s="486">
        <v>0</v>
      </c>
      <c r="D75" s="486">
        <v>0</v>
      </c>
      <c r="E75" s="486">
        <v>0</v>
      </c>
      <c r="F75" s="486">
        <v>0</v>
      </c>
      <c r="G75" s="486">
        <v>0</v>
      </c>
      <c r="H75" s="486">
        <v>0</v>
      </c>
      <c r="I75" s="486">
        <v>0</v>
      </c>
      <c r="J75" s="486">
        <v>0</v>
      </c>
      <c r="K75" s="486">
        <v>0</v>
      </c>
      <c r="L75" s="486">
        <v>0</v>
      </c>
      <c r="M75" s="486">
        <v>0</v>
      </c>
      <c r="N75" s="486">
        <v>0</v>
      </c>
      <c r="O75" s="81">
        <f t="shared" si="52"/>
        <v>0</v>
      </c>
      <c r="P75" s="89"/>
      <c r="Q75" s="89"/>
      <c r="R75" s="89"/>
      <c r="S75" s="89"/>
      <c r="T75" s="89"/>
      <c r="U75" s="89"/>
      <c r="V75" s="89"/>
      <c r="W75" s="89"/>
      <c r="X75" s="89"/>
      <c r="Y75" s="89"/>
      <c r="Z75" s="89"/>
      <c r="AA75" s="89"/>
      <c r="AB75" s="89"/>
      <c r="AC75" s="116"/>
    </row>
    <row r="76" spans="1:29" s="71" customFormat="1" x14ac:dyDescent="0.2">
      <c r="A76" s="5"/>
      <c r="B76" s="286" t="s">
        <v>26</v>
      </c>
      <c r="C76" s="486">
        <f>+C77+C78</f>
        <v>0</v>
      </c>
      <c r="D76" s="486">
        <f t="shared" ref="D76:N76" si="109">+D77+D78</f>
        <v>0</v>
      </c>
      <c r="E76" s="486">
        <f t="shared" si="109"/>
        <v>0</v>
      </c>
      <c r="F76" s="486">
        <f t="shared" si="109"/>
        <v>0</v>
      </c>
      <c r="G76" s="486">
        <f t="shared" si="109"/>
        <v>0</v>
      </c>
      <c r="H76" s="486">
        <f t="shared" si="109"/>
        <v>0</v>
      </c>
      <c r="I76" s="486">
        <f t="shared" si="109"/>
        <v>0</v>
      </c>
      <c r="J76" s="486">
        <f t="shared" si="109"/>
        <v>0</v>
      </c>
      <c r="K76" s="486">
        <f t="shared" si="109"/>
        <v>0</v>
      </c>
      <c r="L76" s="486">
        <f t="shared" si="109"/>
        <v>0</v>
      </c>
      <c r="M76" s="486">
        <f t="shared" si="109"/>
        <v>0</v>
      </c>
      <c r="N76" s="486">
        <f t="shared" si="109"/>
        <v>0</v>
      </c>
      <c r="O76" s="81">
        <f t="shared" si="52"/>
        <v>0</v>
      </c>
      <c r="P76" s="89"/>
      <c r="Q76" s="89"/>
      <c r="R76" s="89"/>
      <c r="S76" s="89"/>
      <c r="T76" s="89"/>
      <c r="U76" s="89"/>
      <c r="V76" s="89"/>
      <c r="W76" s="89"/>
      <c r="X76" s="89"/>
      <c r="Y76" s="89"/>
      <c r="Z76" s="89"/>
      <c r="AA76" s="89"/>
      <c r="AB76" s="89"/>
      <c r="AC76" s="116"/>
    </row>
    <row r="77" spans="1:29" s="71" customFormat="1" x14ac:dyDescent="0.2">
      <c r="A77" s="5"/>
      <c r="B77" s="381" t="s">
        <v>259</v>
      </c>
      <c r="C77" s="486">
        <v>0</v>
      </c>
      <c r="D77" s="486">
        <v>0</v>
      </c>
      <c r="E77" s="486">
        <v>0</v>
      </c>
      <c r="F77" s="486">
        <v>0</v>
      </c>
      <c r="G77" s="486">
        <v>0</v>
      </c>
      <c r="H77" s="486">
        <v>0</v>
      </c>
      <c r="I77" s="486">
        <v>0</v>
      </c>
      <c r="J77" s="486">
        <v>0</v>
      </c>
      <c r="K77" s="486">
        <v>0</v>
      </c>
      <c r="L77" s="486">
        <v>0</v>
      </c>
      <c r="M77" s="486">
        <v>0</v>
      </c>
      <c r="N77" s="486">
        <v>0</v>
      </c>
      <c r="O77" s="81">
        <f t="shared" si="52"/>
        <v>0</v>
      </c>
      <c r="P77" s="89"/>
      <c r="Q77" s="89"/>
      <c r="R77" s="89"/>
      <c r="S77" s="89"/>
      <c r="T77" s="89"/>
      <c r="U77" s="89"/>
      <c r="V77" s="89"/>
      <c r="W77" s="89"/>
      <c r="X77" s="89"/>
      <c r="Y77" s="89"/>
      <c r="Z77" s="89"/>
      <c r="AA77" s="89"/>
      <c r="AB77" s="89"/>
      <c r="AC77" s="116"/>
    </row>
    <row r="78" spans="1:29" s="71" customFormat="1" x14ac:dyDescent="0.2">
      <c r="A78" s="5"/>
      <c r="B78" s="381" t="s">
        <v>260</v>
      </c>
      <c r="C78" s="486">
        <v>0</v>
      </c>
      <c r="D78" s="486">
        <v>0</v>
      </c>
      <c r="E78" s="486">
        <v>0</v>
      </c>
      <c r="F78" s="486">
        <v>0</v>
      </c>
      <c r="G78" s="486">
        <v>0</v>
      </c>
      <c r="H78" s="486">
        <v>0</v>
      </c>
      <c r="I78" s="486">
        <v>0</v>
      </c>
      <c r="J78" s="486">
        <v>0</v>
      </c>
      <c r="K78" s="486">
        <v>0</v>
      </c>
      <c r="L78" s="486">
        <v>0</v>
      </c>
      <c r="M78" s="486">
        <v>0</v>
      </c>
      <c r="N78" s="486">
        <v>0</v>
      </c>
      <c r="O78" s="81">
        <f t="shared" si="52"/>
        <v>0</v>
      </c>
      <c r="P78" s="89"/>
      <c r="Q78" s="89"/>
      <c r="R78" s="89"/>
      <c r="S78" s="89"/>
      <c r="T78" s="89"/>
      <c r="U78" s="89"/>
      <c r="V78" s="89"/>
      <c r="W78" s="89"/>
      <c r="X78" s="89"/>
      <c r="Y78" s="89"/>
      <c r="Z78" s="89"/>
      <c r="AA78" s="89"/>
      <c r="AB78" s="89"/>
      <c r="AC78" s="116"/>
    </row>
    <row r="79" spans="1:29" s="71" customFormat="1" x14ac:dyDescent="0.2">
      <c r="A79" s="5"/>
      <c r="B79" s="286" t="s">
        <v>27</v>
      </c>
      <c r="C79" s="486">
        <f>+C80+C81</f>
        <v>0</v>
      </c>
      <c r="D79" s="486">
        <f t="shared" ref="D79:N79" si="110">+D80+D81</f>
        <v>0</v>
      </c>
      <c r="E79" s="486">
        <f t="shared" si="110"/>
        <v>0</v>
      </c>
      <c r="F79" s="486">
        <f t="shared" si="110"/>
        <v>0</v>
      </c>
      <c r="G79" s="486">
        <f t="shared" si="110"/>
        <v>0</v>
      </c>
      <c r="H79" s="486">
        <f t="shared" si="110"/>
        <v>0</v>
      </c>
      <c r="I79" s="486">
        <f t="shared" si="110"/>
        <v>0</v>
      </c>
      <c r="J79" s="486">
        <f t="shared" si="110"/>
        <v>0</v>
      </c>
      <c r="K79" s="486">
        <f t="shared" si="110"/>
        <v>0</v>
      </c>
      <c r="L79" s="486">
        <f t="shared" si="110"/>
        <v>0</v>
      </c>
      <c r="M79" s="486">
        <f t="shared" si="110"/>
        <v>0</v>
      </c>
      <c r="N79" s="486">
        <f t="shared" si="110"/>
        <v>0</v>
      </c>
      <c r="O79" s="81">
        <f t="shared" si="52"/>
        <v>0</v>
      </c>
      <c r="P79" s="89"/>
      <c r="Q79" s="89"/>
      <c r="R79" s="89"/>
      <c r="S79" s="89"/>
      <c r="T79" s="89"/>
      <c r="U79" s="89"/>
      <c r="V79" s="89"/>
      <c r="W79" s="89"/>
      <c r="X79" s="89"/>
      <c r="Y79" s="89"/>
      <c r="Z79" s="89"/>
      <c r="AA79" s="89"/>
      <c r="AB79" s="89"/>
      <c r="AC79" s="116"/>
    </row>
    <row r="80" spans="1:29" s="71" customFormat="1" x14ac:dyDescent="0.2">
      <c r="A80" s="5"/>
      <c r="B80" s="381" t="s">
        <v>259</v>
      </c>
      <c r="C80" s="486">
        <v>0</v>
      </c>
      <c r="D80" s="486">
        <v>0</v>
      </c>
      <c r="E80" s="486">
        <v>0</v>
      </c>
      <c r="F80" s="486">
        <v>0</v>
      </c>
      <c r="G80" s="486">
        <v>0</v>
      </c>
      <c r="H80" s="486">
        <v>0</v>
      </c>
      <c r="I80" s="486">
        <v>0</v>
      </c>
      <c r="J80" s="486">
        <v>0</v>
      </c>
      <c r="K80" s="486">
        <v>0</v>
      </c>
      <c r="L80" s="486">
        <v>0</v>
      </c>
      <c r="M80" s="486">
        <v>0</v>
      </c>
      <c r="N80" s="486">
        <v>0</v>
      </c>
      <c r="O80" s="81">
        <f t="shared" si="52"/>
        <v>0</v>
      </c>
      <c r="P80" s="89"/>
      <c r="Q80" s="89"/>
      <c r="R80" s="89"/>
      <c r="S80" s="89"/>
      <c r="T80" s="89"/>
      <c r="U80" s="89"/>
      <c r="V80" s="89"/>
      <c r="W80" s="89"/>
      <c r="X80" s="89"/>
      <c r="Y80" s="89"/>
      <c r="Z80" s="89"/>
      <c r="AA80" s="89"/>
      <c r="AB80" s="89"/>
      <c r="AC80" s="116"/>
    </row>
    <row r="81" spans="1:29" s="71" customFormat="1" x14ac:dyDescent="0.2">
      <c r="A81" s="5"/>
      <c r="B81" s="381" t="s">
        <v>260</v>
      </c>
      <c r="C81" s="486">
        <v>0</v>
      </c>
      <c r="D81" s="486">
        <v>0</v>
      </c>
      <c r="E81" s="486">
        <v>0</v>
      </c>
      <c r="F81" s="486">
        <v>0</v>
      </c>
      <c r="G81" s="486">
        <v>0</v>
      </c>
      <c r="H81" s="486">
        <v>0</v>
      </c>
      <c r="I81" s="486">
        <v>0</v>
      </c>
      <c r="J81" s="486">
        <v>0</v>
      </c>
      <c r="K81" s="486">
        <v>0</v>
      </c>
      <c r="L81" s="486">
        <v>0</v>
      </c>
      <c r="M81" s="486">
        <v>0</v>
      </c>
      <c r="N81" s="486">
        <v>0</v>
      </c>
      <c r="O81" s="81">
        <f t="shared" si="52"/>
        <v>0</v>
      </c>
      <c r="P81" s="89"/>
      <c r="Q81" s="89"/>
      <c r="R81" s="89"/>
      <c r="S81" s="89"/>
      <c r="T81" s="89"/>
      <c r="U81" s="89"/>
      <c r="V81" s="89"/>
      <c r="W81" s="89"/>
      <c r="X81" s="89"/>
      <c r="Y81" s="89"/>
      <c r="Z81" s="89"/>
      <c r="AA81" s="89"/>
      <c r="AB81" s="89"/>
      <c r="AC81" s="116"/>
    </row>
    <row r="82" spans="1:29" s="71" customFormat="1" x14ac:dyDescent="0.2">
      <c r="A82" s="5"/>
      <c r="B82" s="387" t="s">
        <v>28</v>
      </c>
      <c r="C82" s="387">
        <v>0</v>
      </c>
      <c r="D82" s="387">
        <v>0</v>
      </c>
      <c r="E82" s="387">
        <v>0</v>
      </c>
      <c r="F82" s="387">
        <v>0</v>
      </c>
      <c r="G82" s="387">
        <v>0</v>
      </c>
      <c r="H82" s="387">
        <v>0</v>
      </c>
      <c r="I82" s="387">
        <v>0</v>
      </c>
      <c r="J82" s="387">
        <v>0</v>
      </c>
      <c r="K82" s="387">
        <v>0</v>
      </c>
      <c r="L82" s="387">
        <v>0</v>
      </c>
      <c r="M82" s="387">
        <v>0</v>
      </c>
      <c r="N82" s="387">
        <v>0</v>
      </c>
      <c r="O82" s="80">
        <f t="shared" si="52"/>
        <v>0</v>
      </c>
      <c r="P82" s="89"/>
      <c r="Q82" s="89"/>
      <c r="R82" s="89"/>
      <c r="S82" s="89"/>
      <c r="T82" s="89"/>
      <c r="U82" s="89"/>
      <c r="V82" s="89"/>
      <c r="W82" s="89"/>
      <c r="X82" s="89"/>
      <c r="Y82" s="89"/>
      <c r="Z82" s="89"/>
      <c r="AA82" s="89"/>
      <c r="AB82" s="89"/>
      <c r="AC82" s="116"/>
    </row>
    <row r="83" spans="1:29" s="71" customFormat="1" x14ac:dyDescent="0.2">
      <c r="A83" s="5"/>
      <c r="B83" s="362" t="s">
        <v>598</v>
      </c>
      <c r="C83" s="387">
        <v>0</v>
      </c>
      <c r="D83" s="95">
        <v>0</v>
      </c>
      <c r="E83" s="95">
        <v>0</v>
      </c>
      <c r="F83" s="95">
        <v>0</v>
      </c>
      <c r="G83" s="95">
        <v>0</v>
      </c>
      <c r="H83" s="95">
        <v>0</v>
      </c>
      <c r="I83" s="95">
        <v>0</v>
      </c>
      <c r="J83" s="95">
        <v>0</v>
      </c>
      <c r="K83" s="95">
        <v>0</v>
      </c>
      <c r="L83" s="95">
        <v>0</v>
      </c>
      <c r="M83" s="95">
        <v>0</v>
      </c>
      <c r="N83" s="95">
        <v>0</v>
      </c>
      <c r="O83" s="80">
        <f t="shared" si="52"/>
        <v>0</v>
      </c>
      <c r="P83" s="89"/>
      <c r="Q83" s="89"/>
      <c r="R83" s="89"/>
      <c r="S83" s="89"/>
      <c r="T83" s="89"/>
      <c r="U83" s="89"/>
      <c r="V83" s="89"/>
      <c r="W83" s="89"/>
      <c r="X83" s="89"/>
      <c r="Y83" s="89"/>
      <c r="Z83" s="89"/>
      <c r="AA83" s="89"/>
      <c r="AB83" s="89"/>
      <c r="AC83" s="116"/>
    </row>
    <row r="84" spans="1:29" s="71" customFormat="1" x14ac:dyDescent="0.2">
      <c r="A84" s="5"/>
      <c r="B84" s="387" t="s">
        <v>471</v>
      </c>
      <c r="C84" s="387">
        <v>0</v>
      </c>
      <c r="D84" s="95">
        <v>0</v>
      </c>
      <c r="E84" s="95">
        <v>0</v>
      </c>
      <c r="F84" s="95">
        <v>0</v>
      </c>
      <c r="G84" s="95">
        <v>0</v>
      </c>
      <c r="H84" s="95">
        <v>0</v>
      </c>
      <c r="I84" s="95">
        <v>0</v>
      </c>
      <c r="J84" s="95">
        <v>0</v>
      </c>
      <c r="K84" s="95">
        <v>0</v>
      </c>
      <c r="L84" s="95">
        <v>0</v>
      </c>
      <c r="M84" s="95">
        <v>0</v>
      </c>
      <c r="N84" s="95">
        <v>0</v>
      </c>
      <c r="O84" s="80">
        <f t="shared" si="52"/>
        <v>0</v>
      </c>
      <c r="P84" s="89"/>
      <c r="Q84" s="89"/>
      <c r="R84" s="89"/>
      <c r="S84" s="89"/>
      <c r="T84" s="89"/>
      <c r="U84" s="89"/>
      <c r="V84" s="89"/>
      <c r="W84" s="89"/>
      <c r="X84" s="89"/>
      <c r="Y84" s="89"/>
      <c r="Z84" s="89"/>
      <c r="AA84" s="89"/>
      <c r="AB84" s="89"/>
      <c r="AC84" s="116"/>
    </row>
    <row r="85" spans="1:29" s="71" customFormat="1" x14ac:dyDescent="0.2">
      <c r="A85" s="5"/>
      <c r="B85" s="362" t="s">
        <v>480</v>
      </c>
      <c r="C85" s="387">
        <v>0</v>
      </c>
      <c r="D85" s="95">
        <v>0</v>
      </c>
      <c r="E85" s="95">
        <v>0</v>
      </c>
      <c r="F85" s="95">
        <v>0</v>
      </c>
      <c r="G85" s="95">
        <v>0</v>
      </c>
      <c r="H85" s="95">
        <v>0</v>
      </c>
      <c r="I85" s="95">
        <v>0</v>
      </c>
      <c r="J85" s="95">
        <v>0</v>
      </c>
      <c r="K85" s="95">
        <v>0</v>
      </c>
      <c r="L85" s="95">
        <v>0</v>
      </c>
      <c r="M85" s="95">
        <v>0</v>
      </c>
      <c r="N85" s="95">
        <v>0</v>
      </c>
      <c r="O85" s="80">
        <f t="shared" si="52"/>
        <v>0</v>
      </c>
      <c r="P85" s="89"/>
      <c r="Q85" s="89"/>
      <c r="R85" s="89"/>
      <c r="S85" s="89"/>
      <c r="T85" s="89"/>
      <c r="U85" s="89"/>
      <c r="V85" s="89"/>
      <c r="W85" s="89"/>
      <c r="X85" s="89"/>
      <c r="Y85" s="89"/>
      <c r="Z85" s="89"/>
      <c r="AA85" s="89"/>
      <c r="AB85" s="89"/>
      <c r="AC85" s="116"/>
    </row>
    <row r="86" spans="1:29" s="71" customFormat="1" x14ac:dyDescent="0.2">
      <c r="A86" s="5"/>
      <c r="B86" s="362" t="s">
        <v>472</v>
      </c>
      <c r="C86" s="387">
        <v>0</v>
      </c>
      <c r="D86" s="95">
        <v>0</v>
      </c>
      <c r="E86" s="95">
        <v>0</v>
      </c>
      <c r="F86" s="95">
        <v>0</v>
      </c>
      <c r="G86" s="95">
        <v>0</v>
      </c>
      <c r="H86" s="95">
        <v>0</v>
      </c>
      <c r="I86" s="95">
        <v>0</v>
      </c>
      <c r="J86" s="95">
        <v>0</v>
      </c>
      <c r="K86" s="95">
        <v>0</v>
      </c>
      <c r="L86" s="95">
        <v>0</v>
      </c>
      <c r="M86" s="95">
        <v>0</v>
      </c>
      <c r="N86" s="95">
        <v>0</v>
      </c>
      <c r="O86" s="80">
        <f t="shared" si="52"/>
        <v>0</v>
      </c>
      <c r="P86" s="89"/>
      <c r="Q86" s="89"/>
      <c r="R86" s="89"/>
      <c r="S86" s="89"/>
      <c r="T86" s="89"/>
      <c r="U86" s="89"/>
      <c r="V86" s="89"/>
      <c r="W86" s="89"/>
      <c r="X86" s="89"/>
      <c r="Y86" s="89"/>
      <c r="Z86" s="89"/>
      <c r="AA86" s="89"/>
      <c r="AB86" s="89"/>
      <c r="AC86" s="116"/>
    </row>
    <row r="87" spans="1:29" s="71" customFormat="1" x14ac:dyDescent="0.2">
      <c r="A87" s="5"/>
      <c r="B87" s="362" t="s">
        <v>599</v>
      </c>
      <c r="C87" s="387">
        <v>0</v>
      </c>
      <c r="D87" s="95">
        <v>0</v>
      </c>
      <c r="E87" s="95">
        <v>0</v>
      </c>
      <c r="F87" s="95">
        <v>0</v>
      </c>
      <c r="G87" s="95">
        <v>0</v>
      </c>
      <c r="H87" s="95">
        <v>0</v>
      </c>
      <c r="I87" s="95">
        <v>0</v>
      </c>
      <c r="J87" s="95">
        <v>0</v>
      </c>
      <c r="K87" s="95">
        <v>0</v>
      </c>
      <c r="L87" s="95">
        <v>0</v>
      </c>
      <c r="M87" s="95">
        <v>0</v>
      </c>
      <c r="N87" s="95">
        <v>0</v>
      </c>
      <c r="O87" s="80">
        <f t="shared" si="52"/>
        <v>0</v>
      </c>
      <c r="P87" s="89"/>
      <c r="Q87" s="89"/>
      <c r="R87" s="89"/>
      <c r="S87" s="89"/>
      <c r="T87" s="89"/>
      <c r="U87" s="89"/>
      <c r="V87" s="89"/>
      <c r="W87" s="89"/>
      <c r="X87" s="89"/>
      <c r="Y87" s="89"/>
      <c r="Z87" s="89"/>
      <c r="AA87" s="89"/>
      <c r="AB87" s="89"/>
      <c r="AC87" s="116"/>
    </row>
    <row r="88" spans="1:29" s="71" customFormat="1" x14ac:dyDescent="0.2">
      <c r="A88" s="5"/>
      <c r="B88" s="362" t="s">
        <v>482</v>
      </c>
      <c r="C88" s="387">
        <v>0</v>
      </c>
      <c r="D88" s="95">
        <v>0</v>
      </c>
      <c r="E88" s="95">
        <v>0</v>
      </c>
      <c r="F88" s="95">
        <v>0</v>
      </c>
      <c r="G88" s="95">
        <v>0</v>
      </c>
      <c r="H88" s="95">
        <v>0</v>
      </c>
      <c r="I88" s="95">
        <v>0</v>
      </c>
      <c r="J88" s="95">
        <v>0</v>
      </c>
      <c r="K88" s="95">
        <v>0</v>
      </c>
      <c r="L88" s="95">
        <v>0</v>
      </c>
      <c r="M88" s="95">
        <v>0</v>
      </c>
      <c r="N88" s="95">
        <v>0</v>
      </c>
      <c r="O88" s="80">
        <f t="shared" si="52"/>
        <v>0</v>
      </c>
      <c r="P88" s="89"/>
      <c r="Q88" s="89"/>
      <c r="R88" s="89"/>
      <c r="S88" s="89"/>
      <c r="T88" s="89"/>
      <c r="U88" s="89"/>
      <c r="V88" s="89"/>
      <c r="W88" s="89"/>
      <c r="X88" s="89"/>
      <c r="Y88" s="89"/>
      <c r="Z88" s="89"/>
      <c r="AA88" s="89"/>
      <c r="AB88" s="89"/>
      <c r="AC88" s="116"/>
    </row>
    <row r="89" spans="1:29" s="71" customFormat="1" x14ac:dyDescent="0.2">
      <c r="A89" s="5"/>
      <c r="B89" s="362" t="s">
        <v>633</v>
      </c>
      <c r="C89" s="387">
        <v>0</v>
      </c>
      <c r="D89" s="95">
        <v>0</v>
      </c>
      <c r="E89" s="95">
        <v>0</v>
      </c>
      <c r="F89" s="95">
        <v>0</v>
      </c>
      <c r="G89" s="95">
        <v>0</v>
      </c>
      <c r="H89" s="95">
        <v>0</v>
      </c>
      <c r="I89" s="95">
        <v>0</v>
      </c>
      <c r="J89" s="95">
        <v>0</v>
      </c>
      <c r="K89" s="95">
        <v>0</v>
      </c>
      <c r="L89" s="95">
        <v>0</v>
      </c>
      <c r="M89" s="95">
        <v>0</v>
      </c>
      <c r="N89" s="95">
        <v>0</v>
      </c>
      <c r="O89" s="80">
        <f t="shared" si="52"/>
        <v>0</v>
      </c>
      <c r="P89" s="89"/>
      <c r="Q89" s="89"/>
      <c r="R89" s="89"/>
      <c r="S89" s="89"/>
      <c r="T89" s="89"/>
      <c r="U89" s="89"/>
      <c r="V89" s="89"/>
      <c r="W89" s="89"/>
      <c r="X89" s="89"/>
      <c r="Y89" s="89"/>
      <c r="Z89" s="89"/>
      <c r="AA89" s="89"/>
      <c r="AB89" s="89"/>
      <c r="AC89" s="116"/>
    </row>
    <row r="90" spans="1:29" s="71" customFormat="1" x14ac:dyDescent="0.2">
      <c r="A90" s="5"/>
      <c r="B90" s="387" t="s">
        <v>473</v>
      </c>
      <c r="C90" s="387">
        <v>0</v>
      </c>
      <c r="D90" s="95">
        <v>0</v>
      </c>
      <c r="E90" s="95">
        <v>0</v>
      </c>
      <c r="F90" s="95">
        <v>0</v>
      </c>
      <c r="G90" s="95">
        <v>0</v>
      </c>
      <c r="H90" s="95">
        <v>0</v>
      </c>
      <c r="I90" s="95">
        <v>0</v>
      </c>
      <c r="J90" s="95">
        <v>0</v>
      </c>
      <c r="K90" s="95">
        <v>0</v>
      </c>
      <c r="L90" s="95">
        <v>0</v>
      </c>
      <c r="M90" s="95">
        <v>0</v>
      </c>
      <c r="N90" s="95">
        <v>0</v>
      </c>
      <c r="O90" s="80">
        <f t="shared" si="52"/>
        <v>0</v>
      </c>
      <c r="P90" s="89"/>
      <c r="Q90" s="89"/>
      <c r="R90" s="89"/>
      <c r="S90" s="89"/>
      <c r="T90" s="89"/>
      <c r="U90" s="89"/>
      <c r="V90" s="89"/>
      <c r="W90" s="89"/>
      <c r="X90" s="89"/>
      <c r="Y90" s="89"/>
      <c r="Z90" s="89"/>
      <c r="AA90" s="89"/>
      <c r="AB90" s="89"/>
      <c r="AC90" s="116"/>
    </row>
    <row r="91" spans="1:29" s="71" customFormat="1" x14ac:dyDescent="0.2">
      <c r="A91" s="5"/>
      <c r="B91" s="362" t="s">
        <v>474</v>
      </c>
      <c r="C91" s="387">
        <v>0</v>
      </c>
      <c r="D91" s="95">
        <v>0</v>
      </c>
      <c r="E91" s="95">
        <v>0</v>
      </c>
      <c r="F91" s="95">
        <v>0</v>
      </c>
      <c r="G91" s="95">
        <v>0</v>
      </c>
      <c r="H91" s="95">
        <v>0</v>
      </c>
      <c r="I91" s="95">
        <v>0</v>
      </c>
      <c r="J91" s="95">
        <v>0</v>
      </c>
      <c r="K91" s="95">
        <v>0</v>
      </c>
      <c r="L91" s="95">
        <v>0</v>
      </c>
      <c r="M91" s="95">
        <v>0</v>
      </c>
      <c r="N91" s="95">
        <v>0</v>
      </c>
      <c r="O91" s="80">
        <f t="shared" si="52"/>
        <v>0</v>
      </c>
      <c r="P91" s="89"/>
      <c r="Q91" s="89"/>
      <c r="R91" s="89"/>
      <c r="S91" s="89"/>
      <c r="T91" s="89"/>
      <c r="U91" s="89"/>
      <c r="V91" s="89"/>
      <c r="W91" s="89"/>
      <c r="X91" s="89"/>
      <c r="Y91" s="89"/>
      <c r="Z91" s="89"/>
      <c r="AA91" s="89"/>
      <c r="AB91" s="89"/>
      <c r="AC91" s="116"/>
    </row>
    <row r="92" spans="1:29" s="71" customFormat="1" x14ac:dyDescent="0.2">
      <c r="A92" s="5"/>
      <c r="B92" s="387" t="s">
        <v>682</v>
      </c>
      <c r="C92" s="387">
        <v>0</v>
      </c>
      <c r="D92" s="95">
        <v>0</v>
      </c>
      <c r="E92" s="95">
        <v>0</v>
      </c>
      <c r="F92" s="95">
        <v>0</v>
      </c>
      <c r="G92" s="95">
        <v>0</v>
      </c>
      <c r="H92" s="95">
        <v>0</v>
      </c>
      <c r="I92" s="95">
        <v>0</v>
      </c>
      <c r="J92" s="95">
        <v>0</v>
      </c>
      <c r="K92" s="95">
        <v>0</v>
      </c>
      <c r="L92" s="95">
        <v>0</v>
      </c>
      <c r="M92" s="95">
        <v>0</v>
      </c>
      <c r="N92" s="95">
        <v>0</v>
      </c>
      <c r="O92" s="80">
        <f t="shared" si="52"/>
        <v>0</v>
      </c>
      <c r="P92" s="89"/>
      <c r="Q92" s="89"/>
      <c r="R92" s="89"/>
      <c r="S92" s="89"/>
      <c r="T92" s="89"/>
      <c r="U92" s="89"/>
      <c r="V92" s="89"/>
      <c r="W92" s="89"/>
      <c r="X92" s="89"/>
      <c r="Y92" s="89"/>
      <c r="Z92" s="89"/>
      <c r="AA92" s="89"/>
      <c r="AB92" s="89"/>
      <c r="AC92" s="116"/>
    </row>
    <row r="93" spans="1:29" s="71" customFormat="1" x14ac:dyDescent="0.2">
      <c r="A93" s="5"/>
      <c r="B93" s="362" t="s">
        <v>583</v>
      </c>
      <c r="C93" s="387">
        <v>0</v>
      </c>
      <c r="D93" s="95">
        <v>0</v>
      </c>
      <c r="E93" s="95">
        <v>0</v>
      </c>
      <c r="F93" s="95">
        <v>0</v>
      </c>
      <c r="G93" s="95">
        <v>0</v>
      </c>
      <c r="H93" s="95">
        <v>0</v>
      </c>
      <c r="I93" s="95">
        <v>0</v>
      </c>
      <c r="J93" s="95">
        <v>0</v>
      </c>
      <c r="K93" s="95">
        <v>0</v>
      </c>
      <c r="L93" s="95">
        <v>0</v>
      </c>
      <c r="M93" s="95">
        <v>0</v>
      </c>
      <c r="N93" s="95">
        <v>0</v>
      </c>
      <c r="O93" s="80">
        <f t="shared" si="52"/>
        <v>0</v>
      </c>
      <c r="P93" s="89"/>
      <c r="Q93" s="89"/>
      <c r="R93" s="89"/>
      <c r="S93" s="89"/>
      <c r="T93" s="89"/>
      <c r="U93" s="89"/>
      <c r="V93" s="89"/>
      <c r="W93" s="89"/>
      <c r="X93" s="89"/>
      <c r="Y93" s="89"/>
      <c r="Z93" s="89"/>
      <c r="AA93" s="89"/>
      <c r="AB93" s="89"/>
      <c r="AC93" s="116"/>
    </row>
    <row r="94" spans="1:29" s="71" customFormat="1" x14ac:dyDescent="0.2">
      <c r="A94" s="5"/>
      <c r="B94" s="387" t="s">
        <v>584</v>
      </c>
      <c r="C94" s="387">
        <v>0</v>
      </c>
      <c r="D94" s="95">
        <v>0</v>
      </c>
      <c r="E94" s="95">
        <v>0</v>
      </c>
      <c r="F94" s="95">
        <v>0</v>
      </c>
      <c r="G94" s="95">
        <v>0</v>
      </c>
      <c r="H94" s="95">
        <v>0</v>
      </c>
      <c r="I94" s="95">
        <v>0</v>
      </c>
      <c r="J94" s="95">
        <v>0</v>
      </c>
      <c r="K94" s="95">
        <v>0</v>
      </c>
      <c r="L94" s="95">
        <v>0</v>
      </c>
      <c r="M94" s="95">
        <v>0</v>
      </c>
      <c r="N94" s="95">
        <v>0</v>
      </c>
      <c r="O94" s="80">
        <f t="shared" si="52"/>
        <v>0</v>
      </c>
      <c r="P94" s="89"/>
      <c r="Q94" s="89"/>
      <c r="R94" s="89"/>
      <c r="S94" s="89"/>
      <c r="T94" s="89"/>
      <c r="U94" s="89"/>
      <c r="V94" s="89"/>
      <c r="W94" s="89"/>
      <c r="X94" s="89"/>
      <c r="Y94" s="89"/>
      <c r="Z94" s="89"/>
      <c r="AA94" s="89"/>
      <c r="AB94" s="89"/>
      <c r="AC94" s="116"/>
    </row>
    <row r="95" spans="1:29" s="71" customFormat="1" x14ac:dyDescent="0.2">
      <c r="A95" s="5"/>
      <c r="B95" s="362" t="s">
        <v>683</v>
      </c>
      <c r="C95" s="387">
        <v>0</v>
      </c>
      <c r="D95" s="95">
        <v>0</v>
      </c>
      <c r="E95" s="95">
        <v>0</v>
      </c>
      <c r="F95" s="95">
        <v>0</v>
      </c>
      <c r="G95" s="95">
        <v>0</v>
      </c>
      <c r="H95" s="95">
        <v>0</v>
      </c>
      <c r="I95" s="95">
        <v>0</v>
      </c>
      <c r="J95" s="95">
        <v>0</v>
      </c>
      <c r="K95" s="95">
        <v>0</v>
      </c>
      <c r="L95" s="95">
        <v>0</v>
      </c>
      <c r="M95" s="95">
        <v>0</v>
      </c>
      <c r="N95" s="95">
        <v>0</v>
      </c>
      <c r="O95" s="80">
        <f t="shared" si="52"/>
        <v>0</v>
      </c>
      <c r="P95" s="89"/>
      <c r="Q95" s="89"/>
      <c r="R95" s="89"/>
      <c r="S95" s="89"/>
      <c r="T95" s="89"/>
      <c r="U95" s="89"/>
      <c r="V95" s="89"/>
      <c r="W95" s="89"/>
      <c r="X95" s="89"/>
      <c r="Y95" s="89"/>
      <c r="Z95" s="89"/>
      <c r="AA95" s="89"/>
      <c r="AB95" s="89"/>
      <c r="AC95" s="116"/>
    </row>
    <row r="96" spans="1:29" s="71" customFormat="1" x14ac:dyDescent="0.2">
      <c r="A96" s="5"/>
      <c r="B96" s="387" t="s">
        <v>684</v>
      </c>
      <c r="C96" s="387">
        <v>0</v>
      </c>
      <c r="D96" s="95">
        <v>0</v>
      </c>
      <c r="E96" s="95">
        <v>0</v>
      </c>
      <c r="F96" s="95">
        <v>0</v>
      </c>
      <c r="G96" s="95">
        <v>0</v>
      </c>
      <c r="H96" s="95">
        <v>0</v>
      </c>
      <c r="I96" s="95">
        <v>0</v>
      </c>
      <c r="J96" s="95">
        <v>0</v>
      </c>
      <c r="K96" s="95">
        <v>0</v>
      </c>
      <c r="L96" s="95">
        <v>0</v>
      </c>
      <c r="M96" s="95">
        <v>0</v>
      </c>
      <c r="N96" s="95">
        <v>0</v>
      </c>
      <c r="O96" s="80">
        <f t="shared" si="52"/>
        <v>0</v>
      </c>
      <c r="P96" s="89"/>
      <c r="Q96" s="89"/>
      <c r="R96" s="89"/>
      <c r="S96" s="89"/>
      <c r="T96" s="89"/>
      <c r="U96" s="89"/>
      <c r="V96" s="89"/>
      <c r="W96" s="89"/>
      <c r="X96" s="89"/>
      <c r="Y96" s="89"/>
      <c r="Z96" s="89"/>
      <c r="AA96" s="89"/>
      <c r="AB96" s="89"/>
      <c r="AC96" s="116"/>
    </row>
    <row r="97" spans="1:29" s="120" customFormat="1" x14ac:dyDescent="0.2">
      <c r="A97" s="5"/>
      <c r="B97" s="362" t="s">
        <v>634</v>
      </c>
      <c r="C97" s="387">
        <v>0</v>
      </c>
      <c r="D97" s="95">
        <v>0</v>
      </c>
      <c r="E97" s="95">
        <v>0</v>
      </c>
      <c r="F97" s="95">
        <v>0</v>
      </c>
      <c r="G97" s="95">
        <v>0</v>
      </c>
      <c r="H97" s="95">
        <v>0</v>
      </c>
      <c r="I97" s="95">
        <v>0</v>
      </c>
      <c r="J97" s="95">
        <v>0</v>
      </c>
      <c r="K97" s="95">
        <v>0</v>
      </c>
      <c r="L97" s="95">
        <v>406.46275784981202</v>
      </c>
      <c r="M97" s="95">
        <v>0</v>
      </c>
      <c r="N97" s="95">
        <v>0</v>
      </c>
      <c r="O97" s="80">
        <f t="shared" si="52"/>
        <v>406.46275784981202</v>
      </c>
      <c r="P97" s="89"/>
      <c r="Q97" s="89"/>
      <c r="R97" s="89"/>
      <c r="S97" s="89"/>
      <c r="T97" s="89"/>
      <c r="U97" s="89"/>
      <c r="V97" s="89"/>
      <c r="W97" s="89"/>
      <c r="X97" s="89"/>
      <c r="Y97" s="89"/>
      <c r="Z97" s="89"/>
      <c r="AA97" s="89"/>
      <c r="AB97" s="89"/>
      <c r="AC97" s="116"/>
    </row>
    <row r="98" spans="1:29" s="71" customFormat="1" x14ac:dyDescent="0.2">
      <c r="A98" s="5"/>
      <c r="B98" s="387" t="s">
        <v>629</v>
      </c>
      <c r="C98" s="387">
        <v>0</v>
      </c>
      <c r="D98" s="95">
        <v>0</v>
      </c>
      <c r="E98" s="95">
        <v>0</v>
      </c>
      <c r="F98" s="95">
        <v>0</v>
      </c>
      <c r="G98" s="95">
        <v>0</v>
      </c>
      <c r="H98" s="95">
        <v>0</v>
      </c>
      <c r="I98" s="95">
        <v>0</v>
      </c>
      <c r="J98" s="95">
        <v>0</v>
      </c>
      <c r="K98" s="95">
        <v>0</v>
      </c>
      <c r="L98" s="95">
        <v>0</v>
      </c>
      <c r="M98" s="95">
        <v>0</v>
      </c>
      <c r="N98" s="95">
        <v>0</v>
      </c>
      <c r="O98" s="80">
        <f t="shared" si="52"/>
        <v>0</v>
      </c>
      <c r="P98" s="89"/>
      <c r="Q98" s="89"/>
      <c r="R98" s="89"/>
      <c r="S98" s="89"/>
      <c r="T98" s="89"/>
      <c r="U98" s="89"/>
      <c r="V98" s="89"/>
      <c r="W98" s="89"/>
      <c r="X98" s="89"/>
      <c r="Y98" s="89"/>
      <c r="Z98" s="89"/>
      <c r="AA98" s="89"/>
      <c r="AB98" s="89"/>
      <c r="AC98" s="116"/>
    </row>
    <row r="99" spans="1:29" s="71" customFormat="1" x14ac:dyDescent="0.2">
      <c r="A99" s="5"/>
      <c r="B99" s="387" t="s">
        <v>764</v>
      </c>
      <c r="C99" s="387">
        <v>0</v>
      </c>
      <c r="D99" s="95">
        <v>0</v>
      </c>
      <c r="E99" s="95">
        <v>0</v>
      </c>
      <c r="F99" s="95">
        <v>0</v>
      </c>
      <c r="G99" s="95">
        <v>0</v>
      </c>
      <c r="H99" s="95">
        <v>0</v>
      </c>
      <c r="I99" s="95">
        <v>0</v>
      </c>
      <c r="J99" s="95">
        <v>0</v>
      </c>
      <c r="K99" s="95">
        <v>0</v>
      </c>
      <c r="L99" s="95">
        <v>0</v>
      </c>
      <c r="M99" s="95">
        <v>0</v>
      </c>
      <c r="N99" s="95">
        <v>0</v>
      </c>
      <c r="O99" s="80">
        <f t="shared" si="52"/>
        <v>0</v>
      </c>
      <c r="P99" s="89"/>
      <c r="Q99" s="89"/>
      <c r="R99" s="89"/>
      <c r="S99" s="89"/>
      <c r="T99" s="89"/>
      <c r="U99" s="89"/>
      <c r="V99" s="89"/>
      <c r="W99" s="89"/>
      <c r="X99" s="89"/>
      <c r="Y99" s="89"/>
      <c r="Z99" s="89"/>
      <c r="AA99" s="89"/>
      <c r="AB99" s="89"/>
      <c r="AC99" s="116"/>
    </row>
    <row r="100" spans="1:29" s="71" customFormat="1" x14ac:dyDescent="0.2">
      <c r="A100" s="5"/>
      <c r="B100" s="362" t="s">
        <v>765</v>
      </c>
      <c r="C100" s="387">
        <v>0</v>
      </c>
      <c r="D100" s="363">
        <v>0</v>
      </c>
      <c r="E100" s="363">
        <v>0</v>
      </c>
      <c r="F100" s="363">
        <v>0</v>
      </c>
      <c r="G100" s="363">
        <v>0</v>
      </c>
      <c r="H100" s="363">
        <v>0</v>
      </c>
      <c r="I100" s="363">
        <v>0</v>
      </c>
      <c r="J100" s="363">
        <v>0</v>
      </c>
      <c r="K100" s="363">
        <v>0</v>
      </c>
      <c r="L100" s="363">
        <v>0</v>
      </c>
      <c r="M100" s="363">
        <v>0</v>
      </c>
      <c r="N100" s="363">
        <v>0</v>
      </c>
      <c r="O100" s="80">
        <f t="shared" si="52"/>
        <v>0</v>
      </c>
      <c r="P100" s="89"/>
      <c r="Q100" s="89"/>
      <c r="R100" s="89"/>
      <c r="S100" s="89"/>
      <c r="T100" s="89"/>
      <c r="U100" s="89"/>
      <c r="V100" s="89"/>
      <c r="W100" s="89"/>
      <c r="X100" s="89"/>
      <c r="Y100" s="89"/>
      <c r="Z100" s="89"/>
      <c r="AA100" s="89"/>
      <c r="AB100" s="89"/>
      <c r="AC100" s="116"/>
    </row>
    <row r="101" spans="1:29" s="71" customFormat="1" x14ac:dyDescent="0.2">
      <c r="A101" s="5"/>
      <c r="B101" s="387" t="s">
        <v>877</v>
      </c>
      <c r="C101" s="387">
        <v>0</v>
      </c>
      <c r="D101" s="363">
        <v>0</v>
      </c>
      <c r="E101" s="363">
        <v>0</v>
      </c>
      <c r="F101" s="363">
        <v>0</v>
      </c>
      <c r="G101" s="363">
        <v>0</v>
      </c>
      <c r="H101" s="363">
        <v>0</v>
      </c>
      <c r="I101" s="363">
        <v>0</v>
      </c>
      <c r="J101" s="363">
        <v>0</v>
      </c>
      <c r="K101" s="363">
        <v>0</v>
      </c>
      <c r="L101" s="363">
        <v>0</v>
      </c>
      <c r="M101" s="363">
        <v>0</v>
      </c>
      <c r="N101" s="363">
        <v>936.95656207763898</v>
      </c>
      <c r="O101" s="80">
        <f t="shared" si="52"/>
        <v>936.95656207763898</v>
      </c>
      <c r="P101" s="89"/>
      <c r="Q101" s="89"/>
      <c r="R101" s="89"/>
      <c r="S101" s="89"/>
      <c r="T101" s="89"/>
      <c r="U101" s="89"/>
      <c r="V101" s="89"/>
      <c r="W101" s="89"/>
      <c r="X101" s="89"/>
      <c r="Y101" s="89"/>
      <c r="Z101" s="89"/>
      <c r="AA101" s="89"/>
      <c r="AB101" s="89"/>
      <c r="AC101" s="116"/>
    </row>
    <row r="102" spans="1:29" s="71" customFormat="1" x14ac:dyDescent="0.2">
      <c r="A102" s="5"/>
      <c r="B102" s="362" t="s">
        <v>418</v>
      </c>
      <c r="C102" s="387">
        <v>0</v>
      </c>
      <c r="D102" s="363">
        <v>0</v>
      </c>
      <c r="E102" s="363">
        <v>442.4316423642428</v>
      </c>
      <c r="F102" s="363">
        <v>0</v>
      </c>
      <c r="G102" s="363">
        <v>0</v>
      </c>
      <c r="H102" s="363">
        <v>0</v>
      </c>
      <c r="I102" s="363">
        <v>0</v>
      </c>
      <c r="J102" s="363">
        <v>0</v>
      </c>
      <c r="K102" s="363">
        <v>0</v>
      </c>
      <c r="L102" s="363">
        <v>0</v>
      </c>
      <c r="M102" s="363">
        <v>0</v>
      </c>
      <c r="N102" s="363">
        <v>0</v>
      </c>
      <c r="O102" s="80">
        <f t="shared" si="52"/>
        <v>442.4316423642428</v>
      </c>
      <c r="P102" s="89"/>
      <c r="Q102" s="89"/>
      <c r="R102" s="89"/>
      <c r="S102" s="89"/>
      <c r="T102" s="89"/>
      <c r="U102" s="89"/>
      <c r="V102" s="89"/>
      <c r="W102" s="89"/>
      <c r="X102" s="89"/>
      <c r="Y102" s="89"/>
      <c r="Z102" s="89"/>
      <c r="AA102" s="89"/>
      <c r="AB102" s="89"/>
      <c r="AC102" s="116"/>
    </row>
    <row r="103" spans="1:29" s="71" customFormat="1" x14ac:dyDescent="0.2">
      <c r="A103" s="5"/>
      <c r="B103" s="387" t="s">
        <v>808</v>
      </c>
      <c r="C103" s="363">
        <v>9.0698018993184046</v>
      </c>
      <c r="D103" s="363">
        <v>9.369857085084492</v>
      </c>
      <c r="E103" s="363">
        <v>8.9257258538469078</v>
      </c>
      <c r="F103" s="363">
        <v>9.2232222681263103</v>
      </c>
      <c r="G103" s="363">
        <v>9.2749310296945389</v>
      </c>
      <c r="H103" s="363">
        <v>9.3269296895126192</v>
      </c>
      <c r="I103" s="363">
        <v>9.379219872885054</v>
      </c>
      <c r="J103" s="363">
        <v>9.4318032141090704</v>
      </c>
      <c r="K103" s="363">
        <v>9.4846813567391273</v>
      </c>
      <c r="L103" s="363">
        <v>9.5378559538514036</v>
      </c>
      <c r="M103" s="363">
        <v>9.5913286669858202</v>
      </c>
      <c r="N103" s="363">
        <v>9.6451011677330118</v>
      </c>
      <c r="O103" s="80">
        <f t="shared" si="52"/>
        <v>112.26045805788677</v>
      </c>
      <c r="P103" s="89"/>
      <c r="Q103" s="89"/>
      <c r="R103" s="89"/>
      <c r="S103" s="89"/>
      <c r="T103" s="89"/>
      <c r="U103" s="89"/>
      <c r="V103" s="89"/>
      <c r="W103" s="89"/>
      <c r="X103" s="89"/>
      <c r="Y103" s="89"/>
      <c r="Z103" s="89"/>
      <c r="AA103" s="89"/>
      <c r="AB103" s="89"/>
      <c r="AC103" s="116"/>
    </row>
    <row r="104" spans="1:29" s="71" customFormat="1" x14ac:dyDescent="0.2">
      <c r="A104" s="5"/>
      <c r="B104" s="362" t="s">
        <v>481</v>
      </c>
      <c r="C104" s="387">
        <v>0</v>
      </c>
      <c r="D104" s="363">
        <v>0</v>
      </c>
      <c r="E104" s="363">
        <v>0</v>
      </c>
      <c r="F104" s="363">
        <v>0</v>
      </c>
      <c r="G104" s="363">
        <v>0</v>
      </c>
      <c r="H104" s="363">
        <v>0</v>
      </c>
      <c r="I104" s="363">
        <v>0</v>
      </c>
      <c r="J104" s="363">
        <v>0</v>
      </c>
      <c r="K104" s="363">
        <v>0</v>
      </c>
      <c r="L104" s="363">
        <v>0</v>
      </c>
      <c r="M104" s="363">
        <v>0</v>
      </c>
      <c r="N104" s="363">
        <v>0</v>
      </c>
      <c r="O104" s="80">
        <f t="shared" si="52"/>
        <v>0</v>
      </c>
      <c r="P104" s="89"/>
      <c r="Q104" s="89"/>
      <c r="R104" s="89"/>
      <c r="S104" s="89"/>
      <c r="T104" s="89"/>
      <c r="U104" s="89"/>
      <c r="V104" s="89"/>
      <c r="W104" s="89"/>
      <c r="X104" s="89"/>
      <c r="Y104" s="89"/>
      <c r="Z104" s="89"/>
      <c r="AA104" s="89"/>
      <c r="AB104" s="89"/>
      <c r="AC104" s="116"/>
    </row>
    <row r="105" spans="1:29" s="71" customFormat="1" x14ac:dyDescent="0.2">
      <c r="A105" s="5"/>
      <c r="B105" s="387" t="s">
        <v>479</v>
      </c>
      <c r="C105" s="387">
        <v>0</v>
      </c>
      <c r="D105" s="363">
        <v>0</v>
      </c>
      <c r="E105" s="363">
        <v>0</v>
      </c>
      <c r="F105" s="363">
        <v>0</v>
      </c>
      <c r="G105" s="363">
        <v>0</v>
      </c>
      <c r="H105" s="363">
        <v>0</v>
      </c>
      <c r="I105" s="363">
        <v>0</v>
      </c>
      <c r="J105" s="363">
        <v>0</v>
      </c>
      <c r="K105" s="363">
        <v>0</v>
      </c>
      <c r="L105" s="363">
        <v>0</v>
      </c>
      <c r="M105" s="363">
        <v>0</v>
      </c>
      <c r="N105" s="363">
        <v>0</v>
      </c>
      <c r="O105" s="80">
        <f t="shared" si="52"/>
        <v>0</v>
      </c>
      <c r="P105" s="89"/>
      <c r="Q105" s="89"/>
      <c r="R105" s="89"/>
      <c r="S105" s="89"/>
      <c r="T105" s="89"/>
      <c r="U105" s="89"/>
      <c r="V105" s="89"/>
      <c r="W105" s="89"/>
      <c r="X105" s="89"/>
      <c r="Y105" s="89"/>
      <c r="Z105" s="89"/>
      <c r="AA105" s="89"/>
      <c r="AB105" s="89"/>
      <c r="AC105" s="116"/>
    </row>
    <row r="106" spans="1:29" s="71" customFormat="1" x14ac:dyDescent="0.2">
      <c r="A106" s="5"/>
      <c r="B106" s="362" t="s">
        <v>853</v>
      </c>
      <c r="C106" s="387">
        <v>0</v>
      </c>
      <c r="D106" s="363">
        <v>0</v>
      </c>
      <c r="E106" s="363">
        <v>0</v>
      </c>
      <c r="F106" s="363">
        <v>0</v>
      </c>
      <c r="G106" s="363">
        <v>0</v>
      </c>
      <c r="H106" s="363">
        <v>0</v>
      </c>
      <c r="I106" s="363">
        <v>0</v>
      </c>
      <c r="J106" s="363">
        <v>0</v>
      </c>
      <c r="K106" s="363">
        <v>0</v>
      </c>
      <c r="L106" s="363">
        <v>0</v>
      </c>
      <c r="M106" s="363">
        <v>0</v>
      </c>
      <c r="N106" s="363">
        <v>0</v>
      </c>
      <c r="O106" s="80">
        <f t="shared" si="52"/>
        <v>0</v>
      </c>
      <c r="P106" s="89"/>
      <c r="Q106" s="89"/>
      <c r="R106" s="89"/>
      <c r="S106" s="89"/>
      <c r="T106" s="89"/>
      <c r="U106" s="89"/>
      <c r="V106" s="89"/>
      <c r="W106" s="89"/>
      <c r="X106" s="89"/>
      <c r="Y106" s="89"/>
      <c r="Z106" s="89"/>
      <c r="AA106" s="89"/>
      <c r="AB106" s="89"/>
      <c r="AC106" s="116"/>
    </row>
    <row r="107" spans="1:29" s="71" customFormat="1" x14ac:dyDescent="0.2">
      <c r="A107" s="5"/>
      <c r="B107" s="387" t="s">
        <v>854</v>
      </c>
      <c r="C107" s="387">
        <v>0</v>
      </c>
      <c r="D107" s="363">
        <v>0</v>
      </c>
      <c r="E107" s="363">
        <v>0</v>
      </c>
      <c r="F107" s="363">
        <v>2060.8177019999998</v>
      </c>
      <c r="G107" s="363">
        <v>0</v>
      </c>
      <c r="H107" s="363">
        <v>0</v>
      </c>
      <c r="I107" s="363">
        <v>0</v>
      </c>
      <c r="J107" s="363">
        <v>0</v>
      </c>
      <c r="K107" s="363">
        <v>0</v>
      </c>
      <c r="L107" s="363">
        <v>0</v>
      </c>
      <c r="M107" s="363">
        <v>0</v>
      </c>
      <c r="N107" s="363">
        <v>0</v>
      </c>
      <c r="O107" s="80">
        <f t="shared" si="52"/>
        <v>2060.8177019999998</v>
      </c>
      <c r="P107" s="89"/>
      <c r="Q107" s="89"/>
      <c r="R107" s="89"/>
      <c r="S107" s="89"/>
      <c r="T107" s="89"/>
      <c r="U107" s="89"/>
      <c r="V107" s="89"/>
      <c r="W107" s="89"/>
      <c r="X107" s="89"/>
      <c r="Y107" s="89"/>
      <c r="Z107" s="89"/>
      <c r="AA107" s="89"/>
      <c r="AB107" s="89"/>
      <c r="AC107" s="116"/>
    </row>
    <row r="108" spans="1:29" s="71" customFormat="1" x14ac:dyDescent="0.2">
      <c r="A108" s="5"/>
      <c r="B108" s="387" t="s">
        <v>636</v>
      </c>
      <c r="C108" s="387">
        <v>0</v>
      </c>
      <c r="D108" s="363">
        <v>0</v>
      </c>
      <c r="E108" s="363">
        <v>0</v>
      </c>
      <c r="F108" s="363">
        <v>0</v>
      </c>
      <c r="G108" s="363">
        <v>0</v>
      </c>
      <c r="H108" s="363">
        <v>0</v>
      </c>
      <c r="I108" s="363">
        <v>0</v>
      </c>
      <c r="J108" s="363">
        <v>0</v>
      </c>
      <c r="K108" s="363">
        <v>0</v>
      </c>
      <c r="L108" s="363">
        <v>0</v>
      </c>
      <c r="M108" s="363">
        <v>0</v>
      </c>
      <c r="N108" s="363">
        <v>0</v>
      </c>
      <c r="O108" s="80">
        <f t="shared" ref="O108" si="111">SUM(C108:N108)</f>
        <v>0</v>
      </c>
      <c r="P108" s="89"/>
      <c r="Q108" s="89"/>
      <c r="R108" s="89"/>
      <c r="S108" s="89"/>
      <c r="T108" s="89"/>
      <c r="U108" s="89"/>
      <c r="V108" s="89"/>
      <c r="W108" s="89"/>
      <c r="X108" s="89"/>
      <c r="Y108" s="89"/>
      <c r="Z108" s="89"/>
      <c r="AA108" s="89"/>
      <c r="AB108" s="89"/>
      <c r="AC108" s="116"/>
    </row>
    <row r="109" spans="1:29" s="71" customFormat="1" x14ac:dyDescent="0.2">
      <c r="A109" s="5"/>
      <c r="B109" s="362" t="s">
        <v>554</v>
      </c>
      <c r="C109" s="387">
        <v>0</v>
      </c>
      <c r="D109" s="363">
        <v>0</v>
      </c>
      <c r="E109" s="363">
        <v>0</v>
      </c>
      <c r="F109" s="363">
        <v>0</v>
      </c>
      <c r="G109" s="363">
        <v>0</v>
      </c>
      <c r="H109" s="363">
        <v>0</v>
      </c>
      <c r="I109" s="363">
        <v>0</v>
      </c>
      <c r="J109" s="363">
        <v>0</v>
      </c>
      <c r="K109" s="363">
        <v>0</v>
      </c>
      <c r="L109" s="363">
        <v>0</v>
      </c>
      <c r="M109" s="363">
        <v>0</v>
      </c>
      <c r="N109" s="363">
        <v>0</v>
      </c>
      <c r="O109" s="80">
        <f t="shared" si="52"/>
        <v>0</v>
      </c>
      <c r="P109" s="89"/>
      <c r="Q109" s="89"/>
      <c r="R109" s="89"/>
      <c r="S109" s="89"/>
      <c r="T109" s="89"/>
      <c r="U109" s="89"/>
      <c r="V109" s="89"/>
      <c r="W109" s="89"/>
      <c r="X109" s="89"/>
      <c r="Y109" s="89"/>
      <c r="Z109" s="89"/>
      <c r="AA109" s="89"/>
      <c r="AB109" s="89"/>
      <c r="AC109" s="116"/>
    </row>
    <row r="110" spans="1:29" s="71" customFormat="1" x14ac:dyDescent="0.2">
      <c r="A110" s="5"/>
      <c r="B110" s="387" t="s">
        <v>555</v>
      </c>
      <c r="C110" s="387">
        <v>0</v>
      </c>
      <c r="D110" s="363">
        <v>0</v>
      </c>
      <c r="E110" s="363">
        <v>0</v>
      </c>
      <c r="F110" s="363">
        <v>0</v>
      </c>
      <c r="G110" s="363">
        <v>0</v>
      </c>
      <c r="H110" s="363">
        <v>0</v>
      </c>
      <c r="I110" s="363">
        <v>0</v>
      </c>
      <c r="J110" s="363">
        <v>0</v>
      </c>
      <c r="K110" s="363">
        <v>0</v>
      </c>
      <c r="L110" s="363">
        <v>0</v>
      </c>
      <c r="M110" s="363">
        <v>0</v>
      </c>
      <c r="N110" s="363">
        <v>0</v>
      </c>
      <c r="O110" s="80">
        <f t="shared" ref="O110:O152" si="112">SUM(C110:N110)</f>
        <v>0</v>
      </c>
      <c r="P110" s="89"/>
      <c r="Q110" s="89"/>
      <c r="R110" s="89"/>
      <c r="S110" s="89"/>
      <c r="T110" s="89"/>
      <c r="U110" s="89"/>
      <c r="V110" s="89"/>
      <c r="W110" s="89"/>
      <c r="X110" s="89"/>
      <c r="Y110" s="89"/>
      <c r="Z110" s="89"/>
      <c r="AA110" s="89"/>
      <c r="AB110" s="89"/>
      <c r="AC110" s="116"/>
    </row>
    <row r="111" spans="1:29" s="71" customFormat="1" x14ac:dyDescent="0.2">
      <c r="A111" s="5"/>
      <c r="B111" s="362" t="s">
        <v>556</v>
      </c>
      <c r="C111" s="387">
        <v>0</v>
      </c>
      <c r="D111" s="363">
        <v>0</v>
      </c>
      <c r="E111" s="363">
        <v>0</v>
      </c>
      <c r="F111" s="363">
        <v>0</v>
      </c>
      <c r="G111" s="363">
        <v>0</v>
      </c>
      <c r="H111" s="363">
        <v>0</v>
      </c>
      <c r="I111" s="363">
        <v>0</v>
      </c>
      <c r="J111" s="363">
        <v>0</v>
      </c>
      <c r="K111" s="363">
        <v>0</v>
      </c>
      <c r="L111" s="363">
        <v>0</v>
      </c>
      <c r="M111" s="363">
        <v>0</v>
      </c>
      <c r="N111" s="363">
        <v>0</v>
      </c>
      <c r="O111" s="80">
        <f t="shared" si="112"/>
        <v>0</v>
      </c>
      <c r="P111" s="89"/>
      <c r="Q111" s="89"/>
      <c r="R111" s="89"/>
      <c r="S111" s="89"/>
      <c r="T111" s="89"/>
      <c r="U111" s="89"/>
      <c r="V111" s="89"/>
      <c r="W111" s="89"/>
      <c r="X111" s="89"/>
      <c r="Y111" s="89"/>
      <c r="Z111" s="89"/>
      <c r="AA111" s="89"/>
      <c r="AB111" s="89"/>
      <c r="AC111" s="116"/>
    </row>
    <row r="112" spans="1:29" s="71" customFormat="1" x14ac:dyDescent="0.2">
      <c r="A112" s="5"/>
      <c r="B112" s="387" t="s">
        <v>408</v>
      </c>
      <c r="C112" s="387">
        <v>0</v>
      </c>
      <c r="D112" s="363">
        <v>0</v>
      </c>
      <c r="E112" s="363">
        <v>0</v>
      </c>
      <c r="F112" s="363">
        <v>0</v>
      </c>
      <c r="G112" s="363">
        <v>0</v>
      </c>
      <c r="H112" s="363">
        <v>0</v>
      </c>
      <c r="I112" s="363">
        <v>0</v>
      </c>
      <c r="J112" s="363">
        <v>0</v>
      </c>
      <c r="K112" s="363">
        <v>0</v>
      </c>
      <c r="L112" s="363">
        <v>2947.5606670000002</v>
      </c>
      <c r="M112" s="363">
        <v>0</v>
      </c>
      <c r="N112" s="363">
        <v>0</v>
      </c>
      <c r="O112" s="80">
        <f t="shared" si="112"/>
        <v>2947.5606670000002</v>
      </c>
      <c r="P112" s="89"/>
      <c r="Q112" s="89"/>
      <c r="R112" s="89"/>
      <c r="S112" s="89"/>
      <c r="T112" s="89"/>
      <c r="U112" s="89"/>
      <c r="V112" s="89"/>
      <c r="W112" s="89"/>
      <c r="X112" s="89"/>
      <c r="Y112" s="89"/>
      <c r="Z112" s="89"/>
      <c r="AA112" s="89"/>
      <c r="AB112" s="89"/>
      <c r="AC112" s="116"/>
    </row>
    <row r="113" spans="1:29" s="71" customFormat="1" x14ac:dyDescent="0.2">
      <c r="A113" s="5"/>
      <c r="B113" s="362" t="s">
        <v>852</v>
      </c>
      <c r="C113" s="387">
        <v>0</v>
      </c>
      <c r="D113" s="363">
        <v>0</v>
      </c>
      <c r="E113" s="363">
        <v>0</v>
      </c>
      <c r="F113" s="363">
        <v>0</v>
      </c>
      <c r="G113" s="363">
        <v>1286.3809348900002</v>
      </c>
      <c r="H113" s="363">
        <v>0</v>
      </c>
      <c r="I113" s="363">
        <v>0</v>
      </c>
      <c r="J113" s="363">
        <v>0</v>
      </c>
      <c r="K113" s="363">
        <v>0</v>
      </c>
      <c r="L113" s="363">
        <v>0</v>
      </c>
      <c r="M113" s="363">
        <v>0</v>
      </c>
      <c r="N113" s="363">
        <v>0</v>
      </c>
      <c r="O113" s="80">
        <f t="shared" si="112"/>
        <v>1286.3809348900002</v>
      </c>
      <c r="P113" s="89"/>
      <c r="Q113" s="89"/>
      <c r="R113" s="89"/>
      <c r="S113" s="89"/>
      <c r="T113" s="89"/>
      <c r="U113" s="89"/>
      <c r="V113" s="89"/>
      <c r="W113" s="89"/>
      <c r="X113" s="89"/>
      <c r="Y113" s="89"/>
      <c r="Z113" s="89"/>
      <c r="AA113" s="89"/>
      <c r="AB113" s="89"/>
      <c r="AC113" s="116"/>
    </row>
    <row r="114" spans="1:29" s="71" customFormat="1" x14ac:dyDescent="0.2">
      <c r="A114" s="5"/>
      <c r="B114" s="387" t="s">
        <v>855</v>
      </c>
      <c r="C114" s="387">
        <v>0</v>
      </c>
      <c r="D114" s="363">
        <v>0</v>
      </c>
      <c r="E114" s="363">
        <v>0</v>
      </c>
      <c r="F114" s="363">
        <v>0</v>
      </c>
      <c r="G114" s="363">
        <v>2487.0423566099994</v>
      </c>
      <c r="H114" s="363">
        <v>0</v>
      </c>
      <c r="I114" s="363">
        <v>0</v>
      </c>
      <c r="J114" s="363">
        <v>0</v>
      </c>
      <c r="K114" s="363">
        <v>0</v>
      </c>
      <c r="L114" s="363">
        <v>0</v>
      </c>
      <c r="M114" s="363">
        <v>0</v>
      </c>
      <c r="N114" s="363">
        <v>0</v>
      </c>
      <c r="O114" s="80">
        <f t="shared" si="112"/>
        <v>2487.0423566099994</v>
      </c>
      <c r="P114" s="89"/>
      <c r="Q114" s="89"/>
      <c r="R114" s="89"/>
      <c r="S114" s="89"/>
      <c r="T114" s="89"/>
      <c r="U114" s="89"/>
      <c r="V114" s="89"/>
      <c r="W114" s="89"/>
      <c r="X114" s="89"/>
      <c r="Y114" s="89"/>
      <c r="Z114" s="89"/>
      <c r="AA114" s="89"/>
      <c r="AB114" s="89"/>
      <c r="AC114" s="116"/>
    </row>
    <row r="115" spans="1:29" s="71" customFormat="1" x14ac:dyDescent="0.2">
      <c r="A115" s="5"/>
      <c r="B115" s="387" t="s">
        <v>557</v>
      </c>
      <c r="C115" s="387">
        <v>0</v>
      </c>
      <c r="D115" s="363">
        <v>0</v>
      </c>
      <c r="E115" s="363">
        <v>0</v>
      </c>
      <c r="F115" s="363">
        <v>0</v>
      </c>
      <c r="G115" s="363">
        <v>0</v>
      </c>
      <c r="H115" s="363">
        <v>0</v>
      </c>
      <c r="I115" s="363">
        <v>0</v>
      </c>
      <c r="J115" s="363">
        <v>0</v>
      </c>
      <c r="K115" s="363">
        <v>0</v>
      </c>
      <c r="L115" s="363">
        <v>0</v>
      </c>
      <c r="M115" s="363">
        <v>0</v>
      </c>
      <c r="N115" s="363">
        <v>0</v>
      </c>
      <c r="O115" s="80">
        <f t="shared" ref="O115" si="113">SUM(C115:N115)</f>
        <v>0</v>
      </c>
      <c r="P115" s="89"/>
      <c r="Q115" s="89"/>
      <c r="R115" s="89"/>
      <c r="S115" s="89"/>
      <c r="T115" s="89"/>
      <c r="U115" s="89"/>
      <c r="V115" s="89"/>
      <c r="W115" s="89"/>
      <c r="X115" s="89"/>
      <c r="Y115" s="89"/>
      <c r="Z115" s="89"/>
      <c r="AA115" s="89"/>
      <c r="AB115" s="89"/>
      <c r="AC115" s="116"/>
    </row>
    <row r="116" spans="1:29" s="71" customFormat="1" x14ac:dyDescent="0.2">
      <c r="A116" s="5"/>
      <c r="B116" s="362" t="s">
        <v>558</v>
      </c>
      <c r="C116" s="387">
        <v>0</v>
      </c>
      <c r="D116" s="363">
        <v>0</v>
      </c>
      <c r="E116" s="363">
        <v>0</v>
      </c>
      <c r="F116" s="363">
        <v>0</v>
      </c>
      <c r="G116" s="363">
        <v>0</v>
      </c>
      <c r="H116" s="363">
        <v>0</v>
      </c>
      <c r="I116" s="363">
        <v>0</v>
      </c>
      <c r="J116" s="363">
        <v>0</v>
      </c>
      <c r="K116" s="363">
        <v>0</v>
      </c>
      <c r="L116" s="363">
        <v>0</v>
      </c>
      <c r="M116" s="363">
        <v>0</v>
      </c>
      <c r="N116" s="363">
        <v>0</v>
      </c>
      <c r="O116" s="80">
        <f t="shared" si="112"/>
        <v>0</v>
      </c>
      <c r="P116" s="89"/>
      <c r="Q116" s="89"/>
      <c r="R116" s="89"/>
      <c r="S116" s="89"/>
      <c r="T116" s="89"/>
      <c r="U116" s="89"/>
      <c r="V116" s="89"/>
      <c r="W116" s="89"/>
      <c r="X116" s="89"/>
      <c r="Y116" s="89"/>
      <c r="Z116" s="89"/>
      <c r="AA116" s="89"/>
      <c r="AB116" s="89"/>
      <c r="AC116" s="116"/>
    </row>
    <row r="117" spans="1:29" s="71" customFormat="1" x14ac:dyDescent="0.2">
      <c r="A117" s="5"/>
      <c r="B117" s="362" t="s">
        <v>748</v>
      </c>
      <c r="C117" s="387">
        <v>0</v>
      </c>
      <c r="D117" s="363">
        <v>0</v>
      </c>
      <c r="E117" s="363">
        <v>0</v>
      </c>
      <c r="F117" s="363">
        <v>0</v>
      </c>
      <c r="G117" s="363">
        <v>0</v>
      </c>
      <c r="H117" s="363">
        <v>0</v>
      </c>
      <c r="I117" s="363">
        <v>0</v>
      </c>
      <c r="J117" s="363">
        <v>0</v>
      </c>
      <c r="K117" s="363">
        <v>0</v>
      </c>
      <c r="L117" s="363">
        <v>0</v>
      </c>
      <c r="M117" s="363">
        <v>0</v>
      </c>
      <c r="N117" s="363">
        <v>0</v>
      </c>
      <c r="O117" s="80">
        <f t="shared" si="112"/>
        <v>0</v>
      </c>
      <c r="P117" s="89"/>
      <c r="Q117" s="89"/>
      <c r="R117" s="89"/>
      <c r="S117" s="89"/>
      <c r="T117" s="89"/>
      <c r="U117" s="89"/>
      <c r="V117" s="89"/>
      <c r="W117" s="89"/>
      <c r="X117" s="89"/>
      <c r="Y117" s="89"/>
      <c r="Z117" s="89"/>
      <c r="AA117" s="89"/>
      <c r="AB117" s="89"/>
      <c r="AC117" s="116"/>
    </row>
    <row r="118" spans="1:29" s="71" customFormat="1" x14ac:dyDescent="0.2">
      <c r="A118" s="5"/>
      <c r="B118" s="362" t="s">
        <v>936</v>
      </c>
      <c r="C118" s="387">
        <v>0</v>
      </c>
      <c r="D118" s="363">
        <v>1637.7714940000001</v>
      </c>
      <c r="E118" s="363">
        <v>0</v>
      </c>
      <c r="F118" s="363">
        <v>0</v>
      </c>
      <c r="G118" s="363">
        <v>0</v>
      </c>
      <c r="H118" s="363">
        <v>0</v>
      </c>
      <c r="I118" s="363">
        <v>0</v>
      </c>
      <c r="J118" s="363">
        <v>0</v>
      </c>
      <c r="K118" s="363">
        <v>0</v>
      </c>
      <c r="L118" s="363">
        <v>0</v>
      </c>
      <c r="M118" s="363">
        <v>0</v>
      </c>
      <c r="N118" s="363">
        <v>0</v>
      </c>
      <c r="O118" s="80">
        <f t="shared" si="112"/>
        <v>1637.7714940000001</v>
      </c>
      <c r="P118" s="89"/>
      <c r="Q118" s="89"/>
      <c r="R118" s="89"/>
      <c r="S118" s="89"/>
      <c r="T118" s="89"/>
      <c r="U118" s="89"/>
      <c r="V118" s="89"/>
      <c r="W118" s="89"/>
      <c r="X118" s="89"/>
      <c r="Y118" s="89"/>
      <c r="Z118" s="89"/>
      <c r="AA118" s="89"/>
      <c r="AB118" s="89"/>
      <c r="AC118" s="116"/>
    </row>
    <row r="119" spans="1:29" s="71" customFormat="1" x14ac:dyDescent="0.2">
      <c r="A119" s="5"/>
      <c r="B119" s="362" t="s">
        <v>934</v>
      </c>
      <c r="C119" s="387">
        <v>0</v>
      </c>
      <c r="D119" s="363">
        <v>0</v>
      </c>
      <c r="E119" s="363">
        <v>0</v>
      </c>
      <c r="F119" s="363">
        <v>0</v>
      </c>
      <c r="G119" s="363">
        <v>2120.2848490000001</v>
      </c>
      <c r="H119" s="363">
        <v>0</v>
      </c>
      <c r="I119" s="363">
        <v>0</v>
      </c>
      <c r="J119" s="363">
        <v>0</v>
      </c>
      <c r="K119" s="363">
        <v>0</v>
      </c>
      <c r="L119" s="363">
        <v>0</v>
      </c>
      <c r="M119" s="363">
        <v>0</v>
      </c>
      <c r="N119" s="363">
        <v>0</v>
      </c>
      <c r="O119" s="80">
        <f t="shared" si="112"/>
        <v>2120.2848490000001</v>
      </c>
      <c r="P119" s="89"/>
      <c r="Q119" s="89"/>
      <c r="R119" s="89"/>
      <c r="S119" s="89"/>
      <c r="T119" s="89"/>
      <c r="U119" s="89"/>
      <c r="V119" s="89"/>
      <c r="W119" s="89"/>
      <c r="X119" s="89"/>
      <c r="Y119" s="89"/>
      <c r="Z119" s="89"/>
      <c r="AA119" s="89"/>
      <c r="AB119" s="89"/>
      <c r="AC119" s="116"/>
    </row>
    <row r="120" spans="1:29" s="71" customFormat="1" x14ac:dyDescent="0.2">
      <c r="A120" s="5"/>
      <c r="B120" s="387" t="s">
        <v>582</v>
      </c>
      <c r="C120" s="387">
        <v>0</v>
      </c>
      <c r="D120" s="363">
        <v>0</v>
      </c>
      <c r="E120" s="363">
        <v>0</v>
      </c>
      <c r="F120" s="363">
        <v>2845.1616866603554</v>
      </c>
      <c r="G120" s="363">
        <v>0</v>
      </c>
      <c r="H120" s="363">
        <v>0</v>
      </c>
      <c r="I120" s="363">
        <v>0</v>
      </c>
      <c r="J120" s="363">
        <v>0</v>
      </c>
      <c r="K120" s="363">
        <v>0</v>
      </c>
      <c r="L120" s="363">
        <v>0</v>
      </c>
      <c r="M120" s="363">
        <v>0</v>
      </c>
      <c r="N120" s="363">
        <v>0</v>
      </c>
      <c r="O120" s="80">
        <f t="shared" si="112"/>
        <v>2845.1616866603554</v>
      </c>
      <c r="P120" s="89"/>
      <c r="Q120" s="89"/>
      <c r="R120" s="89"/>
      <c r="S120" s="89"/>
      <c r="T120" s="89"/>
      <c r="U120" s="89"/>
      <c r="V120" s="89"/>
      <c r="W120" s="89"/>
      <c r="X120" s="89"/>
      <c r="Y120" s="89"/>
      <c r="Z120" s="89"/>
      <c r="AA120" s="89"/>
      <c r="AB120" s="89"/>
      <c r="AC120" s="116"/>
    </row>
    <row r="121" spans="1:29" s="71" customFormat="1" x14ac:dyDescent="0.2">
      <c r="A121" s="5"/>
      <c r="B121" s="362" t="s">
        <v>484</v>
      </c>
      <c r="C121" s="387">
        <v>0</v>
      </c>
      <c r="D121" s="363">
        <v>0</v>
      </c>
      <c r="E121" s="363">
        <v>0</v>
      </c>
      <c r="F121" s="363">
        <v>0</v>
      </c>
      <c r="G121" s="363">
        <v>0</v>
      </c>
      <c r="H121" s="363">
        <v>0</v>
      </c>
      <c r="I121" s="363">
        <v>0</v>
      </c>
      <c r="J121" s="363">
        <v>0</v>
      </c>
      <c r="K121" s="363">
        <v>0</v>
      </c>
      <c r="L121" s="363">
        <v>0</v>
      </c>
      <c r="M121" s="363">
        <v>0</v>
      </c>
      <c r="N121" s="363">
        <v>0</v>
      </c>
      <c r="O121" s="80">
        <f t="shared" si="112"/>
        <v>0</v>
      </c>
      <c r="P121" s="89"/>
      <c r="Q121" s="89"/>
      <c r="R121" s="89"/>
      <c r="S121" s="89"/>
      <c r="T121" s="89"/>
      <c r="U121" s="89"/>
      <c r="V121" s="89"/>
      <c r="W121" s="89"/>
      <c r="X121" s="89"/>
      <c r="Y121" s="89"/>
      <c r="Z121" s="89"/>
      <c r="AA121" s="89"/>
      <c r="AB121" s="89"/>
      <c r="AC121" s="116"/>
    </row>
    <row r="122" spans="1:29" s="71" customFormat="1" x14ac:dyDescent="0.2">
      <c r="A122" s="5"/>
      <c r="B122" s="387" t="s">
        <v>824</v>
      </c>
      <c r="C122" s="387">
        <v>0</v>
      </c>
      <c r="D122" s="363">
        <v>0</v>
      </c>
      <c r="E122" s="363">
        <v>0</v>
      </c>
      <c r="F122" s="363">
        <v>0</v>
      </c>
      <c r="G122" s="363">
        <v>0</v>
      </c>
      <c r="H122" s="363">
        <v>0</v>
      </c>
      <c r="I122" s="363">
        <v>0</v>
      </c>
      <c r="J122" s="363">
        <v>0</v>
      </c>
      <c r="K122" s="363">
        <v>0</v>
      </c>
      <c r="L122" s="363">
        <v>0</v>
      </c>
      <c r="M122" s="363">
        <v>0</v>
      </c>
      <c r="N122" s="363">
        <v>0</v>
      </c>
      <c r="O122" s="80">
        <f t="shared" si="112"/>
        <v>0</v>
      </c>
      <c r="P122" s="89"/>
      <c r="Q122" s="89"/>
      <c r="R122" s="89"/>
      <c r="S122" s="89"/>
      <c r="T122" s="89"/>
      <c r="U122" s="89"/>
      <c r="V122" s="89"/>
      <c r="W122" s="89"/>
      <c r="X122" s="89"/>
      <c r="Y122" s="89"/>
      <c r="Z122" s="89"/>
      <c r="AA122" s="89"/>
      <c r="AB122" s="89"/>
      <c r="AC122" s="116"/>
    </row>
    <row r="123" spans="1:29" s="71" customFormat="1" x14ac:dyDescent="0.2">
      <c r="A123" s="5"/>
      <c r="B123" s="387" t="s">
        <v>680</v>
      </c>
      <c r="C123" s="387">
        <v>0</v>
      </c>
      <c r="D123" s="363">
        <v>0</v>
      </c>
      <c r="E123" s="363">
        <v>0</v>
      </c>
      <c r="F123" s="363">
        <v>0</v>
      </c>
      <c r="G123" s="363">
        <v>0</v>
      </c>
      <c r="H123" s="363">
        <v>0</v>
      </c>
      <c r="I123" s="363">
        <v>0</v>
      </c>
      <c r="J123" s="363">
        <v>0</v>
      </c>
      <c r="K123" s="363">
        <v>0</v>
      </c>
      <c r="L123" s="363">
        <v>0</v>
      </c>
      <c r="M123" s="363">
        <v>0</v>
      </c>
      <c r="N123" s="363">
        <v>0</v>
      </c>
      <c r="O123" s="80">
        <f t="shared" si="112"/>
        <v>0</v>
      </c>
      <c r="P123" s="89"/>
      <c r="Q123" s="89"/>
      <c r="R123" s="89"/>
      <c r="S123" s="89"/>
      <c r="T123" s="89"/>
      <c r="U123" s="89"/>
      <c r="V123" s="89"/>
      <c r="W123" s="89"/>
      <c r="X123" s="89"/>
      <c r="Y123" s="89"/>
      <c r="Z123" s="89"/>
      <c r="AA123" s="89"/>
      <c r="AB123" s="89"/>
      <c r="AC123" s="116"/>
    </row>
    <row r="124" spans="1:29" s="71" customFormat="1" x14ac:dyDescent="0.2">
      <c r="A124" s="5"/>
      <c r="B124" s="387" t="s">
        <v>681</v>
      </c>
      <c r="C124" s="387">
        <v>0</v>
      </c>
      <c r="D124" s="363">
        <v>0</v>
      </c>
      <c r="E124" s="363">
        <v>0</v>
      </c>
      <c r="F124" s="363">
        <v>0</v>
      </c>
      <c r="G124" s="363">
        <v>0</v>
      </c>
      <c r="H124" s="363">
        <v>0</v>
      </c>
      <c r="I124" s="363">
        <v>0</v>
      </c>
      <c r="J124" s="363">
        <v>0</v>
      </c>
      <c r="K124" s="363">
        <v>0</v>
      </c>
      <c r="L124" s="363">
        <v>0</v>
      </c>
      <c r="M124" s="363">
        <v>0</v>
      </c>
      <c r="N124" s="363">
        <v>0</v>
      </c>
      <c r="O124" s="80">
        <f t="shared" si="112"/>
        <v>0</v>
      </c>
      <c r="P124" s="89"/>
      <c r="Q124" s="89"/>
      <c r="R124" s="89"/>
      <c r="S124" s="89"/>
      <c r="T124" s="89"/>
      <c r="U124" s="89"/>
      <c r="V124" s="89"/>
      <c r="W124" s="89"/>
      <c r="X124" s="89"/>
      <c r="Y124" s="89"/>
      <c r="Z124" s="89"/>
      <c r="AA124" s="89"/>
      <c r="AB124" s="89"/>
      <c r="AC124" s="116"/>
    </row>
    <row r="125" spans="1:29" s="71" customFormat="1" x14ac:dyDescent="0.2">
      <c r="A125" s="5"/>
      <c r="B125" s="387" t="s">
        <v>579</v>
      </c>
      <c r="C125" s="387">
        <v>0</v>
      </c>
      <c r="D125" s="363">
        <v>0</v>
      </c>
      <c r="E125" s="363">
        <v>0</v>
      </c>
      <c r="F125" s="363">
        <v>0</v>
      </c>
      <c r="G125" s="363">
        <v>0</v>
      </c>
      <c r="H125" s="363">
        <v>0</v>
      </c>
      <c r="I125" s="363">
        <v>0</v>
      </c>
      <c r="J125" s="363">
        <v>0</v>
      </c>
      <c r="K125" s="363">
        <v>0</v>
      </c>
      <c r="L125" s="363">
        <v>0</v>
      </c>
      <c r="M125" s="363">
        <v>0</v>
      </c>
      <c r="N125" s="363">
        <v>0</v>
      </c>
      <c r="O125" s="80">
        <f t="shared" si="112"/>
        <v>0</v>
      </c>
      <c r="P125" s="89"/>
      <c r="Q125" s="89"/>
      <c r="R125" s="89"/>
      <c r="S125" s="89"/>
      <c r="T125" s="89"/>
      <c r="U125" s="89"/>
      <c r="V125" s="89"/>
      <c r="W125" s="89"/>
      <c r="X125" s="89"/>
      <c r="Y125" s="89"/>
      <c r="Z125" s="89"/>
      <c r="AA125" s="89"/>
      <c r="AB125" s="89"/>
      <c r="AC125" s="116"/>
    </row>
    <row r="126" spans="1:29" s="71" customFormat="1" x14ac:dyDescent="0.2">
      <c r="A126" s="5"/>
      <c r="B126" s="387" t="s">
        <v>580</v>
      </c>
      <c r="C126" s="387">
        <v>0</v>
      </c>
      <c r="D126" s="363">
        <v>0</v>
      </c>
      <c r="E126" s="363">
        <v>0</v>
      </c>
      <c r="F126" s="363">
        <v>0</v>
      </c>
      <c r="G126" s="363">
        <v>0</v>
      </c>
      <c r="H126" s="363">
        <v>0</v>
      </c>
      <c r="I126" s="363">
        <v>0</v>
      </c>
      <c r="J126" s="363">
        <v>0</v>
      </c>
      <c r="K126" s="363">
        <v>0</v>
      </c>
      <c r="L126" s="363">
        <v>0</v>
      </c>
      <c r="M126" s="363">
        <v>0</v>
      </c>
      <c r="N126" s="363">
        <v>0</v>
      </c>
      <c r="O126" s="80">
        <f t="shared" si="112"/>
        <v>0</v>
      </c>
      <c r="P126" s="89"/>
      <c r="Q126" s="89"/>
      <c r="R126" s="89"/>
      <c r="S126" s="89"/>
      <c r="T126" s="89"/>
      <c r="U126" s="89"/>
      <c r="V126" s="89"/>
      <c r="W126" s="89"/>
      <c r="X126" s="89"/>
      <c r="Y126" s="89"/>
      <c r="Z126" s="89"/>
      <c r="AA126" s="89"/>
      <c r="AB126" s="89"/>
      <c r="AC126" s="116"/>
    </row>
    <row r="127" spans="1:29" s="71" customFormat="1" x14ac:dyDescent="0.2">
      <c r="A127" s="5"/>
      <c r="B127" s="387" t="s">
        <v>581</v>
      </c>
      <c r="C127" s="387">
        <v>0</v>
      </c>
      <c r="D127" s="363">
        <v>0</v>
      </c>
      <c r="E127" s="363">
        <v>0</v>
      </c>
      <c r="F127" s="363">
        <v>0</v>
      </c>
      <c r="G127" s="363">
        <v>0</v>
      </c>
      <c r="H127" s="363">
        <v>0</v>
      </c>
      <c r="I127" s="363">
        <v>0</v>
      </c>
      <c r="J127" s="363">
        <v>0</v>
      </c>
      <c r="K127" s="363">
        <v>0</v>
      </c>
      <c r="L127" s="363">
        <v>0</v>
      </c>
      <c r="M127" s="363">
        <v>0</v>
      </c>
      <c r="N127" s="363">
        <v>0</v>
      </c>
      <c r="O127" s="80">
        <f t="shared" si="112"/>
        <v>0</v>
      </c>
      <c r="P127" s="89"/>
      <c r="Q127" s="89"/>
      <c r="R127" s="89"/>
      <c r="S127" s="89"/>
      <c r="T127" s="89"/>
      <c r="U127" s="89"/>
      <c r="V127" s="89"/>
      <c r="W127" s="89"/>
      <c r="X127" s="89"/>
      <c r="Y127" s="89"/>
      <c r="Z127" s="89"/>
      <c r="AA127" s="89"/>
      <c r="AB127" s="89"/>
      <c r="AC127" s="116"/>
    </row>
    <row r="128" spans="1:29" s="71" customFormat="1" hidden="1" x14ac:dyDescent="0.2">
      <c r="A128" s="5"/>
      <c r="B128" s="387"/>
      <c r="C128" s="387"/>
      <c r="D128" s="363"/>
      <c r="E128" s="363"/>
      <c r="F128" s="363"/>
      <c r="G128" s="363"/>
      <c r="H128" s="363"/>
      <c r="I128" s="363"/>
      <c r="J128" s="363"/>
      <c r="K128" s="363"/>
      <c r="L128" s="363"/>
      <c r="M128" s="363"/>
      <c r="N128" s="363"/>
      <c r="O128" s="80"/>
      <c r="P128" s="89"/>
      <c r="Q128" s="89"/>
      <c r="R128" s="89"/>
      <c r="S128" s="89"/>
      <c r="T128" s="89"/>
      <c r="U128" s="89"/>
      <c r="V128" s="89"/>
      <c r="W128" s="89"/>
      <c r="X128" s="89"/>
      <c r="Y128" s="89"/>
      <c r="Z128" s="89"/>
      <c r="AA128" s="89"/>
      <c r="AB128" s="89"/>
      <c r="AC128" s="116"/>
    </row>
    <row r="129" spans="1:29" s="71" customFormat="1" x14ac:dyDescent="0.2">
      <c r="A129" s="5"/>
      <c r="B129" s="387" t="s">
        <v>878</v>
      </c>
      <c r="C129" s="387">
        <v>0</v>
      </c>
      <c r="D129" s="363">
        <v>0</v>
      </c>
      <c r="E129" s="363">
        <v>0</v>
      </c>
      <c r="F129" s="363">
        <v>0</v>
      </c>
      <c r="G129" s="363">
        <v>0</v>
      </c>
      <c r="H129" s="363">
        <v>0</v>
      </c>
      <c r="I129" s="363">
        <v>0</v>
      </c>
      <c r="J129" s="363">
        <v>0</v>
      </c>
      <c r="K129" s="363">
        <v>0</v>
      </c>
      <c r="L129" s="363">
        <v>0</v>
      </c>
      <c r="M129" s="363">
        <v>3145.4488989190208</v>
      </c>
      <c r="N129" s="363">
        <v>0</v>
      </c>
      <c r="O129" s="80">
        <f t="shared" si="112"/>
        <v>3145.4488989190208</v>
      </c>
      <c r="P129" s="89"/>
      <c r="Q129" s="89"/>
      <c r="R129" s="89"/>
      <c r="S129" s="89"/>
      <c r="T129" s="89"/>
      <c r="U129" s="89"/>
      <c r="V129" s="89"/>
      <c r="W129" s="89"/>
      <c r="X129" s="89"/>
      <c r="Y129" s="89"/>
      <c r="Z129" s="89"/>
      <c r="AA129" s="89"/>
      <c r="AB129" s="89"/>
      <c r="AC129" s="116"/>
    </row>
    <row r="130" spans="1:29" s="71" customFormat="1" x14ac:dyDescent="0.2">
      <c r="A130" s="5"/>
      <c r="B130" s="387" t="s">
        <v>672</v>
      </c>
      <c r="C130" s="387">
        <v>0</v>
      </c>
      <c r="D130" s="363">
        <v>0</v>
      </c>
      <c r="E130" s="363">
        <v>0</v>
      </c>
      <c r="F130" s="363">
        <v>0</v>
      </c>
      <c r="G130" s="363">
        <v>0</v>
      </c>
      <c r="H130" s="363">
        <v>2761.2847067971848</v>
      </c>
      <c r="I130" s="363">
        <v>0</v>
      </c>
      <c r="J130" s="363">
        <v>0</v>
      </c>
      <c r="K130" s="363">
        <v>0</v>
      </c>
      <c r="L130" s="363">
        <v>0</v>
      </c>
      <c r="M130" s="363">
        <v>0</v>
      </c>
      <c r="N130" s="363">
        <v>0</v>
      </c>
      <c r="O130" s="80">
        <f t="shared" si="112"/>
        <v>2761.2847067971848</v>
      </c>
      <c r="P130" s="89"/>
      <c r="Q130" s="89"/>
      <c r="R130" s="89"/>
      <c r="S130" s="89"/>
      <c r="T130" s="89"/>
      <c r="U130" s="89"/>
      <c r="V130" s="89"/>
      <c r="W130" s="89"/>
      <c r="X130" s="89"/>
      <c r="Y130" s="89"/>
      <c r="Z130" s="89"/>
      <c r="AA130" s="89"/>
      <c r="AB130" s="89"/>
      <c r="AC130" s="116"/>
    </row>
    <row r="131" spans="1:29" s="71" customFormat="1" x14ac:dyDescent="0.2">
      <c r="A131" s="5"/>
      <c r="B131" s="387" t="s">
        <v>749</v>
      </c>
      <c r="C131" s="387">
        <v>0</v>
      </c>
      <c r="D131" s="363">
        <v>0</v>
      </c>
      <c r="E131" s="363">
        <v>915.42597722246171</v>
      </c>
      <c r="F131" s="363">
        <v>0</v>
      </c>
      <c r="G131" s="363">
        <v>0</v>
      </c>
      <c r="H131" s="363">
        <v>0</v>
      </c>
      <c r="I131" s="363">
        <v>0</v>
      </c>
      <c r="J131" s="363">
        <v>0</v>
      </c>
      <c r="K131" s="363">
        <v>0</v>
      </c>
      <c r="L131" s="363">
        <v>0</v>
      </c>
      <c r="M131" s="363">
        <v>0</v>
      </c>
      <c r="N131" s="363">
        <v>0</v>
      </c>
      <c r="O131" s="80">
        <f t="shared" si="112"/>
        <v>915.42597722246171</v>
      </c>
      <c r="P131" s="89"/>
      <c r="Q131" s="89"/>
      <c r="R131" s="89"/>
      <c r="S131" s="89"/>
      <c r="T131" s="89"/>
      <c r="U131" s="89"/>
      <c r="V131" s="89"/>
      <c r="W131" s="89"/>
      <c r="X131" s="89"/>
      <c r="Y131" s="89"/>
      <c r="Z131" s="89"/>
      <c r="AA131" s="89"/>
      <c r="AB131" s="89"/>
      <c r="AC131" s="116"/>
    </row>
    <row r="132" spans="1:29" s="71" customFormat="1" x14ac:dyDescent="0.2">
      <c r="A132" s="5"/>
      <c r="B132" s="362" t="s">
        <v>87</v>
      </c>
      <c r="C132" s="387">
        <v>0</v>
      </c>
      <c r="D132" s="363">
        <v>0</v>
      </c>
      <c r="E132" s="363">
        <v>0</v>
      </c>
      <c r="F132" s="363">
        <v>0</v>
      </c>
      <c r="G132" s="363">
        <v>0</v>
      </c>
      <c r="H132" s="363">
        <v>0</v>
      </c>
      <c r="I132" s="363">
        <v>0</v>
      </c>
      <c r="J132" s="363">
        <v>0</v>
      </c>
      <c r="K132" s="363">
        <v>0</v>
      </c>
      <c r="L132" s="363">
        <v>0</v>
      </c>
      <c r="M132" s="363">
        <v>0</v>
      </c>
      <c r="N132" s="363">
        <v>0</v>
      </c>
      <c r="O132" s="80">
        <f t="shared" si="112"/>
        <v>0</v>
      </c>
      <c r="P132" s="89"/>
      <c r="Q132" s="89"/>
      <c r="R132" s="89"/>
      <c r="S132" s="89"/>
      <c r="T132" s="89"/>
      <c r="U132" s="89"/>
      <c r="V132" s="89"/>
      <c r="W132" s="89"/>
      <c r="X132" s="89"/>
      <c r="Y132" s="89"/>
      <c r="Z132" s="89"/>
      <c r="AA132" s="89"/>
      <c r="AB132" s="89"/>
      <c r="AC132" s="116"/>
    </row>
    <row r="133" spans="1:29" s="71" customFormat="1" x14ac:dyDescent="0.2">
      <c r="A133" s="5"/>
      <c r="B133" s="362" t="s">
        <v>669</v>
      </c>
      <c r="C133" s="363">
        <v>0</v>
      </c>
      <c r="D133" s="363">
        <v>0</v>
      </c>
      <c r="E133" s="363">
        <v>0</v>
      </c>
      <c r="F133" s="363">
        <v>0</v>
      </c>
      <c r="G133" s="363">
        <v>0</v>
      </c>
      <c r="H133" s="363">
        <v>0</v>
      </c>
      <c r="I133" s="363">
        <v>0</v>
      </c>
      <c r="J133" s="363">
        <v>0</v>
      </c>
      <c r="K133" s="363">
        <v>0</v>
      </c>
      <c r="L133" s="363">
        <v>0</v>
      </c>
      <c r="M133" s="363">
        <v>0</v>
      </c>
      <c r="N133" s="363">
        <v>243.89262499999995</v>
      </c>
      <c r="O133" s="80">
        <f t="shared" si="112"/>
        <v>243.89262499999995</v>
      </c>
      <c r="P133" s="89"/>
      <c r="Q133" s="89"/>
      <c r="R133" s="89"/>
      <c r="S133" s="89"/>
      <c r="T133" s="89"/>
      <c r="U133" s="89"/>
      <c r="V133" s="89"/>
      <c r="W133" s="89"/>
      <c r="X133" s="89"/>
      <c r="Y133" s="89"/>
      <c r="Z133" s="89"/>
      <c r="AA133" s="89"/>
      <c r="AB133" s="89"/>
      <c r="AC133" s="116"/>
    </row>
    <row r="134" spans="1:29" s="71" customFormat="1" x14ac:dyDescent="0.2">
      <c r="A134" s="5"/>
      <c r="B134" s="362" t="s">
        <v>238</v>
      </c>
      <c r="C134" s="363">
        <f t="shared" ref="C134:N134" si="114">+C135+C136</f>
        <v>0</v>
      </c>
      <c r="D134" s="363">
        <f t="shared" si="114"/>
        <v>0</v>
      </c>
      <c r="E134" s="363">
        <f t="shared" si="114"/>
        <v>0</v>
      </c>
      <c r="F134" s="363">
        <f t="shared" si="114"/>
        <v>769.69115151011817</v>
      </c>
      <c r="G134" s="363">
        <f t="shared" si="114"/>
        <v>0</v>
      </c>
      <c r="H134" s="363">
        <f t="shared" si="114"/>
        <v>0</v>
      </c>
      <c r="I134" s="363">
        <f t="shared" si="114"/>
        <v>0</v>
      </c>
      <c r="J134" s="363">
        <f t="shared" si="114"/>
        <v>0</v>
      </c>
      <c r="K134" s="363">
        <f t="shared" si="114"/>
        <v>229.43678808000001</v>
      </c>
      <c r="L134" s="363">
        <f t="shared" si="114"/>
        <v>0</v>
      </c>
      <c r="M134" s="363">
        <f t="shared" si="114"/>
        <v>0</v>
      </c>
      <c r="N134" s="363">
        <f t="shared" si="114"/>
        <v>0</v>
      </c>
      <c r="O134" s="80">
        <f t="shared" si="112"/>
        <v>999.12793959011822</v>
      </c>
      <c r="P134" s="89"/>
      <c r="Q134" s="89"/>
      <c r="R134" s="89"/>
      <c r="S134" s="89"/>
      <c r="T134" s="89"/>
      <c r="U134" s="89"/>
      <c r="V134" s="89"/>
      <c r="W134" s="89"/>
      <c r="X134" s="89"/>
      <c r="Y134" s="89"/>
      <c r="Z134" s="89"/>
      <c r="AA134" s="89"/>
      <c r="AB134" s="89"/>
      <c r="AC134" s="116"/>
    </row>
    <row r="135" spans="1:29" s="71" customFormat="1" x14ac:dyDescent="0.2">
      <c r="A135" s="5"/>
      <c r="B135" s="502" t="s">
        <v>78</v>
      </c>
      <c r="C135" s="503">
        <v>0</v>
      </c>
      <c r="D135" s="503">
        <v>0</v>
      </c>
      <c r="E135" s="503">
        <v>0</v>
      </c>
      <c r="F135" s="503">
        <v>769.69115151011817</v>
      </c>
      <c r="G135" s="503">
        <v>0</v>
      </c>
      <c r="H135" s="503">
        <v>0</v>
      </c>
      <c r="I135" s="503">
        <v>0</v>
      </c>
      <c r="J135" s="503">
        <v>0</v>
      </c>
      <c r="K135" s="503">
        <v>229.43678808000001</v>
      </c>
      <c r="L135" s="503">
        <v>0</v>
      </c>
      <c r="M135" s="503">
        <v>0</v>
      </c>
      <c r="N135" s="503">
        <v>0</v>
      </c>
      <c r="O135" s="359">
        <f t="shared" si="112"/>
        <v>999.12793959011822</v>
      </c>
      <c r="P135" s="89"/>
      <c r="Q135" s="89"/>
      <c r="R135" s="89"/>
      <c r="S135" s="89"/>
      <c r="T135" s="89"/>
      <c r="U135" s="89"/>
      <c r="V135" s="89"/>
      <c r="W135" s="89"/>
      <c r="X135" s="89"/>
      <c r="Y135" s="89"/>
      <c r="Z135" s="89"/>
      <c r="AA135" s="89"/>
      <c r="AB135" s="89"/>
      <c r="AC135" s="116"/>
    </row>
    <row r="136" spans="1:29" s="71" customFormat="1" x14ac:dyDescent="0.2">
      <c r="A136" s="5"/>
      <c r="B136" s="373" t="s">
        <v>76</v>
      </c>
      <c r="C136" s="392">
        <v>0</v>
      </c>
      <c r="D136" s="392">
        <v>0</v>
      </c>
      <c r="E136" s="392">
        <v>0</v>
      </c>
      <c r="F136" s="392">
        <v>0</v>
      </c>
      <c r="G136" s="392">
        <v>0</v>
      </c>
      <c r="H136" s="392">
        <v>0</v>
      </c>
      <c r="I136" s="392">
        <v>0</v>
      </c>
      <c r="J136" s="392">
        <v>0</v>
      </c>
      <c r="K136" s="392">
        <v>0</v>
      </c>
      <c r="L136" s="392">
        <v>0</v>
      </c>
      <c r="M136" s="392">
        <v>0</v>
      </c>
      <c r="N136" s="392">
        <v>0</v>
      </c>
      <c r="O136" s="81">
        <f t="shared" si="112"/>
        <v>0</v>
      </c>
      <c r="P136" s="89"/>
      <c r="Q136" s="89"/>
      <c r="R136" s="89"/>
      <c r="S136" s="89"/>
      <c r="T136" s="89"/>
      <c r="U136" s="89"/>
      <c r="V136" s="89"/>
      <c r="W136" s="89"/>
      <c r="X136" s="89"/>
      <c r="Y136" s="89"/>
      <c r="Z136" s="89"/>
      <c r="AA136" s="89"/>
      <c r="AB136" s="89"/>
      <c r="AC136" s="116"/>
    </row>
    <row r="137" spans="1:29" s="71" customFormat="1" x14ac:dyDescent="0.2">
      <c r="A137" s="5"/>
      <c r="B137" s="362" t="s">
        <v>371</v>
      </c>
      <c r="C137" s="363">
        <f t="shared" ref="C137:N137" si="115">+C138+C145</f>
        <v>18.184047345525798</v>
      </c>
      <c r="D137" s="363">
        <f t="shared" si="115"/>
        <v>4.3580469947935523</v>
      </c>
      <c r="E137" s="363">
        <f t="shared" si="115"/>
        <v>4.3580469947935523</v>
      </c>
      <c r="F137" s="363">
        <f t="shared" si="115"/>
        <v>17.950907086640846</v>
      </c>
      <c r="G137" s="363">
        <f t="shared" si="115"/>
        <v>4.3580469947935523</v>
      </c>
      <c r="H137" s="363">
        <f t="shared" si="115"/>
        <v>4.3580469947935523</v>
      </c>
      <c r="I137" s="363">
        <f t="shared" si="115"/>
        <v>17.950907086640846</v>
      </c>
      <c r="J137" s="363">
        <f t="shared" si="115"/>
        <v>4.3580469947935523</v>
      </c>
      <c r="K137" s="363">
        <f t="shared" si="115"/>
        <v>4.3580469947935523</v>
      </c>
      <c r="L137" s="363">
        <f t="shared" si="115"/>
        <v>17.950907086640846</v>
      </c>
      <c r="M137" s="363">
        <f t="shared" si="115"/>
        <v>4.3580469947935523</v>
      </c>
      <c r="N137" s="363">
        <f t="shared" si="115"/>
        <v>4.3580469947935523</v>
      </c>
      <c r="O137" s="80">
        <f t="shared" si="112"/>
        <v>106.90114456379678</v>
      </c>
      <c r="P137" s="800"/>
      <c r="Q137" s="89"/>
      <c r="R137" s="89"/>
      <c r="S137" s="89"/>
      <c r="T137" s="89"/>
      <c r="U137" s="89"/>
      <c r="V137" s="89"/>
      <c r="W137" s="89"/>
      <c r="X137" s="89"/>
      <c r="Y137" s="89"/>
      <c r="Z137" s="89"/>
      <c r="AA137" s="89"/>
      <c r="AB137" s="89"/>
      <c r="AC137" s="116"/>
    </row>
    <row r="138" spans="1:29" s="71" customFormat="1" x14ac:dyDescent="0.2">
      <c r="A138" s="5"/>
      <c r="B138" s="394" t="s">
        <v>88</v>
      </c>
      <c r="C138" s="395">
        <f t="shared" ref="C138:N138" si="116">+C139+C142</f>
        <v>18.184047345525798</v>
      </c>
      <c r="D138" s="395">
        <f t="shared" si="116"/>
        <v>4.3580469947935523</v>
      </c>
      <c r="E138" s="395">
        <f t="shared" si="116"/>
        <v>4.3580469947935523</v>
      </c>
      <c r="F138" s="395">
        <f t="shared" si="116"/>
        <v>17.950907086640846</v>
      </c>
      <c r="G138" s="395">
        <f t="shared" si="116"/>
        <v>4.3580469947935523</v>
      </c>
      <c r="H138" s="395">
        <f t="shared" si="116"/>
        <v>4.3580469947935523</v>
      </c>
      <c r="I138" s="395">
        <f t="shared" si="116"/>
        <v>17.950907086640846</v>
      </c>
      <c r="J138" s="395">
        <f t="shared" si="116"/>
        <v>4.3580469947935523</v>
      </c>
      <c r="K138" s="395">
        <f t="shared" si="116"/>
        <v>4.3580469947935523</v>
      </c>
      <c r="L138" s="395">
        <f t="shared" si="116"/>
        <v>17.950907086640846</v>
      </c>
      <c r="M138" s="395">
        <f t="shared" si="116"/>
        <v>4.3580469947935523</v>
      </c>
      <c r="N138" s="395">
        <f t="shared" si="116"/>
        <v>4.3580469947935523</v>
      </c>
      <c r="O138" s="128">
        <f t="shared" si="112"/>
        <v>106.90114456379678</v>
      </c>
      <c r="P138" s="89"/>
      <c r="Q138" s="89"/>
      <c r="R138" s="89"/>
      <c r="S138" s="89"/>
      <c r="T138" s="89"/>
      <c r="U138" s="89"/>
      <c r="V138" s="89"/>
      <c r="W138" s="89"/>
      <c r="X138" s="89"/>
      <c r="Y138" s="89"/>
      <c r="Z138" s="89"/>
      <c r="AA138" s="89"/>
      <c r="AB138" s="89"/>
      <c r="AC138" s="116"/>
    </row>
    <row r="139" spans="1:29" s="71" customFormat="1" x14ac:dyDescent="0.2">
      <c r="A139" s="5"/>
      <c r="B139" s="373" t="s">
        <v>90</v>
      </c>
      <c r="C139" s="392">
        <f t="shared" ref="C139:N139" si="117">+C140+C141</f>
        <v>4.3580469947935523</v>
      </c>
      <c r="D139" s="392">
        <f t="shared" si="117"/>
        <v>4.3580469947935523</v>
      </c>
      <c r="E139" s="392">
        <f t="shared" si="117"/>
        <v>4.3580469947935523</v>
      </c>
      <c r="F139" s="392">
        <f t="shared" si="117"/>
        <v>4.3580469947935523</v>
      </c>
      <c r="G139" s="392">
        <f t="shared" si="117"/>
        <v>4.3580469947935523</v>
      </c>
      <c r="H139" s="392">
        <f t="shared" si="117"/>
        <v>4.3580469947935523</v>
      </c>
      <c r="I139" s="392">
        <f t="shared" si="117"/>
        <v>4.3580469947935523</v>
      </c>
      <c r="J139" s="392">
        <f t="shared" si="117"/>
        <v>4.3580469947935523</v>
      </c>
      <c r="K139" s="392">
        <f t="shared" si="117"/>
        <v>4.3580469947935523</v>
      </c>
      <c r="L139" s="392">
        <f t="shared" si="117"/>
        <v>4.3580469947935523</v>
      </c>
      <c r="M139" s="392">
        <f t="shared" si="117"/>
        <v>4.3580469947935523</v>
      </c>
      <c r="N139" s="392">
        <f t="shared" si="117"/>
        <v>4.3580469947935523</v>
      </c>
      <c r="O139" s="81">
        <f t="shared" si="112"/>
        <v>52.296563937522642</v>
      </c>
      <c r="P139" s="89"/>
      <c r="Q139" s="89"/>
      <c r="R139" s="89"/>
      <c r="S139" s="89"/>
      <c r="T139" s="89"/>
      <c r="U139" s="89"/>
      <c r="V139" s="89"/>
      <c r="W139" s="89"/>
      <c r="X139" s="89"/>
      <c r="Y139" s="89"/>
      <c r="Z139" s="89"/>
      <c r="AA139" s="89"/>
      <c r="AB139" s="89"/>
      <c r="AC139" s="116"/>
    </row>
    <row r="140" spans="1:29" s="71" customFormat="1" x14ac:dyDescent="0.2">
      <c r="A140" s="5"/>
      <c r="B140" s="373" t="s">
        <v>145</v>
      </c>
      <c r="C140" s="392">
        <v>4.3580469947935523</v>
      </c>
      <c r="D140" s="392">
        <v>4.3580469947935523</v>
      </c>
      <c r="E140" s="392">
        <v>4.3580469947935523</v>
      </c>
      <c r="F140" s="392">
        <v>4.3580469947935523</v>
      </c>
      <c r="G140" s="392">
        <v>4.3580469947935523</v>
      </c>
      <c r="H140" s="392">
        <v>4.3580469947935523</v>
      </c>
      <c r="I140" s="392">
        <v>4.3580469947935523</v>
      </c>
      <c r="J140" s="392">
        <v>4.3580469947935523</v>
      </c>
      <c r="K140" s="392">
        <v>4.3580469947935523</v>
      </c>
      <c r="L140" s="392">
        <v>4.3580469947935523</v>
      </c>
      <c r="M140" s="392">
        <v>4.3580469947935523</v>
      </c>
      <c r="N140" s="392">
        <v>4.3580469947935523</v>
      </c>
      <c r="O140" s="81">
        <f t="shared" si="112"/>
        <v>52.296563937522642</v>
      </c>
      <c r="P140" s="89"/>
      <c r="Q140" s="89"/>
      <c r="R140" s="89"/>
      <c r="S140" s="89"/>
      <c r="T140" s="89"/>
      <c r="U140" s="89"/>
      <c r="V140" s="89"/>
      <c r="W140" s="89"/>
      <c r="X140" s="89"/>
      <c r="Y140" s="89"/>
      <c r="Z140" s="89"/>
      <c r="AA140" s="89"/>
      <c r="AB140" s="89"/>
      <c r="AC140" s="116"/>
    </row>
    <row r="141" spans="1:29" s="71" customFormat="1" x14ac:dyDescent="0.2">
      <c r="A141" s="5"/>
      <c r="B141" s="373" t="s">
        <v>93</v>
      </c>
      <c r="C141" s="392">
        <v>0</v>
      </c>
      <c r="D141" s="392">
        <v>0</v>
      </c>
      <c r="E141" s="392">
        <v>0</v>
      </c>
      <c r="F141" s="392">
        <v>0</v>
      </c>
      <c r="G141" s="392">
        <v>0</v>
      </c>
      <c r="H141" s="392">
        <v>0</v>
      </c>
      <c r="I141" s="392">
        <v>0</v>
      </c>
      <c r="J141" s="392">
        <v>0</v>
      </c>
      <c r="K141" s="392">
        <v>0</v>
      </c>
      <c r="L141" s="392">
        <v>0</v>
      </c>
      <c r="M141" s="392">
        <v>0</v>
      </c>
      <c r="N141" s="392">
        <v>0</v>
      </c>
      <c r="O141" s="81">
        <f t="shared" si="112"/>
        <v>0</v>
      </c>
      <c r="P141" s="89"/>
      <c r="Q141" s="89"/>
      <c r="R141" s="89"/>
      <c r="S141" s="89"/>
      <c r="T141" s="89"/>
      <c r="U141" s="89"/>
      <c r="V141" s="89"/>
      <c r="W141" s="89"/>
      <c r="X141" s="89"/>
      <c r="Y141" s="89"/>
      <c r="Z141" s="89"/>
      <c r="AA141" s="89"/>
      <c r="AB141" s="89"/>
      <c r="AC141" s="116"/>
    </row>
    <row r="142" spans="1:29" s="71" customFormat="1" x14ac:dyDescent="0.2">
      <c r="A142" s="5"/>
      <c r="B142" s="393" t="s">
        <v>94</v>
      </c>
      <c r="C142" s="392">
        <f t="shared" ref="C142:N142" si="118">+C143+C144</f>
        <v>13.826000350732246</v>
      </c>
      <c r="D142" s="392">
        <f t="shared" si="118"/>
        <v>0</v>
      </c>
      <c r="E142" s="392">
        <f t="shared" si="118"/>
        <v>0</v>
      </c>
      <c r="F142" s="392">
        <f t="shared" si="118"/>
        <v>13.592860091847292</v>
      </c>
      <c r="G142" s="392">
        <f t="shared" si="118"/>
        <v>0</v>
      </c>
      <c r="H142" s="392">
        <f t="shared" si="118"/>
        <v>0</v>
      </c>
      <c r="I142" s="392">
        <f t="shared" si="118"/>
        <v>13.592860091847292</v>
      </c>
      <c r="J142" s="392">
        <f t="shared" si="118"/>
        <v>0</v>
      </c>
      <c r="K142" s="392">
        <f t="shared" si="118"/>
        <v>0</v>
      </c>
      <c r="L142" s="392">
        <f t="shared" si="118"/>
        <v>13.592860091847292</v>
      </c>
      <c r="M142" s="392">
        <f t="shared" si="118"/>
        <v>0</v>
      </c>
      <c r="N142" s="392">
        <f t="shared" si="118"/>
        <v>0</v>
      </c>
      <c r="O142" s="81">
        <f t="shared" si="112"/>
        <v>54.604580626274121</v>
      </c>
      <c r="P142" s="89"/>
      <c r="Q142" s="89"/>
      <c r="R142" s="89"/>
      <c r="S142" s="89"/>
      <c r="T142" s="89"/>
      <c r="U142" s="89"/>
      <c r="V142" s="89"/>
      <c r="W142" s="89"/>
      <c r="X142" s="89"/>
      <c r="Y142" s="89"/>
      <c r="Z142" s="89"/>
      <c r="AA142" s="89"/>
      <c r="AB142" s="89"/>
      <c r="AC142" s="116"/>
    </row>
    <row r="143" spans="1:29" s="71" customFormat="1" x14ac:dyDescent="0.2">
      <c r="A143" s="5"/>
      <c r="B143" s="373" t="s">
        <v>145</v>
      </c>
      <c r="C143" s="392">
        <v>13.592860091847292</v>
      </c>
      <c r="D143" s="392">
        <v>0</v>
      </c>
      <c r="E143" s="392">
        <v>0</v>
      </c>
      <c r="F143" s="392">
        <v>13.592860091847292</v>
      </c>
      <c r="G143" s="392">
        <v>0</v>
      </c>
      <c r="H143" s="392">
        <v>0</v>
      </c>
      <c r="I143" s="392">
        <v>13.592860091847292</v>
      </c>
      <c r="J143" s="392">
        <v>0</v>
      </c>
      <c r="K143" s="392">
        <v>0</v>
      </c>
      <c r="L143" s="392">
        <v>13.592860091847292</v>
      </c>
      <c r="M143" s="392">
        <v>0</v>
      </c>
      <c r="N143" s="392">
        <v>0</v>
      </c>
      <c r="O143" s="81">
        <f t="shared" si="112"/>
        <v>54.37144036738917</v>
      </c>
      <c r="P143" s="89"/>
      <c r="Q143" s="89"/>
      <c r="R143" s="89"/>
      <c r="S143" s="89"/>
      <c r="T143" s="89"/>
      <c r="U143" s="89"/>
      <c r="V143" s="89"/>
      <c r="W143" s="89"/>
      <c r="X143" s="89"/>
      <c r="Y143" s="89"/>
      <c r="Z143" s="89"/>
      <c r="AA143" s="89"/>
      <c r="AB143" s="89"/>
      <c r="AC143" s="116"/>
    </row>
    <row r="144" spans="1:29" x14ac:dyDescent="0.2">
      <c r="A144" s="5"/>
      <c r="B144" s="394" t="s">
        <v>93</v>
      </c>
      <c r="C144" s="395">
        <v>0.23314025888495382</v>
      </c>
      <c r="D144" s="395">
        <v>0</v>
      </c>
      <c r="E144" s="395">
        <v>0</v>
      </c>
      <c r="F144" s="395">
        <v>0</v>
      </c>
      <c r="G144" s="395">
        <v>0</v>
      </c>
      <c r="H144" s="395">
        <v>0</v>
      </c>
      <c r="I144" s="395">
        <v>0</v>
      </c>
      <c r="J144" s="395">
        <v>0</v>
      </c>
      <c r="K144" s="395">
        <v>0</v>
      </c>
      <c r="L144" s="395">
        <v>0</v>
      </c>
      <c r="M144" s="395">
        <v>0</v>
      </c>
      <c r="N144" s="395">
        <v>0</v>
      </c>
      <c r="O144" s="128">
        <f t="shared" si="112"/>
        <v>0.23314025888495382</v>
      </c>
      <c r="P144" s="89"/>
      <c r="Q144" s="89"/>
      <c r="R144" s="89"/>
      <c r="S144" s="89"/>
      <c r="T144" s="89"/>
      <c r="U144" s="89"/>
      <c r="V144" s="89"/>
      <c r="W144" s="89"/>
      <c r="X144" s="89"/>
      <c r="Y144" s="89"/>
      <c r="Z144" s="89"/>
      <c r="AA144" s="89"/>
      <c r="AB144" s="89"/>
    </row>
    <row r="145" spans="1:29" x14ac:dyDescent="0.2">
      <c r="A145" s="5"/>
      <c r="B145" s="504" t="s">
        <v>115</v>
      </c>
      <c r="C145" s="395">
        <f t="shared" ref="C145:N145" si="119">+C146+C147</f>
        <v>0</v>
      </c>
      <c r="D145" s="395">
        <f t="shared" si="119"/>
        <v>0</v>
      </c>
      <c r="E145" s="395">
        <f t="shared" si="119"/>
        <v>0</v>
      </c>
      <c r="F145" s="395">
        <f t="shared" si="119"/>
        <v>0</v>
      </c>
      <c r="G145" s="395">
        <f t="shared" si="119"/>
        <v>0</v>
      </c>
      <c r="H145" s="395">
        <f t="shared" si="119"/>
        <v>0</v>
      </c>
      <c r="I145" s="395">
        <f t="shared" si="119"/>
        <v>0</v>
      </c>
      <c r="J145" s="395">
        <f t="shared" si="119"/>
        <v>0</v>
      </c>
      <c r="K145" s="395">
        <f t="shared" si="119"/>
        <v>0</v>
      </c>
      <c r="L145" s="395">
        <f t="shared" si="119"/>
        <v>0</v>
      </c>
      <c r="M145" s="395">
        <f t="shared" si="119"/>
        <v>0</v>
      </c>
      <c r="N145" s="395">
        <f t="shared" si="119"/>
        <v>0</v>
      </c>
      <c r="O145" s="128">
        <f t="shared" si="112"/>
        <v>0</v>
      </c>
      <c r="P145" s="89"/>
      <c r="Q145" s="89"/>
      <c r="R145" s="89"/>
      <c r="S145" s="89"/>
      <c r="T145" s="89"/>
      <c r="U145" s="89"/>
      <c r="V145" s="89"/>
      <c r="W145" s="89"/>
      <c r="X145" s="89"/>
      <c r="Y145" s="89"/>
      <c r="Z145" s="89"/>
      <c r="AA145" s="89"/>
      <c r="AB145" s="89"/>
    </row>
    <row r="146" spans="1:29" s="71" customFormat="1" x14ac:dyDescent="0.2">
      <c r="A146" s="5"/>
      <c r="B146" s="373" t="s">
        <v>145</v>
      </c>
      <c r="C146" s="392">
        <v>0</v>
      </c>
      <c r="D146" s="392">
        <v>0</v>
      </c>
      <c r="E146" s="392">
        <v>0</v>
      </c>
      <c r="F146" s="392">
        <v>0</v>
      </c>
      <c r="G146" s="392">
        <v>0</v>
      </c>
      <c r="H146" s="392">
        <v>0</v>
      </c>
      <c r="I146" s="392">
        <v>0</v>
      </c>
      <c r="J146" s="392">
        <v>0</v>
      </c>
      <c r="K146" s="392">
        <v>0</v>
      </c>
      <c r="L146" s="392">
        <v>0</v>
      </c>
      <c r="M146" s="392">
        <v>0</v>
      </c>
      <c r="N146" s="392">
        <v>0</v>
      </c>
      <c r="O146" s="81">
        <f t="shared" si="112"/>
        <v>0</v>
      </c>
      <c r="P146" s="89"/>
      <c r="Q146" s="89"/>
      <c r="R146" s="89"/>
      <c r="S146" s="89"/>
      <c r="T146" s="89"/>
      <c r="U146" s="89"/>
      <c r="V146" s="89"/>
      <c r="W146" s="89"/>
      <c r="X146" s="89"/>
      <c r="Y146" s="89"/>
      <c r="Z146" s="89"/>
      <c r="AA146" s="89"/>
      <c r="AB146" s="89"/>
      <c r="AC146" s="116"/>
    </row>
    <row r="147" spans="1:29" s="71" customFormat="1" x14ac:dyDescent="0.2">
      <c r="A147" s="5"/>
      <c r="B147" s="399" t="s">
        <v>93</v>
      </c>
      <c r="C147" s="390">
        <v>0</v>
      </c>
      <c r="D147" s="390">
        <v>0</v>
      </c>
      <c r="E147" s="390">
        <v>0</v>
      </c>
      <c r="F147" s="390">
        <v>0</v>
      </c>
      <c r="G147" s="390">
        <v>0</v>
      </c>
      <c r="H147" s="390">
        <v>0</v>
      </c>
      <c r="I147" s="390">
        <v>0</v>
      </c>
      <c r="J147" s="390">
        <v>0</v>
      </c>
      <c r="K147" s="390">
        <v>0</v>
      </c>
      <c r="L147" s="390">
        <v>0</v>
      </c>
      <c r="M147" s="390">
        <v>0</v>
      </c>
      <c r="N147" s="390">
        <v>0</v>
      </c>
      <c r="O147" s="85">
        <f t="shared" si="112"/>
        <v>0</v>
      </c>
      <c r="P147" s="89"/>
      <c r="Q147" s="89"/>
      <c r="R147" s="89"/>
      <c r="S147" s="89"/>
      <c r="T147" s="89"/>
      <c r="U147" s="89"/>
      <c r="V147" s="89"/>
      <c r="W147" s="89"/>
      <c r="X147" s="89"/>
      <c r="Y147" s="89"/>
      <c r="Z147" s="89"/>
      <c r="AA147" s="89"/>
      <c r="AB147" s="89"/>
      <c r="AC147" s="116"/>
    </row>
    <row r="148" spans="1:29" s="71" customFormat="1" x14ac:dyDescent="0.2">
      <c r="A148" s="5"/>
      <c r="B148" s="397"/>
      <c r="C148" s="397"/>
      <c r="D148" s="397"/>
      <c r="E148" s="397"/>
      <c r="F148" s="86"/>
      <c r="G148" s="86"/>
      <c r="H148" s="86"/>
      <c r="I148" s="86"/>
      <c r="J148" s="86"/>
      <c r="K148" s="86"/>
      <c r="L148" s="86"/>
      <c r="M148" s="86"/>
      <c r="N148" s="86"/>
      <c r="O148" s="86">
        <f t="shared" si="112"/>
        <v>0</v>
      </c>
      <c r="P148" s="89"/>
      <c r="Q148" s="89"/>
      <c r="R148" s="89"/>
      <c r="S148" s="89"/>
      <c r="T148" s="89"/>
      <c r="U148" s="89"/>
      <c r="V148" s="89"/>
      <c r="W148" s="89"/>
      <c r="X148" s="89"/>
      <c r="Y148" s="89"/>
      <c r="Z148" s="89"/>
      <c r="AA148" s="89"/>
      <c r="AB148" s="89"/>
      <c r="AC148" s="116"/>
    </row>
    <row r="149" spans="1:29" s="71" customFormat="1" x14ac:dyDescent="0.2">
      <c r="A149" s="5"/>
      <c r="B149" s="360" t="s">
        <v>116</v>
      </c>
      <c r="C149" s="361">
        <f>+C150+C151</f>
        <v>27.253849244844204</v>
      </c>
      <c r="D149" s="361">
        <f t="shared" ref="D149:N149" si="120">+D150+D151</f>
        <v>1669.4741204983259</v>
      </c>
      <c r="E149" s="361">
        <f t="shared" si="120"/>
        <v>1371.1413924353449</v>
      </c>
      <c r="F149" s="361">
        <f t="shared" si="120"/>
        <v>3642.0269675252412</v>
      </c>
      <c r="G149" s="361">
        <f t="shared" ref="G149" si="121">+G150+G151</f>
        <v>14.035005016973868</v>
      </c>
      <c r="H149" s="361">
        <f t="shared" ref="H149" si="122">+H150+H151</f>
        <v>2774.9696834814913</v>
      </c>
      <c r="I149" s="361">
        <f t="shared" ref="I149" si="123">+I150+I151</f>
        <v>27.330126959525899</v>
      </c>
      <c r="J149" s="361">
        <f t="shared" ref="J149" si="124">+J150+J151</f>
        <v>14.191877201388399</v>
      </c>
      <c r="K149" s="361">
        <f t="shared" ref="K149" si="125">+K150+K151</f>
        <v>243.27951643153267</v>
      </c>
      <c r="L149" s="361">
        <f t="shared" ref="L149" si="126">+L150+L151</f>
        <v>27.488763040492252</v>
      </c>
      <c r="M149" s="361">
        <f t="shared" ref="M149" si="127">+M150+M151</f>
        <v>3159.8003015732861</v>
      </c>
      <c r="N149" s="361">
        <f t="shared" si="120"/>
        <v>950.95971024016558</v>
      </c>
      <c r="O149" s="123">
        <f t="shared" si="112"/>
        <v>13921.951313648613</v>
      </c>
      <c r="P149" s="89"/>
      <c r="Q149" s="89"/>
      <c r="R149" s="89"/>
      <c r="S149" s="89"/>
      <c r="T149" s="89"/>
      <c r="U149" s="89"/>
      <c r="V149" s="89"/>
      <c r="W149" s="89"/>
      <c r="X149" s="89"/>
      <c r="Y149" s="89"/>
      <c r="Z149" s="89"/>
      <c r="AA149" s="89"/>
      <c r="AB149" s="89"/>
      <c r="AC149" s="116"/>
    </row>
    <row r="150" spans="1:29" s="71" customFormat="1" x14ac:dyDescent="0.2">
      <c r="A150" s="5"/>
      <c r="B150" s="362" t="s">
        <v>117</v>
      </c>
      <c r="C150" s="363">
        <v>4.3580469947935523</v>
      </c>
      <c r="D150" s="363">
        <v>21.930742420755507</v>
      </c>
      <c r="E150" s="363">
        <v>4.3580469947935523</v>
      </c>
      <c r="F150" s="363">
        <v>2849.5197336551491</v>
      </c>
      <c r="G150" s="363">
        <v>4.3580469947935523</v>
      </c>
      <c r="H150" s="363">
        <v>4.3580469947935523</v>
      </c>
      <c r="I150" s="363">
        <v>4.3580469947935523</v>
      </c>
      <c r="J150" s="363">
        <v>4.3580469947935523</v>
      </c>
      <c r="K150" s="363">
        <v>4.3580469947935523</v>
      </c>
      <c r="L150" s="363">
        <v>4.3580469947935523</v>
      </c>
      <c r="M150" s="363">
        <v>4.3580469947935523</v>
      </c>
      <c r="N150" s="363">
        <v>4.3580469947935523</v>
      </c>
      <c r="O150" s="80">
        <f t="shared" si="112"/>
        <v>2915.0309460238418</v>
      </c>
      <c r="P150" s="89"/>
      <c r="Q150" s="89"/>
      <c r="R150" s="89"/>
      <c r="S150" s="89"/>
      <c r="T150" s="89"/>
      <c r="U150" s="89"/>
      <c r="V150" s="89"/>
      <c r="W150" s="89"/>
      <c r="X150" s="89"/>
      <c r="Y150" s="89"/>
      <c r="Z150" s="89"/>
      <c r="AA150" s="89"/>
      <c r="AB150" s="89"/>
      <c r="AC150" s="116"/>
    </row>
    <row r="151" spans="1:29" s="71" customFormat="1" x14ac:dyDescent="0.2">
      <c r="A151" s="5"/>
      <c r="B151" s="362" t="s">
        <v>638</v>
      </c>
      <c r="C151" s="363">
        <v>22.89580225005065</v>
      </c>
      <c r="D151" s="363">
        <v>1647.5433780775704</v>
      </c>
      <c r="E151" s="363">
        <v>1366.7833454405513</v>
      </c>
      <c r="F151" s="363">
        <v>792.5072338700918</v>
      </c>
      <c r="G151" s="363">
        <v>9.6769580221803153</v>
      </c>
      <c r="H151" s="363">
        <v>2770.6116364866975</v>
      </c>
      <c r="I151" s="363">
        <v>22.972079964732345</v>
      </c>
      <c r="J151" s="363">
        <v>9.8338302065948469</v>
      </c>
      <c r="K151" s="363">
        <v>238.92146943673913</v>
      </c>
      <c r="L151" s="363">
        <v>23.130716045698698</v>
      </c>
      <c r="M151" s="363">
        <v>3155.4422545784923</v>
      </c>
      <c r="N151" s="363">
        <v>946.60166324537204</v>
      </c>
      <c r="O151" s="80">
        <f t="shared" si="112"/>
        <v>11006.920367624771</v>
      </c>
      <c r="P151" s="89"/>
      <c r="Q151" s="89"/>
      <c r="R151" s="89"/>
      <c r="S151" s="89"/>
      <c r="T151" s="89"/>
      <c r="U151" s="89"/>
      <c r="V151" s="89"/>
      <c r="W151" s="89"/>
      <c r="X151" s="89"/>
      <c r="Y151" s="89"/>
      <c r="Z151" s="89"/>
      <c r="AA151" s="89"/>
      <c r="AB151" s="89"/>
      <c r="AC151" s="116"/>
    </row>
    <row r="152" spans="1:29" s="71" customFormat="1" x14ac:dyDescent="0.2">
      <c r="A152" s="5"/>
      <c r="B152" s="360" t="s">
        <v>118</v>
      </c>
      <c r="C152" s="361">
        <v>228.94931142658044</v>
      </c>
      <c r="D152" s="361">
        <v>141.84685444045357</v>
      </c>
      <c r="E152" s="361">
        <v>282.7128081176308</v>
      </c>
      <c r="F152" s="361">
        <v>2207.4512086275031</v>
      </c>
      <c r="G152" s="361">
        <v>6054.9917014086905</v>
      </c>
      <c r="H152" s="361">
        <v>187.63533556639024</v>
      </c>
      <c r="I152" s="361">
        <v>259.03427098289251</v>
      </c>
      <c r="J152" s="361">
        <v>131.07552798921162</v>
      </c>
      <c r="K152" s="361">
        <v>254.76559890788812</v>
      </c>
      <c r="L152" s="361">
        <v>3499.0952276680064</v>
      </c>
      <c r="M152" s="361">
        <v>162.48679566886736</v>
      </c>
      <c r="N152" s="361">
        <v>425.93863493005455</v>
      </c>
      <c r="O152" s="123">
        <f t="shared" si="112"/>
        <v>13835.98327573417</v>
      </c>
      <c r="P152" s="89"/>
      <c r="Q152" s="89"/>
      <c r="R152" s="89"/>
      <c r="S152" s="89"/>
      <c r="T152" s="89"/>
      <c r="U152" s="89"/>
      <c r="V152" s="89"/>
      <c r="W152" s="89"/>
      <c r="X152" s="89"/>
      <c r="Y152" s="89"/>
      <c r="Z152" s="89"/>
      <c r="AA152" s="89"/>
      <c r="AB152" s="89"/>
      <c r="AC152" s="116"/>
    </row>
    <row r="153" spans="1:29" x14ac:dyDescent="0.2">
      <c r="A153" s="5"/>
      <c r="B153" s="483"/>
      <c r="C153" s="483"/>
      <c r="D153" s="483"/>
      <c r="E153" s="483"/>
      <c r="F153" s="483"/>
      <c r="G153" s="483"/>
      <c r="H153" s="483"/>
      <c r="I153" s="483"/>
      <c r="J153" s="483"/>
      <c r="K153" s="483"/>
      <c r="L153" s="483"/>
      <c r="M153" s="483"/>
      <c r="N153" s="483"/>
      <c r="O153" s="483"/>
      <c r="Q153" s="89"/>
    </row>
    <row r="154" spans="1:29" x14ac:dyDescent="0.2">
      <c r="A154" s="5"/>
      <c r="B154" s="97" t="s">
        <v>372</v>
      </c>
      <c r="C154" s="492"/>
      <c r="D154" s="492"/>
      <c r="E154" s="492"/>
      <c r="F154" s="492"/>
      <c r="G154" s="492"/>
      <c r="H154" s="492"/>
      <c r="I154" s="492"/>
      <c r="J154" s="492"/>
      <c r="K154" s="492"/>
      <c r="L154" s="492"/>
      <c r="M154" s="492"/>
      <c r="N154" s="492"/>
      <c r="O154" s="483"/>
    </row>
    <row r="155" spans="1:29" ht="12.75" customHeight="1" x14ac:dyDescent="0.2">
      <c r="A155" s="5"/>
      <c r="B155" s="1329" t="s">
        <v>991</v>
      </c>
      <c r="C155" s="1329"/>
      <c r="D155" s="1329"/>
      <c r="E155" s="1329"/>
      <c r="F155" s="1329"/>
      <c r="G155" s="1329"/>
      <c r="H155" s="1329"/>
      <c r="I155" s="1329"/>
      <c r="J155" s="1329"/>
      <c r="K155" s="1329"/>
      <c r="L155" s="1329"/>
      <c r="M155" s="1329"/>
      <c r="N155" s="1329"/>
      <c r="O155" s="1329"/>
      <c r="Q155" s="89"/>
    </row>
    <row r="156" spans="1:29" ht="28.5" customHeight="1" x14ac:dyDescent="0.2">
      <c r="A156" s="5"/>
      <c r="B156" s="1329" t="s">
        <v>986</v>
      </c>
      <c r="C156" s="1329"/>
      <c r="D156" s="1329"/>
      <c r="E156" s="1329"/>
      <c r="F156" s="1329"/>
      <c r="G156" s="1329"/>
      <c r="H156" s="1329"/>
      <c r="I156" s="1329"/>
      <c r="J156" s="1329"/>
      <c r="K156" s="1329"/>
      <c r="L156" s="1329"/>
      <c r="M156" s="1329"/>
      <c r="N156" s="1329"/>
      <c r="O156" s="1329"/>
    </row>
    <row r="157" spans="1:29" x14ac:dyDescent="0.2">
      <c r="C157" s="116"/>
      <c r="D157" s="116"/>
      <c r="E157" s="116"/>
      <c r="F157" s="116"/>
      <c r="G157" s="116"/>
      <c r="H157" s="116"/>
      <c r="I157" s="116"/>
      <c r="J157" s="116"/>
      <c r="K157" s="116"/>
      <c r="L157" s="116"/>
      <c r="M157" s="116"/>
      <c r="N157" s="116"/>
      <c r="O157" s="116"/>
    </row>
    <row r="158" spans="1:29" x14ac:dyDescent="0.2">
      <c r="C158" s="89"/>
      <c r="D158" s="89"/>
      <c r="E158" s="89"/>
      <c r="F158" s="89"/>
      <c r="G158" s="89"/>
      <c r="H158" s="89"/>
      <c r="I158" s="89"/>
      <c r="J158" s="89"/>
      <c r="K158" s="89"/>
      <c r="L158" s="89"/>
      <c r="M158" s="89"/>
      <c r="N158" s="89"/>
      <c r="O158" s="116"/>
    </row>
    <row r="159" spans="1:29" x14ac:dyDescent="0.2">
      <c r="C159" s="116"/>
      <c r="D159" s="116"/>
      <c r="E159" s="116"/>
      <c r="F159" s="116"/>
      <c r="G159" s="116"/>
      <c r="H159" s="116"/>
      <c r="I159" s="116"/>
      <c r="J159" s="116"/>
      <c r="K159" s="116"/>
      <c r="L159" s="116"/>
      <c r="M159" s="116"/>
      <c r="N159" s="116"/>
      <c r="O159" s="116"/>
    </row>
    <row r="160" spans="1:29" x14ac:dyDescent="0.2">
      <c r="C160" s="116"/>
      <c r="D160" s="89"/>
      <c r="E160" s="1185"/>
      <c r="F160" s="116"/>
      <c r="G160" s="116"/>
      <c r="H160" s="116"/>
      <c r="I160" s="116"/>
      <c r="J160" s="116"/>
      <c r="K160" s="116"/>
      <c r="L160" s="116"/>
      <c r="M160" s="116"/>
      <c r="N160" s="116"/>
      <c r="O160" s="116"/>
    </row>
    <row r="161" spans="3:15" x14ac:dyDescent="0.2">
      <c r="C161" s="116"/>
      <c r="D161" s="116"/>
      <c r="E161" s="116"/>
      <c r="F161" s="116"/>
      <c r="G161" s="116"/>
      <c r="H161" s="116"/>
      <c r="I161" s="116"/>
      <c r="J161" s="116"/>
      <c r="K161" s="116"/>
      <c r="L161" s="116"/>
      <c r="M161" s="116"/>
      <c r="N161" s="116"/>
      <c r="O161" s="116"/>
    </row>
    <row r="162" spans="3:15" x14ac:dyDescent="0.2">
      <c r="C162" s="116"/>
      <c r="D162" s="116"/>
      <c r="E162" s="116"/>
      <c r="F162" s="116"/>
      <c r="G162" s="116"/>
      <c r="H162" s="116"/>
      <c r="I162" s="116"/>
      <c r="J162" s="116"/>
      <c r="K162" s="116"/>
      <c r="L162" s="116"/>
      <c r="M162" s="116"/>
      <c r="N162" s="116"/>
      <c r="O162" s="116"/>
    </row>
    <row r="163" spans="3:15" x14ac:dyDescent="0.2">
      <c r="C163" s="116"/>
      <c r="D163" s="116"/>
      <c r="E163" s="116"/>
      <c r="F163" s="116"/>
      <c r="G163" s="116"/>
      <c r="H163" s="116"/>
      <c r="I163" s="116"/>
      <c r="J163" s="116"/>
      <c r="K163" s="116"/>
      <c r="L163" s="116"/>
      <c r="M163" s="116"/>
      <c r="N163" s="116"/>
      <c r="O163" s="116"/>
    </row>
    <row r="164" spans="3:15" x14ac:dyDescent="0.2">
      <c r="C164" s="116"/>
      <c r="D164" s="116"/>
      <c r="E164" s="116"/>
      <c r="F164" s="116"/>
      <c r="G164" s="116"/>
      <c r="H164" s="116"/>
      <c r="I164" s="116"/>
      <c r="J164" s="116"/>
      <c r="K164" s="116"/>
      <c r="L164" s="116"/>
      <c r="M164" s="116"/>
      <c r="N164" s="116"/>
      <c r="O164" s="116"/>
    </row>
    <row r="165" spans="3:15" x14ac:dyDescent="0.2">
      <c r="C165" s="116"/>
      <c r="D165" s="116"/>
      <c r="E165" s="116"/>
      <c r="F165" s="116"/>
      <c r="G165" s="116"/>
      <c r="H165" s="116"/>
      <c r="I165" s="116"/>
      <c r="J165" s="116"/>
      <c r="K165" s="116"/>
      <c r="L165" s="116"/>
      <c r="M165" s="116"/>
      <c r="N165" s="116"/>
      <c r="O165" s="116"/>
    </row>
    <row r="166" spans="3:15" x14ac:dyDescent="0.2">
      <c r="C166" s="116"/>
      <c r="D166" s="116"/>
      <c r="E166" s="116"/>
      <c r="F166" s="116"/>
      <c r="G166" s="116"/>
      <c r="H166" s="116"/>
      <c r="I166" s="116"/>
      <c r="J166" s="116"/>
      <c r="K166" s="116"/>
      <c r="L166" s="116"/>
      <c r="M166" s="116"/>
      <c r="N166" s="116"/>
      <c r="O166" s="116"/>
    </row>
    <row r="167" spans="3:15" x14ac:dyDescent="0.2">
      <c r="C167" s="116"/>
      <c r="D167" s="116"/>
      <c r="E167" s="116"/>
      <c r="F167" s="116"/>
      <c r="G167" s="116"/>
      <c r="H167" s="116"/>
      <c r="I167" s="116"/>
      <c r="J167" s="116"/>
      <c r="K167" s="116"/>
      <c r="L167" s="116"/>
      <c r="M167" s="116"/>
      <c r="N167" s="116"/>
      <c r="O167" s="116"/>
    </row>
    <row r="168" spans="3:15" x14ac:dyDescent="0.2">
      <c r="C168" s="116"/>
      <c r="D168" s="116"/>
      <c r="E168" s="116"/>
      <c r="F168" s="116"/>
      <c r="G168" s="116"/>
      <c r="H168" s="116"/>
      <c r="I168" s="116"/>
      <c r="J168" s="116"/>
      <c r="K168" s="116"/>
      <c r="L168" s="116"/>
      <c r="M168" s="116"/>
      <c r="N168" s="116"/>
      <c r="O168" s="116"/>
    </row>
    <row r="169" spans="3:15" x14ac:dyDescent="0.2">
      <c r="C169" s="116"/>
      <c r="D169" s="116"/>
      <c r="E169" s="116"/>
      <c r="F169" s="116"/>
      <c r="G169" s="116"/>
      <c r="H169" s="116"/>
      <c r="I169" s="116"/>
      <c r="J169" s="116"/>
      <c r="K169" s="116"/>
      <c r="L169" s="116"/>
      <c r="M169" s="116"/>
      <c r="N169" s="116"/>
      <c r="O169" s="116"/>
    </row>
    <row r="170" spans="3:15" x14ac:dyDescent="0.2">
      <c r="C170" s="116"/>
      <c r="D170" s="116"/>
      <c r="E170" s="116"/>
      <c r="F170" s="116"/>
      <c r="G170" s="116"/>
      <c r="H170" s="116"/>
      <c r="I170" s="116"/>
      <c r="J170" s="116"/>
      <c r="K170" s="116"/>
      <c r="L170" s="116"/>
      <c r="M170" s="116"/>
      <c r="N170" s="116"/>
      <c r="O170" s="116"/>
    </row>
    <row r="172" spans="3:15" x14ac:dyDescent="0.2">
      <c r="D172" s="1186"/>
    </row>
  </sheetData>
  <mergeCells count="4">
    <mergeCell ref="B6:O6"/>
    <mergeCell ref="B11:O11"/>
    <mergeCell ref="B156:O156"/>
    <mergeCell ref="B155:O15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1" orientation="portrait" r:id="rId1"/>
  <headerFooter scaleWithDoc="0">
    <oddFooter>&amp;R&amp;A</oddFooter>
  </headerFooter>
  <ignoredErrors>
    <ignoredError sqref="O23 O26 O36 O39 O41"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51"/>
  <sheetViews>
    <sheetView showGridLines="0" zoomScaleNormal="100" zoomScaleSheetLayoutView="86" workbookViewId="0"/>
  </sheetViews>
  <sheetFormatPr baseColWidth="10" defaultColWidth="11.42578125" defaultRowHeight="12.75" x14ac:dyDescent="0.2"/>
  <cols>
    <col min="1" max="1" width="10.28515625" style="1" bestFit="1" customWidth="1"/>
    <col min="2" max="2" width="55.7109375" style="116" customWidth="1"/>
    <col min="3" max="14" width="11.42578125" style="71"/>
    <col min="15" max="15" width="10.140625" style="71" bestFit="1" customWidth="1"/>
    <col min="16" max="16" width="13.140625" style="116" bestFit="1" customWidth="1"/>
    <col min="17" max="17" width="12.140625" style="116" bestFit="1" customWidth="1"/>
    <col min="18" max="16384" width="11.42578125" style="116"/>
  </cols>
  <sheetData>
    <row r="1" spans="1:41" ht="15" x14ac:dyDescent="0.25">
      <c r="A1" s="806" t="s">
        <v>237</v>
      </c>
      <c r="B1" s="809"/>
    </row>
    <row r="2" spans="1:41" ht="15" customHeight="1" x14ac:dyDescent="0.25">
      <c r="A2" s="42"/>
      <c r="B2" s="410" t="s">
        <v>805</v>
      </c>
      <c r="C2" s="3"/>
      <c r="D2" s="3"/>
      <c r="E2" s="3"/>
      <c r="F2" s="3"/>
      <c r="G2" s="3"/>
      <c r="H2" s="3"/>
      <c r="I2" s="3"/>
      <c r="J2" s="3"/>
      <c r="K2" s="3"/>
      <c r="L2" s="3"/>
      <c r="M2" s="3"/>
      <c r="N2" s="3"/>
      <c r="O2" s="87"/>
    </row>
    <row r="3" spans="1:41" ht="15" customHeight="1" x14ac:dyDescent="0.25">
      <c r="A3" s="42"/>
      <c r="B3" s="287" t="s">
        <v>330</v>
      </c>
      <c r="C3" s="3"/>
      <c r="D3" s="3"/>
      <c r="E3" s="3"/>
      <c r="F3" s="3"/>
      <c r="G3" s="3"/>
      <c r="H3" s="3"/>
      <c r="I3" s="3"/>
      <c r="J3" s="3"/>
      <c r="K3" s="3"/>
      <c r="L3" s="3"/>
      <c r="M3" s="3"/>
      <c r="N3" s="3"/>
      <c r="O3" s="87"/>
    </row>
    <row r="4" spans="1:41" s="88" customFormat="1" x14ac:dyDescent="0.2">
      <c r="A4" s="5"/>
      <c r="B4" s="87"/>
      <c r="C4" s="87"/>
      <c r="D4" s="87"/>
      <c r="E4" s="87"/>
      <c r="F4" s="87"/>
      <c r="G4" s="87"/>
      <c r="H4" s="87"/>
      <c r="I4" s="87"/>
      <c r="J4" s="87"/>
      <c r="K4" s="87"/>
      <c r="L4" s="87"/>
      <c r="M4" s="87"/>
      <c r="N4" s="87"/>
      <c r="O4" s="87"/>
      <c r="P4" s="116"/>
      <c r="Q4" s="116"/>
    </row>
    <row r="5" spans="1:41" s="88" customFormat="1" ht="13.5" thickBot="1" x14ac:dyDescent="0.25">
      <c r="A5" s="5"/>
      <c r="B5" s="87"/>
      <c r="C5" s="87"/>
      <c r="D5" s="87"/>
      <c r="E5" s="87"/>
      <c r="F5" s="87"/>
      <c r="G5" s="87"/>
      <c r="H5" s="87"/>
      <c r="I5" s="87"/>
      <c r="J5" s="87"/>
      <c r="K5" s="87"/>
      <c r="L5" s="87"/>
      <c r="M5" s="87"/>
      <c r="N5" s="87"/>
      <c r="O5" s="87"/>
      <c r="P5" s="116"/>
      <c r="Q5" s="116"/>
    </row>
    <row r="6" spans="1:41" s="88" customFormat="1" ht="22.5" customHeight="1" thickBot="1" x14ac:dyDescent="0.25">
      <c r="A6" s="5"/>
      <c r="B6" s="1326" t="s">
        <v>605</v>
      </c>
      <c r="C6" s="1327"/>
      <c r="D6" s="1327"/>
      <c r="E6" s="1327"/>
      <c r="F6" s="1327"/>
      <c r="G6" s="1327"/>
      <c r="H6" s="1327"/>
      <c r="I6" s="1327"/>
      <c r="J6" s="1327"/>
      <c r="K6" s="1327"/>
      <c r="L6" s="1327"/>
      <c r="M6" s="1327"/>
      <c r="N6" s="1327"/>
      <c r="O6" s="1328"/>
      <c r="P6" s="116"/>
      <c r="Q6" s="116"/>
    </row>
    <row r="7" spans="1:41" s="88" customFormat="1" x14ac:dyDescent="0.2">
      <c r="A7" s="5"/>
      <c r="B7" s="505"/>
      <c r="C7" s="505"/>
      <c r="D7" s="505"/>
      <c r="E7" s="505"/>
      <c r="F7" s="505"/>
      <c r="G7" s="505"/>
      <c r="H7" s="505"/>
      <c r="I7" s="505"/>
      <c r="J7" s="505"/>
      <c r="K7" s="505"/>
      <c r="L7" s="505"/>
      <c r="M7" s="505"/>
      <c r="N7" s="505"/>
      <c r="O7" s="505"/>
      <c r="P7" s="116"/>
      <c r="Q7" s="116"/>
    </row>
    <row r="8" spans="1:41" s="88" customFormat="1" ht="13.5" thickBot="1" x14ac:dyDescent="0.25">
      <c r="A8" s="5"/>
      <c r="B8" s="286" t="s">
        <v>923</v>
      </c>
      <c r="C8" s="5"/>
      <c r="D8" s="5"/>
      <c r="E8" s="5"/>
      <c r="F8" s="5"/>
      <c r="G8" s="5"/>
      <c r="H8" s="5"/>
      <c r="I8" s="5"/>
      <c r="J8" s="5"/>
      <c r="K8" s="5"/>
      <c r="L8" s="5"/>
      <c r="M8" s="5"/>
      <c r="N8" s="5"/>
      <c r="O8" s="75"/>
      <c r="P8" s="116"/>
      <c r="Q8" s="116"/>
    </row>
    <row r="9" spans="1:41" s="88" customFormat="1" ht="14.25" thickTop="1" thickBot="1" x14ac:dyDescent="0.25">
      <c r="A9" s="5"/>
      <c r="B9" s="117"/>
      <c r="C9" s="487">
        <v>43831</v>
      </c>
      <c r="D9" s="487">
        <v>43862</v>
      </c>
      <c r="E9" s="487">
        <v>43891</v>
      </c>
      <c r="F9" s="487">
        <v>43922</v>
      </c>
      <c r="G9" s="487">
        <v>43952</v>
      </c>
      <c r="H9" s="487">
        <v>43983</v>
      </c>
      <c r="I9" s="487">
        <v>44013</v>
      </c>
      <c r="J9" s="487">
        <v>44044</v>
      </c>
      <c r="K9" s="487">
        <v>44075</v>
      </c>
      <c r="L9" s="487">
        <v>44105</v>
      </c>
      <c r="M9" s="487">
        <v>44136</v>
      </c>
      <c r="N9" s="487">
        <v>44166</v>
      </c>
      <c r="O9" s="488">
        <v>2020</v>
      </c>
      <c r="P9" s="116"/>
      <c r="Q9" s="116"/>
    </row>
    <row r="10" spans="1:41" s="88" customFormat="1" ht="14.25" thickTop="1" thickBot="1" x14ac:dyDescent="0.25">
      <c r="A10" s="5"/>
      <c r="B10" s="5"/>
      <c r="C10" s="5"/>
      <c r="D10" s="5"/>
      <c r="E10" s="5"/>
      <c r="F10" s="93"/>
      <c r="G10" s="93"/>
      <c r="H10" s="93"/>
      <c r="I10" s="93"/>
      <c r="J10" s="93"/>
      <c r="K10" s="93"/>
      <c r="L10" s="93"/>
      <c r="M10" s="93"/>
      <c r="N10" s="93"/>
      <c r="O10" s="93"/>
      <c r="P10" s="116"/>
      <c r="Q10" s="116"/>
    </row>
    <row r="11" spans="1:41" s="88" customFormat="1" ht="13.5" thickBot="1" x14ac:dyDescent="0.25">
      <c r="A11" s="5"/>
      <c r="B11" s="1323" t="s">
        <v>470</v>
      </c>
      <c r="C11" s="1324"/>
      <c r="D11" s="1324"/>
      <c r="E11" s="1324"/>
      <c r="F11" s="1324"/>
      <c r="G11" s="1324"/>
      <c r="H11" s="1324"/>
      <c r="I11" s="1324"/>
      <c r="J11" s="1324"/>
      <c r="K11" s="1324"/>
      <c r="L11" s="1324"/>
      <c r="M11" s="1324"/>
      <c r="N11" s="1324"/>
      <c r="O11" s="1324"/>
      <c r="P11" s="116"/>
      <c r="Q11" s="116"/>
    </row>
    <row r="12" spans="1:41" s="120" customFormat="1" ht="13.5" thickBot="1" x14ac:dyDescent="0.25">
      <c r="A12" s="118"/>
      <c r="B12" s="119"/>
      <c r="C12" s="93"/>
      <c r="D12" s="93"/>
      <c r="E12" s="93"/>
      <c r="F12" s="93"/>
      <c r="G12" s="93"/>
      <c r="H12" s="93"/>
      <c r="I12" s="93"/>
      <c r="J12" s="93"/>
      <c r="K12" s="93"/>
      <c r="L12" s="93"/>
      <c r="M12" s="93"/>
      <c r="N12" s="93"/>
      <c r="O12" s="93"/>
      <c r="P12" s="116"/>
      <c r="Q12" s="116"/>
    </row>
    <row r="13" spans="1:41" ht="15.75" thickBot="1" x14ac:dyDescent="0.25">
      <c r="B13" s="354" t="s">
        <v>65</v>
      </c>
      <c r="C13" s="355">
        <v>1264.3552873515098</v>
      </c>
      <c r="D13" s="355">
        <v>427.22019839487228</v>
      </c>
      <c r="E13" s="355">
        <v>1059.7117071457831</v>
      </c>
      <c r="F13" s="355">
        <v>1669.4594003005639</v>
      </c>
      <c r="G13" s="355">
        <v>1256.1115392559402</v>
      </c>
      <c r="H13" s="355">
        <v>2404.9841645205311</v>
      </c>
      <c r="I13" s="355">
        <v>1027.8969319974128</v>
      </c>
      <c r="J13" s="355">
        <v>306.78762483537065</v>
      </c>
      <c r="K13" s="355">
        <v>546.29817517471986</v>
      </c>
      <c r="L13" s="355">
        <v>1587.9154811930396</v>
      </c>
      <c r="M13" s="355">
        <v>1062.2643689765459</v>
      </c>
      <c r="N13" s="355">
        <v>1940.8775019918385</v>
      </c>
      <c r="O13" s="355">
        <v>14553.88238113813</v>
      </c>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row>
    <row r="14" spans="1:41" x14ac:dyDescent="0.2">
      <c r="B14" s="364" t="s">
        <v>828</v>
      </c>
      <c r="C14" s="92">
        <v>0</v>
      </c>
      <c r="D14" s="92">
        <v>0</v>
      </c>
      <c r="E14" s="92">
        <v>0</v>
      </c>
      <c r="F14" s="92">
        <v>0</v>
      </c>
      <c r="G14" s="92">
        <v>0</v>
      </c>
      <c r="H14" s="92">
        <v>0</v>
      </c>
      <c r="I14" s="92">
        <v>0</v>
      </c>
      <c r="J14" s="92">
        <v>0</v>
      </c>
      <c r="K14" s="92">
        <v>0</v>
      </c>
      <c r="L14" s="92">
        <v>0</v>
      </c>
      <c r="M14" s="92">
        <v>0</v>
      </c>
      <c r="N14" s="92">
        <v>0</v>
      </c>
      <c r="O14" s="92">
        <v>0</v>
      </c>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row>
    <row r="15" spans="1:41" x14ac:dyDescent="0.2">
      <c r="B15" s="364" t="s">
        <v>829</v>
      </c>
      <c r="C15" s="92">
        <v>1264.3552873515098</v>
      </c>
      <c r="D15" s="92">
        <v>427.22019839487228</v>
      </c>
      <c r="E15" s="92">
        <v>1059.7117071457831</v>
      </c>
      <c r="F15" s="92">
        <v>1669.4594003005639</v>
      </c>
      <c r="G15" s="92">
        <v>1256.1115392559402</v>
      </c>
      <c r="H15" s="92">
        <v>2404.9841645205311</v>
      </c>
      <c r="I15" s="92">
        <v>1027.8969319974128</v>
      </c>
      <c r="J15" s="92">
        <v>306.78762483537065</v>
      </c>
      <c r="K15" s="92">
        <v>546.29817517471986</v>
      </c>
      <c r="L15" s="92">
        <v>1587.9154811930396</v>
      </c>
      <c r="M15" s="92">
        <v>1062.2643689765459</v>
      </c>
      <c r="N15" s="92">
        <v>1940.8775019918385</v>
      </c>
      <c r="O15" s="77">
        <v>14553.88238113813</v>
      </c>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row>
    <row r="16" spans="1:41" s="120" customFormat="1" ht="13.5" thickBot="1" x14ac:dyDescent="0.25">
      <c r="A16" s="1"/>
      <c r="B16" s="286"/>
      <c r="C16" s="365"/>
      <c r="D16" s="365"/>
      <c r="E16" s="365"/>
      <c r="F16" s="365"/>
      <c r="G16" s="365"/>
      <c r="H16" s="365"/>
      <c r="I16" s="365"/>
      <c r="J16" s="365"/>
      <c r="K16" s="365"/>
      <c r="L16" s="365"/>
      <c r="M16" s="365"/>
      <c r="N16" s="365"/>
      <c r="O16" s="365"/>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row>
    <row r="17" spans="1:41" s="71" customFormat="1" ht="13.5" thickBot="1" x14ac:dyDescent="0.25">
      <c r="A17" s="1"/>
      <c r="B17" s="126" t="s">
        <v>55</v>
      </c>
      <c r="C17" s="78">
        <v>95.253382604665902</v>
      </c>
      <c r="D17" s="78">
        <v>283.63980512198646</v>
      </c>
      <c r="E17" s="78">
        <v>127.69301163638617</v>
      </c>
      <c r="F17" s="78">
        <v>55.776067449227078</v>
      </c>
      <c r="G17" s="78">
        <v>324.47739012913217</v>
      </c>
      <c r="H17" s="78">
        <v>104.43421443637989</v>
      </c>
      <c r="I17" s="78">
        <v>91.685991930145988</v>
      </c>
      <c r="J17" s="78">
        <v>280.17595622410073</v>
      </c>
      <c r="K17" s="78">
        <v>123.20475187074898</v>
      </c>
      <c r="L17" s="78">
        <v>53.315844867210281</v>
      </c>
      <c r="M17" s="78">
        <v>327.1339499022036</v>
      </c>
      <c r="N17" s="78">
        <v>97.990870117126207</v>
      </c>
      <c r="O17" s="127">
        <f t="shared" ref="O17" si="0">+O18+O23+O26+O32+O33+O39</f>
        <v>1964.7812362893137</v>
      </c>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row>
    <row r="18" spans="1:41" s="71" customFormat="1" x14ac:dyDescent="0.2">
      <c r="A18" s="1"/>
      <c r="B18" s="1168" t="s">
        <v>68</v>
      </c>
      <c r="C18" s="1169">
        <v>43.102441269782723</v>
      </c>
      <c r="D18" s="1169">
        <v>276.27019125740776</v>
      </c>
      <c r="E18" s="1169">
        <v>114.86573238667883</v>
      </c>
      <c r="F18" s="1169">
        <v>49.374797852041326</v>
      </c>
      <c r="G18" s="1169">
        <v>318.53212907894709</v>
      </c>
      <c r="H18" s="1169">
        <v>57.909578863991413</v>
      </c>
      <c r="I18" s="1169">
        <v>40.862255085724073</v>
      </c>
      <c r="J18" s="1169">
        <v>273.58495922713234</v>
      </c>
      <c r="K18" s="1169">
        <v>111.63244676999999</v>
      </c>
      <c r="L18" s="1169">
        <v>47.59392253904452</v>
      </c>
      <c r="M18" s="1169">
        <v>321.70750618779618</v>
      </c>
      <c r="N18" s="1169">
        <v>54.525010790650718</v>
      </c>
      <c r="O18" s="1169">
        <v>1709.960971309197</v>
      </c>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row>
    <row r="19" spans="1:41" s="71" customFormat="1" x14ac:dyDescent="0.2">
      <c r="A19" s="1"/>
      <c r="B19" s="495" t="s">
        <v>69</v>
      </c>
      <c r="C19" s="94">
        <v>2.23673623</v>
      </c>
      <c r="D19" s="94">
        <v>2.0287760100000001</v>
      </c>
      <c r="E19" s="94">
        <v>37.244397186678853</v>
      </c>
      <c r="F19" s="94">
        <v>19.4954079</v>
      </c>
      <c r="G19" s="94">
        <v>19.7161179154843</v>
      </c>
      <c r="H19" s="94">
        <v>29.10610548</v>
      </c>
      <c r="I19" s="94">
        <v>1.9022442500000003</v>
      </c>
      <c r="J19" s="94">
        <v>1.9621439500000002</v>
      </c>
      <c r="K19" s="94">
        <v>36.362154240000002</v>
      </c>
      <c r="L19" s="94">
        <v>18.690264559999999</v>
      </c>
      <c r="M19" s="94">
        <v>19.627210914183653</v>
      </c>
      <c r="N19" s="94">
        <v>28.644961759999997</v>
      </c>
      <c r="O19" s="94">
        <v>217.01652039634681</v>
      </c>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row>
    <row r="20" spans="1:41" s="71" customFormat="1" x14ac:dyDescent="0.2">
      <c r="A20" s="1"/>
      <c r="B20" s="496" t="s">
        <v>70</v>
      </c>
      <c r="C20" s="366">
        <v>26.151933939782722</v>
      </c>
      <c r="D20" s="366">
        <v>17.673066944369211</v>
      </c>
      <c r="E20" s="366">
        <v>63.983435079999978</v>
      </c>
      <c r="F20" s="366">
        <v>25.076793449999997</v>
      </c>
      <c r="G20" s="366">
        <v>55.672453266394434</v>
      </c>
      <c r="H20" s="366">
        <v>8.9184733109286061</v>
      </c>
      <c r="I20" s="366">
        <v>24.930000255724078</v>
      </c>
      <c r="J20" s="366">
        <v>16.499900404093829</v>
      </c>
      <c r="K20" s="366">
        <v>62.017773919999996</v>
      </c>
      <c r="L20" s="366">
        <v>24.316475969999999</v>
      </c>
      <c r="M20" s="366">
        <v>54.477709432477155</v>
      </c>
      <c r="N20" s="366">
        <v>7.9270553549631257</v>
      </c>
      <c r="O20" s="83">
        <v>387.6450713287332</v>
      </c>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row>
    <row r="21" spans="1:41" s="71" customFormat="1" x14ac:dyDescent="0.2">
      <c r="A21" s="1"/>
      <c r="B21" s="401" t="s">
        <v>822</v>
      </c>
      <c r="C21" s="366">
        <v>0</v>
      </c>
      <c r="D21" s="366">
        <v>239.84247484303856</v>
      </c>
      <c r="E21" s="366">
        <v>0</v>
      </c>
      <c r="F21" s="366">
        <v>0</v>
      </c>
      <c r="G21" s="366">
        <v>234.6285079986246</v>
      </c>
      <c r="H21" s="366">
        <v>0</v>
      </c>
      <c r="I21" s="366">
        <v>0</v>
      </c>
      <c r="J21" s="366">
        <v>239.84247484303856</v>
      </c>
      <c r="K21" s="366">
        <v>0</v>
      </c>
      <c r="L21" s="366">
        <v>0</v>
      </c>
      <c r="M21" s="366">
        <v>239.84247484303856</v>
      </c>
      <c r="N21" s="366">
        <v>0</v>
      </c>
      <c r="O21" s="83">
        <f>SUM(C21:N21)</f>
        <v>954.15593252774022</v>
      </c>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row>
    <row r="22" spans="1:41" s="121" customFormat="1" x14ac:dyDescent="0.2">
      <c r="A22" s="1"/>
      <c r="B22" s="497" t="s">
        <v>71</v>
      </c>
      <c r="C22" s="367">
        <v>14.713771100000002</v>
      </c>
      <c r="D22" s="367">
        <v>16.725873460000017</v>
      </c>
      <c r="E22" s="367">
        <v>13.637900119999998</v>
      </c>
      <c r="F22" s="367">
        <v>4.802596502041327</v>
      </c>
      <c r="G22" s="367">
        <v>8.5150498984437633</v>
      </c>
      <c r="H22" s="367">
        <v>19.885000073062805</v>
      </c>
      <c r="I22" s="367">
        <v>14.030010579999999</v>
      </c>
      <c r="J22" s="367">
        <v>15.28044002999998</v>
      </c>
      <c r="K22" s="367">
        <v>13.252518610000001</v>
      </c>
      <c r="L22" s="367">
        <v>4.5871820090445157</v>
      </c>
      <c r="M22" s="367">
        <v>7.7601109980968488</v>
      </c>
      <c r="N22" s="367">
        <v>17.952993675687594</v>
      </c>
      <c r="O22" s="83">
        <f>SUM(C22:N22)</f>
        <v>151.14344705637683</v>
      </c>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row>
    <row r="23" spans="1:41" s="121" customFormat="1" x14ac:dyDescent="0.2">
      <c r="A23" s="1"/>
      <c r="B23" s="1170" t="s">
        <v>72</v>
      </c>
      <c r="C23" s="1171">
        <v>2.8557632086394267</v>
      </c>
      <c r="D23" s="1171">
        <v>2.8557632086394267</v>
      </c>
      <c r="E23" s="1171">
        <v>2.6483885046736306</v>
      </c>
      <c r="F23" s="1171">
        <v>2.7825436436982893</v>
      </c>
      <c r="G23" s="1171">
        <v>2.7154660774494501</v>
      </c>
      <c r="H23" s="1171">
        <v>2.7825436436982893</v>
      </c>
      <c r="I23" s="1171">
        <v>2.7154660774494501</v>
      </c>
      <c r="J23" s="1171">
        <v>2.7825436436982893</v>
      </c>
      <c r="K23" s="1171">
        <v>2.7825436436982893</v>
      </c>
      <c r="L23" s="1171">
        <v>2.7154660774494501</v>
      </c>
      <c r="M23" s="1171">
        <v>2.7825436436982893</v>
      </c>
      <c r="N23" s="1171">
        <v>2.7154660774494501</v>
      </c>
      <c r="O23" s="1172">
        <v>33.134497450241732</v>
      </c>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row>
    <row r="24" spans="1:41" s="71" customFormat="1" x14ac:dyDescent="0.2">
      <c r="A24" s="1"/>
      <c r="B24" s="495" t="s">
        <v>73</v>
      </c>
      <c r="C24" s="368">
        <v>2.8557632086394267</v>
      </c>
      <c r="D24" s="368">
        <v>2.8557632086394267</v>
      </c>
      <c r="E24" s="368">
        <v>2.6483885046736306</v>
      </c>
      <c r="F24" s="368">
        <v>2.7825436436982893</v>
      </c>
      <c r="G24" s="368">
        <v>2.7154660774494501</v>
      </c>
      <c r="H24" s="368">
        <v>2.7825436436982893</v>
      </c>
      <c r="I24" s="368">
        <v>2.7154660774494501</v>
      </c>
      <c r="J24" s="368">
        <v>2.7825436436982893</v>
      </c>
      <c r="K24" s="368">
        <v>2.7825436436982893</v>
      </c>
      <c r="L24" s="94">
        <v>2.7154660774494501</v>
      </c>
      <c r="M24" s="368">
        <v>2.7825436436982893</v>
      </c>
      <c r="N24" s="368">
        <v>2.7154660774494501</v>
      </c>
      <c r="O24" s="94">
        <v>33.134497450241732</v>
      </c>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row>
    <row r="25" spans="1:41" s="71" customFormat="1" x14ac:dyDescent="0.2">
      <c r="A25" s="1"/>
      <c r="B25" s="497" t="s">
        <v>74</v>
      </c>
      <c r="C25" s="366">
        <v>0</v>
      </c>
      <c r="D25" s="366">
        <v>0</v>
      </c>
      <c r="E25" s="366">
        <v>0</v>
      </c>
      <c r="F25" s="366">
        <v>0</v>
      </c>
      <c r="G25" s="366">
        <v>0</v>
      </c>
      <c r="H25" s="366">
        <v>0</v>
      </c>
      <c r="I25" s="366">
        <v>0</v>
      </c>
      <c r="J25" s="366">
        <v>0</v>
      </c>
      <c r="K25" s="366">
        <v>0</v>
      </c>
      <c r="L25" s="366">
        <v>0</v>
      </c>
      <c r="M25" s="366">
        <v>0</v>
      </c>
      <c r="N25" s="366">
        <v>0</v>
      </c>
      <c r="O25" s="82">
        <v>0</v>
      </c>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row>
    <row r="26" spans="1:41" s="121" customFormat="1" x14ac:dyDescent="0.2">
      <c r="A26" s="1"/>
      <c r="B26" s="1170" t="s">
        <v>75</v>
      </c>
      <c r="C26" s="1171">
        <v>3.5959162437513197E-3</v>
      </c>
      <c r="D26" s="1171">
        <v>0.10004797921671857</v>
      </c>
      <c r="E26" s="1171">
        <v>3.3038171308878406E-3</v>
      </c>
      <c r="F26" s="1171">
        <v>3.391458442582553E-3</v>
      </c>
      <c r="G26" s="1171">
        <v>7.4064021928457402E-2</v>
      </c>
      <c r="H26" s="1171">
        <v>3.2533198429909168E-3</v>
      </c>
      <c r="I26" s="1171">
        <v>3.1128169724706049E-3</v>
      </c>
      <c r="J26" s="1171">
        <v>5.1373356547515438E-2</v>
      </c>
      <c r="K26" s="1171">
        <v>3.0433359269168487E-3</v>
      </c>
      <c r="L26" s="1171">
        <v>2.9071877518834048E-3</v>
      </c>
      <c r="M26" s="1171">
        <v>2.7031058851693185E-2</v>
      </c>
      <c r="N26" s="1171">
        <v>2.7680001788354574E-3</v>
      </c>
      <c r="O26" s="1172">
        <v>0.27789226903470349</v>
      </c>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row>
    <row r="27" spans="1:41" s="121" customFormat="1" x14ac:dyDescent="0.2">
      <c r="A27" s="1"/>
      <c r="B27" s="496" t="s">
        <v>78</v>
      </c>
      <c r="C27" s="366">
        <v>0</v>
      </c>
      <c r="D27" s="366">
        <v>9.6519520845951834E-2</v>
      </c>
      <c r="E27" s="366">
        <v>0</v>
      </c>
      <c r="F27" s="366">
        <v>0</v>
      </c>
      <c r="G27" s="366">
        <v>7.0815952581840494E-2</v>
      </c>
      <c r="H27" s="366">
        <v>0</v>
      </c>
      <c r="I27" s="366">
        <v>0</v>
      </c>
      <c r="J27" s="366">
        <v>4.8259759893991533E-2</v>
      </c>
      <c r="K27" s="366">
        <v>0</v>
      </c>
      <c r="L27" s="366">
        <v>0</v>
      </c>
      <c r="M27" s="366">
        <v>2.4129879682503578E-2</v>
      </c>
      <c r="N27" s="366">
        <v>0</v>
      </c>
      <c r="O27" s="83">
        <v>0.23972511300428742</v>
      </c>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row>
    <row r="28" spans="1:41" s="71" customFormat="1" x14ac:dyDescent="0.2">
      <c r="A28" s="1"/>
      <c r="B28" s="381" t="s">
        <v>988</v>
      </c>
      <c r="C28" s="366">
        <v>0</v>
      </c>
      <c r="D28" s="366">
        <v>0</v>
      </c>
      <c r="E28" s="366">
        <v>0</v>
      </c>
      <c r="F28" s="366">
        <v>0</v>
      </c>
      <c r="G28" s="366">
        <v>0</v>
      </c>
      <c r="H28" s="366">
        <v>0</v>
      </c>
      <c r="I28" s="366">
        <v>0</v>
      </c>
      <c r="J28" s="366">
        <v>0</v>
      </c>
      <c r="K28" s="366">
        <v>0</v>
      </c>
      <c r="L28" s="83">
        <v>0</v>
      </c>
      <c r="M28" s="366">
        <v>0</v>
      </c>
      <c r="N28" s="366">
        <v>0</v>
      </c>
      <c r="O28" s="83">
        <v>0</v>
      </c>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row>
    <row r="29" spans="1:41" s="71" customFormat="1" x14ac:dyDescent="0.2">
      <c r="A29" s="1"/>
      <c r="B29" s="499" t="s">
        <v>109</v>
      </c>
      <c r="C29" s="366">
        <v>0</v>
      </c>
      <c r="D29" s="366">
        <v>9.6519520845951834E-2</v>
      </c>
      <c r="E29" s="366">
        <v>0</v>
      </c>
      <c r="F29" s="366">
        <v>0</v>
      </c>
      <c r="G29" s="366">
        <v>7.0815952581840494E-2</v>
      </c>
      <c r="H29" s="366">
        <v>0</v>
      </c>
      <c r="I29" s="366">
        <v>0</v>
      </c>
      <c r="J29" s="366">
        <v>4.8259759893991533E-2</v>
      </c>
      <c r="K29" s="366">
        <v>0</v>
      </c>
      <c r="L29" s="83">
        <v>0</v>
      </c>
      <c r="M29" s="366">
        <v>2.4129879682503578E-2</v>
      </c>
      <c r="N29" s="366">
        <v>0</v>
      </c>
      <c r="O29" s="83">
        <v>0.23972511300428742</v>
      </c>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row>
    <row r="30" spans="1:41" s="121" customFormat="1" x14ac:dyDescent="0.2">
      <c r="A30" s="1"/>
      <c r="B30" s="496" t="s">
        <v>76</v>
      </c>
      <c r="C30" s="366">
        <v>3.5959162437513197E-3</v>
      </c>
      <c r="D30" s="366">
        <v>3.5284583707667389E-3</v>
      </c>
      <c r="E30" s="366">
        <v>3.3038171308878406E-3</v>
      </c>
      <c r="F30" s="366">
        <v>3.391458442582553E-3</v>
      </c>
      <c r="G30" s="366">
        <v>3.2480693466169111E-3</v>
      </c>
      <c r="H30" s="366">
        <v>3.2533198429909168E-3</v>
      </c>
      <c r="I30" s="366">
        <v>3.1128169724706049E-3</v>
      </c>
      <c r="J30" s="366">
        <v>3.1135966535239036E-3</v>
      </c>
      <c r="K30" s="366">
        <v>3.0433359269168487E-3</v>
      </c>
      <c r="L30" s="366">
        <v>2.9071877518834048E-3</v>
      </c>
      <c r="M30" s="366">
        <v>2.9011791691896079E-3</v>
      </c>
      <c r="N30" s="366">
        <v>2.7680001788354574E-3</v>
      </c>
      <c r="O30" s="83">
        <v>3.8167156030416115E-2</v>
      </c>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row>
    <row r="31" spans="1:41" s="5" customFormat="1" x14ac:dyDescent="0.2">
      <c r="A31" s="1"/>
      <c r="B31" s="381" t="s">
        <v>830</v>
      </c>
      <c r="C31" s="367">
        <v>3.5959162437513197E-3</v>
      </c>
      <c r="D31" s="367">
        <v>3.5284583707667389E-3</v>
      </c>
      <c r="E31" s="367">
        <v>3.3038171308878406E-3</v>
      </c>
      <c r="F31" s="367">
        <v>3.391458442582553E-3</v>
      </c>
      <c r="G31" s="367">
        <v>3.2480693466169111E-3</v>
      </c>
      <c r="H31" s="367">
        <v>3.2533198429909168E-3</v>
      </c>
      <c r="I31" s="367">
        <v>3.1128169724706049E-3</v>
      </c>
      <c r="J31" s="367">
        <v>3.1135966535239036E-3</v>
      </c>
      <c r="K31" s="367">
        <v>3.0433359269168487E-3</v>
      </c>
      <c r="L31" s="82">
        <v>2.9071877518834048E-3</v>
      </c>
      <c r="M31" s="367">
        <v>2.9011791691896079E-3</v>
      </c>
      <c r="N31" s="367">
        <v>2.7680001788354574E-3</v>
      </c>
      <c r="O31" s="82">
        <v>3.8167156030416115E-2</v>
      </c>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row>
    <row r="32" spans="1:41" s="5" customFormat="1" x14ac:dyDescent="0.2">
      <c r="A32" s="1"/>
      <c r="B32" s="1170" t="s">
        <v>77</v>
      </c>
      <c r="C32" s="1171">
        <v>46.785884230000001</v>
      </c>
      <c r="D32" s="1171">
        <v>6.7728776722579237E-2</v>
      </c>
      <c r="E32" s="1171">
        <v>1.8798249041347974</v>
      </c>
      <c r="F32" s="1171">
        <v>0.42065810504488149</v>
      </c>
      <c r="G32" s="1171">
        <v>0.21178451080718302</v>
      </c>
      <c r="H32" s="1171">
        <v>39.586320218847206</v>
      </c>
      <c r="I32" s="1171">
        <v>46.071527339999996</v>
      </c>
      <c r="J32" s="1171">
        <v>6.7034326722579238E-2</v>
      </c>
      <c r="K32" s="1171">
        <v>1.2250482573557533</v>
      </c>
      <c r="L32" s="1172">
        <v>0.408314292964433</v>
      </c>
      <c r="M32" s="1171">
        <v>0.19303754185742789</v>
      </c>
      <c r="N32" s="1171">
        <v>37.382492828847212</v>
      </c>
      <c r="O32" s="1172">
        <v>174.29965533330406</v>
      </c>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row>
    <row r="33" spans="1:41" s="5" customFormat="1" x14ac:dyDescent="0.2">
      <c r="A33" s="1"/>
      <c r="B33" s="1170" t="s">
        <v>399</v>
      </c>
      <c r="C33" s="1171">
        <v>0</v>
      </c>
      <c r="D33" s="1171">
        <v>0</v>
      </c>
      <c r="E33" s="1171">
        <v>2.9075699337680359</v>
      </c>
      <c r="F33" s="1171">
        <v>0</v>
      </c>
      <c r="G33" s="1171">
        <v>0</v>
      </c>
      <c r="H33" s="1171">
        <v>0</v>
      </c>
      <c r="I33" s="1171">
        <v>0</v>
      </c>
      <c r="J33" s="1171">
        <v>0</v>
      </c>
      <c r="K33" s="1171">
        <v>2.9075699337680359</v>
      </c>
      <c r="L33" s="1171">
        <v>0</v>
      </c>
      <c r="M33" s="1171">
        <v>0</v>
      </c>
      <c r="N33" s="1171">
        <v>0</v>
      </c>
      <c r="O33" s="1172">
        <v>5.8151398675360717</v>
      </c>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row>
    <row r="34" spans="1:41" s="5" customFormat="1" x14ac:dyDescent="0.2">
      <c r="A34" s="1"/>
      <c r="B34" s="394" t="s">
        <v>73</v>
      </c>
      <c r="C34" s="368">
        <v>0</v>
      </c>
      <c r="D34" s="368">
        <v>0</v>
      </c>
      <c r="E34" s="368">
        <v>2.9075699337680359</v>
      </c>
      <c r="F34" s="368">
        <v>0</v>
      </c>
      <c r="G34" s="368">
        <v>0</v>
      </c>
      <c r="H34" s="368">
        <v>0</v>
      </c>
      <c r="I34" s="368">
        <v>0</v>
      </c>
      <c r="J34" s="368">
        <v>0</v>
      </c>
      <c r="K34" s="368">
        <v>2.9075699337680359</v>
      </c>
      <c r="L34" s="368">
        <v>0</v>
      </c>
      <c r="M34" s="368">
        <v>0</v>
      </c>
      <c r="N34" s="368">
        <v>0</v>
      </c>
      <c r="O34" s="94">
        <v>5.8151398675360717</v>
      </c>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row>
    <row r="35" spans="1:41" s="5" customFormat="1" x14ac:dyDescent="0.2">
      <c r="A35" s="1"/>
      <c r="B35" s="381" t="s">
        <v>831</v>
      </c>
      <c r="C35" s="366">
        <v>0</v>
      </c>
      <c r="D35" s="366">
        <v>0</v>
      </c>
      <c r="E35" s="366">
        <v>2.9075699337680359</v>
      </c>
      <c r="F35" s="366">
        <v>0</v>
      </c>
      <c r="G35" s="366">
        <v>0</v>
      </c>
      <c r="H35" s="366">
        <v>0</v>
      </c>
      <c r="I35" s="366">
        <v>0</v>
      </c>
      <c r="J35" s="366">
        <v>0</v>
      </c>
      <c r="K35" s="366">
        <v>2.9075699337680359</v>
      </c>
      <c r="L35" s="83">
        <v>0</v>
      </c>
      <c r="M35" s="366">
        <v>0</v>
      </c>
      <c r="N35" s="366">
        <v>0</v>
      </c>
      <c r="O35" s="83">
        <v>5.8151398675360717</v>
      </c>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row>
    <row r="36" spans="1:41" s="5" customFormat="1" x14ac:dyDescent="0.2">
      <c r="A36" s="1"/>
      <c r="B36" s="370" t="s">
        <v>74</v>
      </c>
      <c r="C36" s="366">
        <v>0</v>
      </c>
      <c r="D36" s="366">
        <v>0</v>
      </c>
      <c r="E36" s="366">
        <v>0</v>
      </c>
      <c r="F36" s="366">
        <v>0</v>
      </c>
      <c r="G36" s="366">
        <v>0</v>
      </c>
      <c r="H36" s="366">
        <v>0</v>
      </c>
      <c r="I36" s="366">
        <v>0</v>
      </c>
      <c r="J36" s="366">
        <v>0</v>
      </c>
      <c r="K36" s="366">
        <v>0</v>
      </c>
      <c r="L36" s="366">
        <v>0</v>
      </c>
      <c r="M36" s="366">
        <v>0</v>
      </c>
      <c r="N36" s="366">
        <v>0</v>
      </c>
      <c r="O36" s="83">
        <v>0</v>
      </c>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row>
    <row r="37" spans="1:41" s="5" customFormat="1" x14ac:dyDescent="0.2">
      <c r="A37" s="1"/>
      <c r="B37" s="381" t="s">
        <v>832</v>
      </c>
      <c r="C37" s="366">
        <v>0</v>
      </c>
      <c r="D37" s="366">
        <v>0</v>
      </c>
      <c r="E37" s="366">
        <v>0</v>
      </c>
      <c r="F37" s="366">
        <v>0</v>
      </c>
      <c r="G37" s="366">
        <v>0</v>
      </c>
      <c r="H37" s="366">
        <v>0</v>
      </c>
      <c r="I37" s="366">
        <v>0</v>
      </c>
      <c r="J37" s="366">
        <v>0</v>
      </c>
      <c r="K37" s="366">
        <v>0</v>
      </c>
      <c r="L37" s="83">
        <v>0</v>
      </c>
      <c r="M37" s="366">
        <v>0</v>
      </c>
      <c r="N37" s="366">
        <v>0</v>
      </c>
      <c r="O37" s="83">
        <v>0</v>
      </c>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row>
    <row r="38" spans="1:41" s="121" customFormat="1" x14ac:dyDescent="0.2">
      <c r="A38" s="1"/>
      <c r="B38" s="394" t="s">
        <v>952</v>
      </c>
      <c r="C38" s="366">
        <v>0</v>
      </c>
      <c r="D38" s="366">
        <v>0</v>
      </c>
      <c r="E38" s="366">
        <v>0</v>
      </c>
      <c r="F38" s="366">
        <v>0</v>
      </c>
      <c r="G38" s="366">
        <v>0</v>
      </c>
      <c r="H38" s="366">
        <v>0</v>
      </c>
      <c r="I38" s="366">
        <v>0</v>
      </c>
      <c r="J38" s="366">
        <v>0</v>
      </c>
      <c r="K38" s="366">
        <v>0</v>
      </c>
      <c r="L38" s="366">
        <v>0</v>
      </c>
      <c r="M38" s="366">
        <v>0</v>
      </c>
      <c r="N38" s="366">
        <v>0</v>
      </c>
      <c r="O38" s="83">
        <v>0</v>
      </c>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row>
    <row r="39" spans="1:41" s="71" customFormat="1" x14ac:dyDescent="0.2">
      <c r="A39" s="1"/>
      <c r="B39" s="1173" t="s">
        <v>410</v>
      </c>
      <c r="C39" s="1174">
        <v>2.5056979799999999</v>
      </c>
      <c r="D39" s="1174">
        <v>4.3460739000000004</v>
      </c>
      <c r="E39" s="1174">
        <v>5.3881920900000004</v>
      </c>
      <c r="F39" s="1174">
        <v>3.1946763900000001</v>
      </c>
      <c r="G39" s="1174">
        <v>2.9439464399999995</v>
      </c>
      <c r="H39" s="1174">
        <v>4.15251839</v>
      </c>
      <c r="I39" s="1174">
        <v>2.0336306099999999</v>
      </c>
      <c r="J39" s="1174">
        <v>3.6900456699999999</v>
      </c>
      <c r="K39" s="1174">
        <v>4.6540999300000001</v>
      </c>
      <c r="L39" s="1174">
        <v>2.5952347700000002</v>
      </c>
      <c r="M39" s="1174">
        <v>2.4238314700000001</v>
      </c>
      <c r="N39" s="1174">
        <v>3.3651324200000001</v>
      </c>
      <c r="O39" s="1175">
        <v>41.293080060000001</v>
      </c>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row>
    <row r="40" spans="1:41" s="71" customFormat="1" x14ac:dyDescent="0.2">
      <c r="A40" s="1"/>
      <c r="B40" s="369" t="s">
        <v>78</v>
      </c>
      <c r="C40" s="368">
        <v>0</v>
      </c>
      <c r="D40" s="368">
        <v>0</v>
      </c>
      <c r="E40" s="368">
        <v>0</v>
      </c>
      <c r="F40" s="368">
        <v>0</v>
      </c>
      <c r="G40" s="368">
        <v>0</v>
      </c>
      <c r="H40" s="368">
        <v>0</v>
      </c>
      <c r="I40" s="368">
        <v>0</v>
      </c>
      <c r="J40" s="368">
        <v>0</v>
      </c>
      <c r="K40" s="368">
        <v>0</v>
      </c>
      <c r="L40" s="368">
        <v>0</v>
      </c>
      <c r="M40" s="368">
        <v>0</v>
      </c>
      <c r="N40" s="368">
        <v>0</v>
      </c>
      <c r="O40" s="94">
        <v>0</v>
      </c>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row>
    <row r="41" spans="1:41" s="71" customFormat="1" x14ac:dyDescent="0.2">
      <c r="A41" s="1"/>
      <c r="B41" s="371" t="s">
        <v>76</v>
      </c>
      <c r="C41" s="372">
        <v>2.5056979799999999</v>
      </c>
      <c r="D41" s="372">
        <v>4.3460739000000004</v>
      </c>
      <c r="E41" s="372">
        <v>5.3881920900000004</v>
      </c>
      <c r="F41" s="372">
        <v>3.1946763900000001</v>
      </c>
      <c r="G41" s="372">
        <v>2.9439464399999995</v>
      </c>
      <c r="H41" s="372">
        <v>4.15251839</v>
      </c>
      <c r="I41" s="372">
        <v>2.0336306099999999</v>
      </c>
      <c r="J41" s="372">
        <v>3.6900456699999999</v>
      </c>
      <c r="K41" s="372">
        <v>4.6540999300000001</v>
      </c>
      <c r="L41" s="84">
        <v>2.5952347700000002</v>
      </c>
      <c r="M41" s="372">
        <v>2.4238314700000001</v>
      </c>
      <c r="N41" s="372">
        <v>3.3651324200000001</v>
      </c>
      <c r="O41" s="84">
        <v>41.293080060000001</v>
      </c>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row>
    <row r="42" spans="1:41" s="71" customFormat="1" ht="13.5" thickBot="1" x14ac:dyDescent="0.25">
      <c r="A42" s="1"/>
      <c r="B42" s="373"/>
      <c r="C42" s="374"/>
      <c r="D42" s="374"/>
      <c r="E42" s="374"/>
      <c r="F42" s="374"/>
      <c r="G42" s="374"/>
      <c r="H42" s="374"/>
      <c r="I42" s="81"/>
      <c r="J42" s="81"/>
      <c r="K42" s="81"/>
      <c r="L42" s="81"/>
      <c r="M42" s="81"/>
      <c r="N42" s="81"/>
      <c r="O42" s="81"/>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row>
    <row r="43" spans="1:41" s="71" customFormat="1" ht="13.5" thickBot="1" x14ac:dyDescent="0.25">
      <c r="A43" s="1"/>
      <c r="B43" s="126" t="s">
        <v>333</v>
      </c>
      <c r="C43" s="78">
        <f t="shared" ref="C43:N43" si="1">+C44+C61+SUM(C78:C131)+C134</f>
        <v>1169.1019047468435</v>
      </c>
      <c r="D43" s="78">
        <f t="shared" si="1"/>
        <v>143.58039327288586</v>
      </c>
      <c r="E43" s="78">
        <f t="shared" si="1"/>
        <v>931.99256550939742</v>
      </c>
      <c r="F43" s="78">
        <f t="shared" si="1"/>
        <v>1613.6833328513371</v>
      </c>
      <c r="G43" s="78">
        <f t="shared" si="1"/>
        <v>931.63414912680776</v>
      </c>
      <c r="H43" s="78">
        <f t="shared" si="1"/>
        <v>2300.5499500841547</v>
      </c>
      <c r="I43" s="78">
        <f t="shared" si="1"/>
        <v>936.21094006726651</v>
      </c>
      <c r="J43" s="78">
        <f t="shared" si="1"/>
        <v>26.611668611269906</v>
      </c>
      <c r="K43" s="78">
        <f t="shared" si="1"/>
        <v>423.06729330397093</v>
      </c>
      <c r="L43" s="78">
        <f t="shared" si="1"/>
        <v>1534.5996363258303</v>
      </c>
      <c r="M43" s="78">
        <f t="shared" si="1"/>
        <v>735.13041907434229</v>
      </c>
      <c r="N43" s="78">
        <f t="shared" si="1"/>
        <v>1842.8866318747123</v>
      </c>
      <c r="O43" s="78">
        <f t="shared" ref="O43" si="2">+SUM(C43:N43)</f>
        <v>12589.04888484882</v>
      </c>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row>
    <row r="44" spans="1:41" s="71" customFormat="1" x14ac:dyDescent="0.2">
      <c r="A44" s="1"/>
      <c r="B44" s="378" t="s">
        <v>82</v>
      </c>
      <c r="C44" s="379">
        <v>0</v>
      </c>
      <c r="D44" s="379">
        <v>0</v>
      </c>
      <c r="E44" s="379">
        <v>256.81453612454504</v>
      </c>
      <c r="F44" s="379">
        <v>0</v>
      </c>
      <c r="G44" s="379">
        <v>0</v>
      </c>
      <c r="H44" s="379">
        <v>0</v>
      </c>
      <c r="I44" s="379">
        <v>0</v>
      </c>
      <c r="J44" s="379">
        <v>0</v>
      </c>
      <c r="K44" s="379">
        <v>256.81453612454504</v>
      </c>
      <c r="L44" s="379">
        <v>0</v>
      </c>
      <c r="M44" s="379">
        <v>0</v>
      </c>
      <c r="N44" s="379">
        <v>0</v>
      </c>
      <c r="O44" s="85">
        <v>513.62907224909009</v>
      </c>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row>
    <row r="45" spans="1:41" s="71" customFormat="1" x14ac:dyDescent="0.2">
      <c r="A45" s="1"/>
      <c r="B45" s="286" t="s">
        <v>20</v>
      </c>
      <c r="C45" s="380">
        <v>0</v>
      </c>
      <c r="D45" s="380">
        <v>0</v>
      </c>
      <c r="E45" s="380">
        <v>5.6282449553421623</v>
      </c>
      <c r="F45" s="380">
        <v>0</v>
      </c>
      <c r="G45" s="380">
        <v>0</v>
      </c>
      <c r="H45" s="380">
        <v>0</v>
      </c>
      <c r="I45" s="380">
        <v>0</v>
      </c>
      <c r="J45" s="380">
        <v>0</v>
      </c>
      <c r="K45" s="380">
        <v>5.6282449553421623</v>
      </c>
      <c r="L45" s="380">
        <v>0</v>
      </c>
      <c r="M45" s="380">
        <v>0</v>
      </c>
      <c r="N45" s="380">
        <v>0</v>
      </c>
      <c r="O45" s="95">
        <v>11.256489910684325</v>
      </c>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row>
    <row r="46" spans="1:41" s="71" customFormat="1" x14ac:dyDescent="0.2">
      <c r="A46" s="1"/>
      <c r="B46" s="381" t="s">
        <v>259</v>
      </c>
      <c r="C46" s="380">
        <v>0</v>
      </c>
      <c r="D46" s="380">
        <v>0</v>
      </c>
      <c r="E46" s="380">
        <v>5.6059500790974752</v>
      </c>
      <c r="F46" s="380">
        <v>0</v>
      </c>
      <c r="G46" s="380">
        <v>0</v>
      </c>
      <c r="H46" s="380">
        <v>0</v>
      </c>
      <c r="I46" s="380">
        <v>0</v>
      </c>
      <c r="J46" s="380">
        <v>0</v>
      </c>
      <c r="K46" s="380">
        <v>5.6059500790974752</v>
      </c>
      <c r="L46" s="380">
        <v>0</v>
      </c>
      <c r="M46" s="380">
        <v>0</v>
      </c>
      <c r="N46" s="380">
        <v>0</v>
      </c>
      <c r="O46" s="81">
        <v>11.21190015819495</v>
      </c>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row>
    <row r="47" spans="1:41" s="71" customFormat="1" x14ac:dyDescent="0.2">
      <c r="A47" s="1"/>
      <c r="B47" s="381" t="s">
        <v>260</v>
      </c>
      <c r="C47" s="380">
        <v>0</v>
      </c>
      <c r="D47" s="380">
        <v>0</v>
      </c>
      <c r="E47" s="380">
        <v>2.2294876244687022E-2</v>
      </c>
      <c r="F47" s="380">
        <v>0</v>
      </c>
      <c r="G47" s="380">
        <v>0</v>
      </c>
      <c r="H47" s="380">
        <v>0</v>
      </c>
      <c r="I47" s="380">
        <v>0</v>
      </c>
      <c r="J47" s="380">
        <v>0</v>
      </c>
      <c r="K47" s="380">
        <v>2.2294876244687022E-2</v>
      </c>
      <c r="L47" s="380">
        <v>0</v>
      </c>
      <c r="M47" s="380">
        <v>0</v>
      </c>
      <c r="N47" s="380">
        <v>0</v>
      </c>
      <c r="O47" s="81">
        <v>4.4589752489374045E-2</v>
      </c>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row>
    <row r="48" spans="1:41" s="71" customFormat="1" x14ac:dyDescent="0.2">
      <c r="A48" s="1"/>
      <c r="B48" s="286" t="s">
        <v>21</v>
      </c>
      <c r="C48" s="380">
        <v>0</v>
      </c>
      <c r="D48" s="380">
        <v>0</v>
      </c>
      <c r="E48" s="380">
        <v>125.52432972000001</v>
      </c>
      <c r="F48" s="380">
        <v>0</v>
      </c>
      <c r="G48" s="380">
        <v>0</v>
      </c>
      <c r="H48" s="380">
        <v>0</v>
      </c>
      <c r="I48" s="380">
        <v>0</v>
      </c>
      <c r="J48" s="380">
        <v>0</v>
      </c>
      <c r="K48" s="380">
        <v>125.52432972000001</v>
      </c>
      <c r="L48" s="380">
        <v>0</v>
      </c>
      <c r="M48" s="380">
        <v>0</v>
      </c>
      <c r="N48" s="380">
        <v>0</v>
      </c>
      <c r="O48" s="81">
        <v>251.04865944000002</v>
      </c>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row>
    <row r="49" spans="1:41" s="71" customFormat="1" x14ac:dyDescent="0.2">
      <c r="A49" s="1"/>
      <c r="B49" s="381" t="s">
        <v>259</v>
      </c>
      <c r="C49" s="380">
        <v>0</v>
      </c>
      <c r="D49" s="380">
        <v>0</v>
      </c>
      <c r="E49" s="380">
        <v>122.36722570000001</v>
      </c>
      <c r="F49" s="380">
        <v>0</v>
      </c>
      <c r="G49" s="380">
        <v>0</v>
      </c>
      <c r="H49" s="380">
        <v>0</v>
      </c>
      <c r="I49" s="380">
        <v>0</v>
      </c>
      <c r="J49" s="380">
        <v>0</v>
      </c>
      <c r="K49" s="380">
        <v>122.36722570000001</v>
      </c>
      <c r="L49" s="380">
        <v>0</v>
      </c>
      <c r="M49" s="380">
        <v>0</v>
      </c>
      <c r="N49" s="380">
        <v>0</v>
      </c>
      <c r="O49" s="81">
        <v>244.73445140000001</v>
      </c>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row>
    <row r="50" spans="1:41" s="71" customFormat="1" x14ac:dyDescent="0.2">
      <c r="A50" s="1"/>
      <c r="B50" s="382" t="s">
        <v>261</v>
      </c>
      <c r="C50" s="380">
        <v>0</v>
      </c>
      <c r="D50" s="380">
        <v>0</v>
      </c>
      <c r="E50" s="380">
        <v>99.312922409999999</v>
      </c>
      <c r="F50" s="380">
        <v>0</v>
      </c>
      <c r="G50" s="380">
        <v>0</v>
      </c>
      <c r="H50" s="380">
        <v>0</v>
      </c>
      <c r="I50" s="380">
        <v>0</v>
      </c>
      <c r="J50" s="380">
        <v>0</v>
      </c>
      <c r="K50" s="380">
        <v>99.312922409999999</v>
      </c>
      <c r="L50" s="81">
        <v>0</v>
      </c>
      <c r="M50" s="380">
        <v>0</v>
      </c>
      <c r="N50" s="380">
        <v>0</v>
      </c>
      <c r="O50" s="81">
        <v>198.62584482</v>
      </c>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row>
    <row r="51" spans="1:41" s="71" customFormat="1" x14ac:dyDescent="0.2">
      <c r="A51" s="1"/>
      <c r="B51" s="383" t="s">
        <v>262</v>
      </c>
      <c r="C51" s="380">
        <v>0</v>
      </c>
      <c r="D51" s="380">
        <v>0</v>
      </c>
      <c r="E51" s="380">
        <v>23.05430329</v>
      </c>
      <c r="F51" s="380">
        <v>0</v>
      </c>
      <c r="G51" s="380">
        <v>0</v>
      </c>
      <c r="H51" s="380">
        <v>0</v>
      </c>
      <c r="I51" s="380">
        <v>0</v>
      </c>
      <c r="J51" s="380">
        <v>0</v>
      </c>
      <c r="K51" s="380">
        <v>23.05430329</v>
      </c>
      <c r="L51" s="81">
        <v>0</v>
      </c>
      <c r="M51" s="380">
        <v>0</v>
      </c>
      <c r="N51" s="380">
        <v>0</v>
      </c>
      <c r="O51" s="81">
        <v>46.10860658</v>
      </c>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row>
    <row r="52" spans="1:41" s="71" customFormat="1" x14ac:dyDescent="0.2">
      <c r="A52" s="1"/>
      <c r="B52" s="381" t="s">
        <v>260</v>
      </c>
      <c r="C52" s="380">
        <v>0</v>
      </c>
      <c r="D52" s="380">
        <v>0</v>
      </c>
      <c r="E52" s="380">
        <v>3.1571040199999998</v>
      </c>
      <c r="F52" s="380">
        <v>0</v>
      </c>
      <c r="G52" s="380">
        <v>0</v>
      </c>
      <c r="H52" s="380">
        <v>0</v>
      </c>
      <c r="I52" s="380">
        <v>0</v>
      </c>
      <c r="J52" s="380">
        <v>0</v>
      </c>
      <c r="K52" s="380">
        <v>3.1571040199999998</v>
      </c>
      <c r="L52" s="380">
        <v>0</v>
      </c>
      <c r="M52" s="380">
        <v>0</v>
      </c>
      <c r="N52" s="380">
        <v>0</v>
      </c>
      <c r="O52" s="81">
        <v>6.3142080399999996</v>
      </c>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row>
    <row r="53" spans="1:41" s="71" customFormat="1" x14ac:dyDescent="0.2">
      <c r="A53" s="1"/>
      <c r="B53" s="382" t="s">
        <v>261</v>
      </c>
      <c r="C53" s="380">
        <v>0</v>
      </c>
      <c r="D53" s="380">
        <v>0</v>
      </c>
      <c r="E53" s="380">
        <v>1.8176096099999999</v>
      </c>
      <c r="F53" s="380">
        <v>0</v>
      </c>
      <c r="G53" s="380">
        <v>0</v>
      </c>
      <c r="H53" s="380">
        <v>0</v>
      </c>
      <c r="I53" s="380">
        <v>0</v>
      </c>
      <c r="J53" s="380">
        <v>0</v>
      </c>
      <c r="K53" s="380">
        <v>1.8176096099999999</v>
      </c>
      <c r="L53" s="81">
        <v>0</v>
      </c>
      <c r="M53" s="380">
        <v>0</v>
      </c>
      <c r="N53" s="380">
        <v>0</v>
      </c>
      <c r="O53" s="81">
        <v>3.6352192199999998</v>
      </c>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row>
    <row r="54" spans="1:41" s="71" customFormat="1" x14ac:dyDescent="0.2">
      <c r="A54" s="1"/>
      <c r="B54" s="383" t="s">
        <v>262</v>
      </c>
      <c r="C54" s="380">
        <v>0</v>
      </c>
      <c r="D54" s="380">
        <v>0</v>
      </c>
      <c r="E54" s="380">
        <v>1.3394944099999999</v>
      </c>
      <c r="F54" s="380">
        <v>0</v>
      </c>
      <c r="G54" s="380">
        <v>0</v>
      </c>
      <c r="H54" s="380">
        <v>0</v>
      </c>
      <c r="I54" s="380">
        <v>0</v>
      </c>
      <c r="J54" s="380">
        <v>0</v>
      </c>
      <c r="K54" s="380">
        <v>1.3394944099999999</v>
      </c>
      <c r="L54" s="81">
        <v>0</v>
      </c>
      <c r="M54" s="380">
        <v>0</v>
      </c>
      <c r="N54" s="380">
        <v>0</v>
      </c>
      <c r="O54" s="81">
        <v>2.6789888199999998</v>
      </c>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row>
    <row r="55" spans="1:41" s="71" customFormat="1" x14ac:dyDescent="0.2">
      <c r="A55" s="1"/>
      <c r="B55" s="286" t="s">
        <v>22</v>
      </c>
      <c r="C55" s="380">
        <v>0</v>
      </c>
      <c r="D55" s="380">
        <v>0</v>
      </c>
      <c r="E55" s="380">
        <v>125.11147113449222</v>
      </c>
      <c r="F55" s="380">
        <v>0</v>
      </c>
      <c r="G55" s="380">
        <v>0</v>
      </c>
      <c r="H55" s="380">
        <v>0</v>
      </c>
      <c r="I55" s="380">
        <v>0</v>
      </c>
      <c r="J55" s="380">
        <v>0</v>
      </c>
      <c r="K55" s="380">
        <v>125.11147113449222</v>
      </c>
      <c r="L55" s="380">
        <v>0</v>
      </c>
      <c r="M55" s="380">
        <v>0</v>
      </c>
      <c r="N55" s="380">
        <v>0</v>
      </c>
      <c r="O55" s="81">
        <v>250.22294226898444</v>
      </c>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row>
    <row r="56" spans="1:41" s="71" customFormat="1" x14ac:dyDescent="0.2">
      <c r="A56" s="1"/>
      <c r="B56" s="381" t="s">
        <v>259</v>
      </c>
      <c r="C56" s="380">
        <v>0</v>
      </c>
      <c r="D56" s="380">
        <v>0</v>
      </c>
      <c r="E56" s="380">
        <v>97.312460704483073</v>
      </c>
      <c r="F56" s="380">
        <v>0</v>
      </c>
      <c r="G56" s="380">
        <v>0</v>
      </c>
      <c r="H56" s="380">
        <v>0</v>
      </c>
      <c r="I56" s="380">
        <v>0</v>
      </c>
      <c r="J56" s="380">
        <v>0</v>
      </c>
      <c r="K56" s="380">
        <v>97.312460704483073</v>
      </c>
      <c r="L56" s="81">
        <v>0</v>
      </c>
      <c r="M56" s="380">
        <v>0</v>
      </c>
      <c r="N56" s="380">
        <v>0</v>
      </c>
      <c r="O56" s="81">
        <v>194.62492140896615</v>
      </c>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row>
    <row r="57" spans="1:41" s="71" customFormat="1" x14ac:dyDescent="0.2">
      <c r="A57" s="1"/>
      <c r="B57" s="381" t="s">
        <v>260</v>
      </c>
      <c r="C57" s="380">
        <v>0</v>
      </c>
      <c r="D57" s="380">
        <v>0</v>
      </c>
      <c r="E57" s="380">
        <v>27.799010430009151</v>
      </c>
      <c r="F57" s="380">
        <v>0</v>
      </c>
      <c r="G57" s="380">
        <v>0</v>
      </c>
      <c r="H57" s="380">
        <v>0</v>
      </c>
      <c r="I57" s="380">
        <v>0</v>
      </c>
      <c r="J57" s="380">
        <v>0</v>
      </c>
      <c r="K57" s="380">
        <v>27.799010430009151</v>
      </c>
      <c r="L57" s="81">
        <v>0</v>
      </c>
      <c r="M57" s="380">
        <v>0</v>
      </c>
      <c r="N57" s="380">
        <v>0</v>
      </c>
      <c r="O57" s="81">
        <v>55.598020860018302</v>
      </c>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row>
    <row r="58" spans="1:41" s="71" customFormat="1" x14ac:dyDescent="0.2">
      <c r="A58" s="1"/>
      <c r="B58" s="286" t="s">
        <v>23</v>
      </c>
      <c r="C58" s="380">
        <v>0</v>
      </c>
      <c r="D58" s="380">
        <v>0</v>
      </c>
      <c r="E58" s="380">
        <v>0.55049031471068388</v>
      </c>
      <c r="F58" s="380">
        <v>0</v>
      </c>
      <c r="G58" s="380">
        <v>0</v>
      </c>
      <c r="H58" s="380">
        <v>0</v>
      </c>
      <c r="I58" s="380">
        <v>0</v>
      </c>
      <c r="J58" s="380">
        <v>0</v>
      </c>
      <c r="K58" s="380">
        <v>0.55049031471068388</v>
      </c>
      <c r="L58" s="380">
        <v>0</v>
      </c>
      <c r="M58" s="380">
        <v>0</v>
      </c>
      <c r="N58" s="380">
        <v>0</v>
      </c>
      <c r="O58" s="81">
        <v>1.1009806294213678</v>
      </c>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row>
    <row r="59" spans="1:41" s="71" customFormat="1" x14ac:dyDescent="0.2">
      <c r="A59" s="1"/>
      <c r="B59" s="381" t="s">
        <v>259</v>
      </c>
      <c r="C59" s="380">
        <v>0</v>
      </c>
      <c r="D59" s="380">
        <v>0</v>
      </c>
      <c r="E59" s="380">
        <v>0.5245470165971341</v>
      </c>
      <c r="F59" s="380">
        <v>0</v>
      </c>
      <c r="G59" s="380">
        <v>0</v>
      </c>
      <c r="H59" s="380">
        <v>0</v>
      </c>
      <c r="I59" s="380">
        <v>0</v>
      </c>
      <c r="J59" s="380">
        <v>0</v>
      </c>
      <c r="K59" s="380">
        <v>0.5245470165971341</v>
      </c>
      <c r="L59" s="81">
        <v>0</v>
      </c>
      <c r="M59" s="380">
        <v>0</v>
      </c>
      <c r="N59" s="380">
        <v>0</v>
      </c>
      <c r="O59" s="81">
        <v>1.0490940331942682</v>
      </c>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row>
    <row r="60" spans="1:41" s="71" customFormat="1" x14ac:dyDescent="0.2">
      <c r="A60" s="1"/>
      <c r="B60" s="381" t="s">
        <v>260</v>
      </c>
      <c r="C60" s="380">
        <v>0</v>
      </c>
      <c r="D60" s="380">
        <v>0</v>
      </c>
      <c r="E60" s="380">
        <v>2.5943298113549791E-2</v>
      </c>
      <c r="F60" s="380">
        <v>0</v>
      </c>
      <c r="G60" s="380">
        <v>0</v>
      </c>
      <c r="H60" s="380">
        <v>0</v>
      </c>
      <c r="I60" s="380">
        <v>0</v>
      </c>
      <c r="J60" s="380">
        <v>0</v>
      </c>
      <c r="K60" s="380">
        <v>2.5943298113549791E-2</v>
      </c>
      <c r="L60" s="85">
        <v>0</v>
      </c>
      <c r="M60" s="380">
        <v>0</v>
      </c>
      <c r="N60" s="380">
        <v>0</v>
      </c>
      <c r="O60" s="85">
        <v>5.1886596227099582E-2</v>
      </c>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row>
    <row r="61" spans="1:41" s="71" customFormat="1" x14ac:dyDescent="0.2">
      <c r="A61" s="1"/>
      <c r="B61" s="384" t="s">
        <v>83</v>
      </c>
      <c r="C61" s="385">
        <v>0</v>
      </c>
      <c r="D61" s="385">
        <v>0</v>
      </c>
      <c r="E61" s="385">
        <v>0</v>
      </c>
      <c r="F61" s="385">
        <v>0</v>
      </c>
      <c r="G61" s="385">
        <v>0</v>
      </c>
      <c r="H61" s="385">
        <v>873.56490567096739</v>
      </c>
      <c r="I61" s="385">
        <v>0</v>
      </c>
      <c r="J61" s="385">
        <v>0</v>
      </c>
      <c r="K61" s="385">
        <v>0</v>
      </c>
      <c r="L61" s="385">
        <v>0</v>
      </c>
      <c r="M61" s="385">
        <v>0</v>
      </c>
      <c r="N61" s="385">
        <v>873.56490567096739</v>
      </c>
      <c r="O61" s="80">
        <v>1747.1298113419348</v>
      </c>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row>
    <row r="62" spans="1:41" s="71" customFormat="1" x14ac:dyDescent="0.2">
      <c r="A62" s="1"/>
      <c r="B62" s="286" t="s">
        <v>24</v>
      </c>
      <c r="C62" s="380">
        <v>0</v>
      </c>
      <c r="D62" s="380">
        <v>0</v>
      </c>
      <c r="E62" s="380">
        <v>0</v>
      </c>
      <c r="F62" s="380">
        <v>0</v>
      </c>
      <c r="G62" s="380">
        <v>0</v>
      </c>
      <c r="H62" s="380">
        <v>87.627596345343051</v>
      </c>
      <c r="I62" s="380">
        <v>0</v>
      </c>
      <c r="J62" s="380">
        <v>0</v>
      </c>
      <c r="K62" s="380">
        <v>0</v>
      </c>
      <c r="L62" s="380">
        <v>0</v>
      </c>
      <c r="M62" s="380">
        <v>0</v>
      </c>
      <c r="N62" s="380">
        <v>87.627596345343051</v>
      </c>
      <c r="O62" s="95">
        <v>175.2551926906861</v>
      </c>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row>
    <row r="63" spans="1:41" s="71" customFormat="1" x14ac:dyDescent="0.2">
      <c r="A63" s="1"/>
      <c r="B63" s="381" t="s">
        <v>259</v>
      </c>
      <c r="C63" s="380">
        <v>0</v>
      </c>
      <c r="D63" s="380">
        <v>0</v>
      </c>
      <c r="E63" s="380">
        <v>0</v>
      </c>
      <c r="F63" s="380">
        <v>0</v>
      </c>
      <c r="G63" s="380">
        <v>0</v>
      </c>
      <c r="H63" s="380">
        <v>86.586759356358996</v>
      </c>
      <c r="I63" s="380">
        <v>0</v>
      </c>
      <c r="J63" s="380">
        <v>0</v>
      </c>
      <c r="K63" s="380">
        <v>0</v>
      </c>
      <c r="L63" s="81">
        <v>0</v>
      </c>
      <c r="M63" s="380">
        <v>0</v>
      </c>
      <c r="N63" s="380">
        <v>86.586759356358996</v>
      </c>
      <c r="O63" s="81">
        <v>173.17351871271799</v>
      </c>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row>
    <row r="64" spans="1:41" s="71" customFormat="1" x14ac:dyDescent="0.2">
      <c r="A64" s="1"/>
      <c r="B64" s="381" t="s">
        <v>260</v>
      </c>
      <c r="C64" s="380">
        <v>0</v>
      </c>
      <c r="D64" s="380">
        <v>0</v>
      </c>
      <c r="E64" s="380">
        <v>0</v>
      </c>
      <c r="F64" s="380">
        <v>0</v>
      </c>
      <c r="G64" s="380">
        <v>0</v>
      </c>
      <c r="H64" s="380">
        <v>1.0408369889840594</v>
      </c>
      <c r="I64" s="380">
        <v>0</v>
      </c>
      <c r="J64" s="380">
        <v>0</v>
      </c>
      <c r="K64" s="380">
        <v>0</v>
      </c>
      <c r="L64" s="81">
        <v>0</v>
      </c>
      <c r="M64" s="380">
        <v>0</v>
      </c>
      <c r="N64" s="380">
        <v>1.0408369889840594</v>
      </c>
      <c r="O64" s="81">
        <v>2.0816739779681188</v>
      </c>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row>
    <row r="65" spans="1:41" s="71" customFormat="1" x14ac:dyDescent="0.2">
      <c r="A65" s="1"/>
      <c r="B65" s="286" t="s">
        <v>25</v>
      </c>
      <c r="C65" s="380">
        <v>0</v>
      </c>
      <c r="D65" s="380">
        <v>0</v>
      </c>
      <c r="E65" s="380">
        <v>0</v>
      </c>
      <c r="F65" s="380">
        <v>0</v>
      </c>
      <c r="G65" s="380">
        <v>0</v>
      </c>
      <c r="H65" s="380">
        <v>525.71370934000004</v>
      </c>
      <c r="I65" s="380">
        <v>0</v>
      </c>
      <c r="J65" s="380">
        <v>0</v>
      </c>
      <c r="K65" s="380">
        <v>0</v>
      </c>
      <c r="L65" s="380">
        <v>0</v>
      </c>
      <c r="M65" s="380">
        <v>0</v>
      </c>
      <c r="N65" s="380">
        <v>525.71370934000004</v>
      </c>
      <c r="O65" s="81">
        <v>1051.4274186800001</v>
      </c>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row>
    <row r="66" spans="1:41" s="71" customFormat="1" x14ac:dyDescent="0.2">
      <c r="A66" s="1"/>
      <c r="B66" s="381" t="s">
        <v>259</v>
      </c>
      <c r="C66" s="380">
        <v>0</v>
      </c>
      <c r="D66" s="380">
        <v>0</v>
      </c>
      <c r="E66" s="380">
        <v>0</v>
      </c>
      <c r="F66" s="380">
        <v>0</v>
      </c>
      <c r="G66" s="380">
        <v>0</v>
      </c>
      <c r="H66" s="380">
        <v>464.10705086000007</v>
      </c>
      <c r="I66" s="380">
        <v>0</v>
      </c>
      <c r="J66" s="380">
        <v>0</v>
      </c>
      <c r="K66" s="380">
        <v>0</v>
      </c>
      <c r="L66" s="380">
        <v>0</v>
      </c>
      <c r="M66" s="380">
        <v>0</v>
      </c>
      <c r="N66" s="380">
        <v>464.10705086000007</v>
      </c>
      <c r="O66" s="81">
        <v>928.21410172000014</v>
      </c>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row>
    <row r="67" spans="1:41" s="71" customFormat="1" x14ac:dyDescent="0.2">
      <c r="A67" s="1"/>
      <c r="B67" s="382" t="s">
        <v>261</v>
      </c>
      <c r="C67" s="380">
        <v>0</v>
      </c>
      <c r="D67" s="380">
        <v>0</v>
      </c>
      <c r="E67" s="380">
        <v>0</v>
      </c>
      <c r="F67" s="380">
        <v>0</v>
      </c>
      <c r="G67" s="380">
        <v>0</v>
      </c>
      <c r="H67" s="380">
        <v>176.81122731000002</v>
      </c>
      <c r="I67" s="380">
        <v>0</v>
      </c>
      <c r="J67" s="380">
        <v>0</v>
      </c>
      <c r="K67" s="380">
        <v>0</v>
      </c>
      <c r="L67" s="81">
        <v>0</v>
      </c>
      <c r="M67" s="380">
        <v>0</v>
      </c>
      <c r="N67" s="380">
        <v>176.81122731000002</v>
      </c>
      <c r="O67" s="81">
        <v>353.62245462000004</v>
      </c>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row>
    <row r="68" spans="1:41" s="71" customFormat="1" x14ac:dyDescent="0.2">
      <c r="A68" s="1"/>
      <c r="B68" s="383" t="s">
        <v>262</v>
      </c>
      <c r="C68" s="380">
        <v>0</v>
      </c>
      <c r="D68" s="380">
        <v>0</v>
      </c>
      <c r="E68" s="380">
        <v>0</v>
      </c>
      <c r="F68" s="380">
        <v>0</v>
      </c>
      <c r="G68" s="380">
        <v>0</v>
      </c>
      <c r="H68" s="380">
        <v>287.29582355000002</v>
      </c>
      <c r="I68" s="380">
        <v>0</v>
      </c>
      <c r="J68" s="380">
        <v>0</v>
      </c>
      <c r="K68" s="380">
        <v>0</v>
      </c>
      <c r="L68" s="81">
        <v>0</v>
      </c>
      <c r="M68" s="380">
        <v>0</v>
      </c>
      <c r="N68" s="380">
        <v>287.29582355000002</v>
      </c>
      <c r="O68" s="81">
        <v>574.59164710000005</v>
      </c>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row>
    <row r="69" spans="1:41" s="71" customFormat="1" x14ac:dyDescent="0.2">
      <c r="A69" s="1"/>
      <c r="B69" s="381" t="s">
        <v>260</v>
      </c>
      <c r="C69" s="380">
        <v>0</v>
      </c>
      <c r="D69" s="380">
        <v>0</v>
      </c>
      <c r="E69" s="380">
        <v>0</v>
      </c>
      <c r="F69" s="380">
        <v>0</v>
      </c>
      <c r="G69" s="380">
        <v>0</v>
      </c>
      <c r="H69" s="380">
        <v>61.606658479999993</v>
      </c>
      <c r="I69" s="380">
        <v>0</v>
      </c>
      <c r="J69" s="380">
        <v>0</v>
      </c>
      <c r="K69" s="380">
        <v>0</v>
      </c>
      <c r="L69" s="380">
        <v>0</v>
      </c>
      <c r="M69" s="380">
        <v>0</v>
      </c>
      <c r="N69" s="380">
        <v>61.606658479999993</v>
      </c>
      <c r="O69" s="81">
        <v>123.21331695999999</v>
      </c>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row>
    <row r="70" spans="1:41" s="71" customFormat="1" x14ac:dyDescent="0.2">
      <c r="A70" s="1"/>
      <c r="B70" s="382" t="s">
        <v>261</v>
      </c>
      <c r="C70" s="380">
        <v>0</v>
      </c>
      <c r="D70" s="380">
        <v>0</v>
      </c>
      <c r="E70" s="380">
        <v>0</v>
      </c>
      <c r="F70" s="380">
        <v>0</v>
      </c>
      <c r="G70" s="380">
        <v>0</v>
      </c>
      <c r="H70" s="380">
        <v>53.975224019999992</v>
      </c>
      <c r="I70" s="380">
        <v>0</v>
      </c>
      <c r="J70" s="380">
        <v>0</v>
      </c>
      <c r="K70" s="380">
        <v>0</v>
      </c>
      <c r="L70" s="81">
        <v>0</v>
      </c>
      <c r="M70" s="380">
        <v>0</v>
      </c>
      <c r="N70" s="380">
        <v>53.975224019999992</v>
      </c>
      <c r="O70" s="81">
        <v>107.95044803999998</v>
      </c>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row>
    <row r="71" spans="1:41" s="71" customFormat="1" x14ac:dyDescent="0.2">
      <c r="A71" s="1"/>
      <c r="B71" s="383" t="s">
        <v>262</v>
      </c>
      <c r="C71" s="380">
        <v>0</v>
      </c>
      <c r="D71" s="380">
        <v>0</v>
      </c>
      <c r="E71" s="380">
        <v>0</v>
      </c>
      <c r="F71" s="380">
        <v>0</v>
      </c>
      <c r="G71" s="380">
        <v>0</v>
      </c>
      <c r="H71" s="380">
        <v>7.6314344600000004</v>
      </c>
      <c r="I71" s="380">
        <v>0</v>
      </c>
      <c r="J71" s="380">
        <v>0</v>
      </c>
      <c r="K71" s="380">
        <v>0</v>
      </c>
      <c r="L71" s="81">
        <v>0</v>
      </c>
      <c r="M71" s="380">
        <v>0</v>
      </c>
      <c r="N71" s="380">
        <v>7.6314344600000004</v>
      </c>
      <c r="O71" s="81">
        <v>15.262868920000001</v>
      </c>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row>
    <row r="72" spans="1:41" s="71" customFormat="1" x14ac:dyDescent="0.2">
      <c r="A72" s="1"/>
      <c r="B72" s="286" t="s">
        <v>26</v>
      </c>
      <c r="C72" s="380">
        <v>0</v>
      </c>
      <c r="D72" s="380">
        <v>0</v>
      </c>
      <c r="E72" s="380">
        <v>0</v>
      </c>
      <c r="F72" s="380">
        <v>0</v>
      </c>
      <c r="G72" s="380">
        <v>0</v>
      </c>
      <c r="H72" s="380">
        <v>258.29449351555354</v>
      </c>
      <c r="I72" s="380">
        <v>0</v>
      </c>
      <c r="J72" s="380">
        <v>0</v>
      </c>
      <c r="K72" s="380">
        <v>0</v>
      </c>
      <c r="L72" s="380">
        <v>0</v>
      </c>
      <c r="M72" s="380">
        <v>0</v>
      </c>
      <c r="N72" s="380">
        <v>258.29449351555354</v>
      </c>
      <c r="O72" s="81">
        <v>516.58898703110708</v>
      </c>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row>
    <row r="73" spans="1:41" s="71" customFormat="1" x14ac:dyDescent="0.2">
      <c r="A73" s="1"/>
      <c r="B73" s="381" t="s">
        <v>259</v>
      </c>
      <c r="C73" s="380">
        <v>0</v>
      </c>
      <c r="D73" s="380">
        <v>0</v>
      </c>
      <c r="E73" s="380">
        <v>0</v>
      </c>
      <c r="F73" s="380">
        <v>0</v>
      </c>
      <c r="G73" s="380">
        <v>0</v>
      </c>
      <c r="H73" s="380">
        <v>139.2830887580055</v>
      </c>
      <c r="I73" s="380">
        <v>0</v>
      </c>
      <c r="J73" s="380">
        <v>0</v>
      </c>
      <c r="K73" s="380">
        <v>0</v>
      </c>
      <c r="L73" s="81">
        <v>0</v>
      </c>
      <c r="M73" s="380">
        <v>0</v>
      </c>
      <c r="N73" s="380">
        <v>139.2830887580055</v>
      </c>
      <c r="O73" s="81">
        <v>278.56617751601101</v>
      </c>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row>
    <row r="74" spans="1:41" s="71" customFormat="1" x14ac:dyDescent="0.2">
      <c r="A74" s="1"/>
      <c r="B74" s="381" t="s">
        <v>260</v>
      </c>
      <c r="C74" s="380">
        <v>0</v>
      </c>
      <c r="D74" s="380">
        <v>0</v>
      </c>
      <c r="E74" s="380">
        <v>0</v>
      </c>
      <c r="F74" s="380">
        <v>0</v>
      </c>
      <c r="G74" s="380">
        <v>0</v>
      </c>
      <c r="H74" s="380">
        <v>119.01140475754804</v>
      </c>
      <c r="I74" s="380">
        <v>0</v>
      </c>
      <c r="J74" s="380">
        <v>0</v>
      </c>
      <c r="K74" s="380">
        <v>0</v>
      </c>
      <c r="L74" s="81">
        <v>0</v>
      </c>
      <c r="M74" s="380">
        <v>0</v>
      </c>
      <c r="N74" s="380">
        <v>119.01140475754804</v>
      </c>
      <c r="O74" s="81">
        <v>238.02280951509607</v>
      </c>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row>
    <row r="75" spans="1:41" s="71" customFormat="1" x14ac:dyDescent="0.2">
      <c r="A75" s="1"/>
      <c r="B75" s="286" t="s">
        <v>27</v>
      </c>
      <c r="C75" s="380">
        <v>0</v>
      </c>
      <c r="D75" s="380">
        <v>0</v>
      </c>
      <c r="E75" s="380">
        <v>0</v>
      </c>
      <c r="F75" s="380">
        <v>0</v>
      </c>
      <c r="G75" s="380">
        <v>0</v>
      </c>
      <c r="H75" s="380">
        <v>1.9291064700707419</v>
      </c>
      <c r="I75" s="380">
        <v>0</v>
      </c>
      <c r="J75" s="380">
        <v>0</v>
      </c>
      <c r="K75" s="380">
        <v>0</v>
      </c>
      <c r="L75" s="380">
        <v>0</v>
      </c>
      <c r="M75" s="380">
        <v>0</v>
      </c>
      <c r="N75" s="380">
        <v>1.9291064700707419</v>
      </c>
      <c r="O75" s="81">
        <v>3.8582129401414837</v>
      </c>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row>
    <row r="76" spans="1:41" s="71" customFormat="1" x14ac:dyDescent="0.2">
      <c r="A76" s="1"/>
      <c r="B76" s="381" t="s">
        <v>259</v>
      </c>
      <c r="C76" s="380">
        <v>0</v>
      </c>
      <c r="D76" s="380">
        <v>0</v>
      </c>
      <c r="E76" s="380">
        <v>0</v>
      </c>
      <c r="F76" s="380">
        <v>0</v>
      </c>
      <c r="G76" s="380">
        <v>0</v>
      </c>
      <c r="H76" s="380">
        <v>1.3310178096317795</v>
      </c>
      <c r="I76" s="380">
        <v>0</v>
      </c>
      <c r="J76" s="380">
        <v>0</v>
      </c>
      <c r="K76" s="380">
        <v>0</v>
      </c>
      <c r="L76" s="81">
        <v>0</v>
      </c>
      <c r="M76" s="380">
        <v>0</v>
      </c>
      <c r="N76" s="380">
        <v>1.3310178096317795</v>
      </c>
      <c r="O76" s="81">
        <v>2.662035619263559</v>
      </c>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row>
    <row r="77" spans="1:41" s="71" customFormat="1" x14ac:dyDescent="0.2">
      <c r="A77" s="1"/>
      <c r="B77" s="386" t="s">
        <v>260</v>
      </c>
      <c r="C77" s="380">
        <v>0</v>
      </c>
      <c r="D77" s="380">
        <v>0</v>
      </c>
      <c r="E77" s="380">
        <v>0</v>
      </c>
      <c r="F77" s="380">
        <v>0</v>
      </c>
      <c r="G77" s="380">
        <v>0</v>
      </c>
      <c r="H77" s="380">
        <v>0.59808866043896236</v>
      </c>
      <c r="I77" s="380">
        <v>0</v>
      </c>
      <c r="J77" s="380">
        <v>0</v>
      </c>
      <c r="K77" s="380">
        <v>0</v>
      </c>
      <c r="L77" s="85">
        <v>0</v>
      </c>
      <c r="M77" s="380">
        <v>0</v>
      </c>
      <c r="N77" s="380">
        <v>0.59808866043896236</v>
      </c>
      <c r="O77" s="85">
        <v>1.1961773208779247</v>
      </c>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row>
    <row r="78" spans="1:41" s="71" customFormat="1" x14ac:dyDescent="0.2">
      <c r="A78" s="1"/>
      <c r="B78" s="387" t="s">
        <v>28</v>
      </c>
      <c r="C78" s="363">
        <v>0</v>
      </c>
      <c r="D78" s="363">
        <v>0</v>
      </c>
      <c r="E78" s="363">
        <v>0</v>
      </c>
      <c r="F78" s="363">
        <v>0</v>
      </c>
      <c r="G78" s="363">
        <v>0</v>
      </c>
      <c r="H78" s="363">
        <v>120.64302515293411</v>
      </c>
      <c r="I78" s="363">
        <v>0</v>
      </c>
      <c r="J78" s="363">
        <v>0</v>
      </c>
      <c r="K78" s="363">
        <v>0</v>
      </c>
      <c r="L78" s="80">
        <v>0</v>
      </c>
      <c r="M78" s="363">
        <v>0</v>
      </c>
      <c r="N78" s="363">
        <v>120.64302515293411</v>
      </c>
      <c r="O78" s="80">
        <v>241.28605030586823</v>
      </c>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row>
    <row r="79" spans="1:41" s="71" customFormat="1" x14ac:dyDescent="0.2">
      <c r="A79" s="1"/>
      <c r="B79" s="387" t="s">
        <v>877</v>
      </c>
      <c r="C79" s="95">
        <v>0</v>
      </c>
      <c r="D79" s="95">
        <v>0</v>
      </c>
      <c r="E79" s="95">
        <v>124.02074734856023</v>
      </c>
      <c r="F79" s="95">
        <v>0</v>
      </c>
      <c r="G79" s="95">
        <v>0</v>
      </c>
      <c r="H79" s="95">
        <v>125.38361270403905</v>
      </c>
      <c r="I79" s="95">
        <v>0</v>
      </c>
      <c r="J79" s="95">
        <v>0</v>
      </c>
      <c r="K79" s="95">
        <v>125.38361270403905</v>
      </c>
      <c r="L79" s="80">
        <v>0</v>
      </c>
      <c r="M79" s="95">
        <v>0</v>
      </c>
      <c r="N79" s="363">
        <v>124.02074734856023</v>
      </c>
      <c r="O79" s="80">
        <v>498.80872010519857</v>
      </c>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row>
    <row r="80" spans="1:41" s="71" customFormat="1" x14ac:dyDescent="0.2">
      <c r="A80" s="1"/>
      <c r="B80" s="362" t="s">
        <v>764</v>
      </c>
      <c r="C80" s="95">
        <v>0</v>
      </c>
      <c r="D80" s="95">
        <v>0</v>
      </c>
      <c r="E80" s="95">
        <v>0</v>
      </c>
      <c r="F80" s="95">
        <v>0</v>
      </c>
      <c r="G80" s="95">
        <v>0</v>
      </c>
      <c r="H80" s="95">
        <v>0</v>
      </c>
      <c r="I80" s="95">
        <v>0</v>
      </c>
      <c r="J80" s="95">
        <v>0</v>
      </c>
      <c r="K80" s="95">
        <v>0</v>
      </c>
      <c r="L80" s="80">
        <v>0</v>
      </c>
      <c r="M80" s="95">
        <v>0</v>
      </c>
      <c r="N80" s="363">
        <v>0</v>
      </c>
      <c r="O80" s="80">
        <v>0</v>
      </c>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row>
    <row r="81" spans="1:41" s="71" customFormat="1" x14ac:dyDescent="0.2">
      <c r="A81" s="1"/>
      <c r="B81" s="387" t="s">
        <v>765</v>
      </c>
      <c r="C81" s="95">
        <v>0</v>
      </c>
      <c r="D81" s="95">
        <v>0</v>
      </c>
      <c r="E81" s="95">
        <v>0</v>
      </c>
      <c r="F81" s="95">
        <v>0</v>
      </c>
      <c r="G81" s="95">
        <v>0</v>
      </c>
      <c r="H81" s="95">
        <v>0</v>
      </c>
      <c r="I81" s="95">
        <v>0</v>
      </c>
      <c r="J81" s="95">
        <v>0</v>
      </c>
      <c r="K81" s="95">
        <v>0</v>
      </c>
      <c r="L81" s="80">
        <v>0</v>
      </c>
      <c r="M81" s="95">
        <v>0</v>
      </c>
      <c r="N81" s="363">
        <v>0</v>
      </c>
      <c r="O81" s="80">
        <v>0</v>
      </c>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row>
    <row r="82" spans="1:41" s="71" customFormat="1" x14ac:dyDescent="0.2">
      <c r="A82" s="1"/>
      <c r="B82" s="362" t="s">
        <v>418</v>
      </c>
      <c r="C82" s="95">
        <v>0</v>
      </c>
      <c r="D82" s="95">
        <v>0</v>
      </c>
      <c r="E82" s="95">
        <v>58.838458856710027</v>
      </c>
      <c r="F82" s="95">
        <v>0</v>
      </c>
      <c r="G82" s="95">
        <v>0</v>
      </c>
      <c r="H82" s="95">
        <v>0</v>
      </c>
      <c r="I82" s="95">
        <v>0</v>
      </c>
      <c r="J82" s="95">
        <v>0</v>
      </c>
      <c r="K82" s="95">
        <v>0</v>
      </c>
      <c r="L82" s="80">
        <v>0</v>
      </c>
      <c r="M82" s="95">
        <v>0</v>
      </c>
      <c r="N82" s="363">
        <v>0</v>
      </c>
      <c r="O82" s="80">
        <v>58.838458856710027</v>
      </c>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row>
    <row r="83" spans="1:41" s="71" customFormat="1" x14ac:dyDescent="0.2">
      <c r="A83" s="1"/>
      <c r="B83" s="362" t="s">
        <v>629</v>
      </c>
      <c r="C83" s="95">
        <v>186.22780619200068</v>
      </c>
      <c r="D83" s="95">
        <v>0</v>
      </c>
      <c r="E83" s="95">
        <v>0</v>
      </c>
      <c r="F83" s="95">
        <v>184.203590907305</v>
      </c>
      <c r="G83" s="95">
        <v>0</v>
      </c>
      <c r="H83" s="95">
        <v>0</v>
      </c>
      <c r="I83" s="95">
        <v>184.203590907305</v>
      </c>
      <c r="J83" s="95">
        <v>0</v>
      </c>
      <c r="K83" s="95">
        <v>0</v>
      </c>
      <c r="L83" s="80">
        <v>186.22780619200068</v>
      </c>
      <c r="M83" s="95">
        <v>0</v>
      </c>
      <c r="N83" s="363">
        <v>0</v>
      </c>
      <c r="O83" s="80">
        <v>740.86279419861137</v>
      </c>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row>
    <row r="84" spans="1:41" s="71" customFormat="1" x14ac:dyDescent="0.2">
      <c r="A84" s="1"/>
      <c r="B84" s="362" t="s">
        <v>808</v>
      </c>
      <c r="C84" s="95">
        <v>7.5270452770952403</v>
      </c>
      <c r="D84" s="95">
        <v>7.2269900915936445</v>
      </c>
      <c r="E84" s="95">
        <v>7.6711213228312296</v>
      </c>
      <c r="F84" s="95">
        <v>7.3736249085518262</v>
      </c>
      <c r="G84" s="95">
        <v>7.3219161469835985</v>
      </c>
      <c r="H84" s="95">
        <v>7.2699174871655172</v>
      </c>
      <c r="I84" s="95">
        <v>7.2176273037930825</v>
      </c>
      <c r="J84" s="95">
        <v>7.1650439625690652</v>
      </c>
      <c r="K84" s="95">
        <v>7.112165819674515</v>
      </c>
      <c r="L84" s="80">
        <v>7.0589912228267337</v>
      </c>
      <c r="M84" s="95">
        <v>7.0055185096923163</v>
      </c>
      <c r="N84" s="363">
        <v>6.9517460086806331</v>
      </c>
      <c r="O84" s="80">
        <v>86.901708061457398</v>
      </c>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row>
    <row r="85" spans="1:41" s="71" customFormat="1" x14ac:dyDescent="0.2">
      <c r="A85" s="1"/>
      <c r="B85" s="362" t="s">
        <v>579</v>
      </c>
      <c r="C85" s="95">
        <v>0</v>
      </c>
      <c r="D85" s="95">
        <v>0</v>
      </c>
      <c r="E85" s="95">
        <v>0</v>
      </c>
      <c r="F85" s="95">
        <v>197.94999549966542</v>
      </c>
      <c r="G85" s="95">
        <v>0</v>
      </c>
      <c r="H85" s="95">
        <v>0</v>
      </c>
      <c r="I85" s="95">
        <v>0</v>
      </c>
      <c r="J85" s="95">
        <v>0</v>
      </c>
      <c r="K85" s="95">
        <v>0</v>
      </c>
      <c r="L85" s="80">
        <v>197.94999549966542</v>
      </c>
      <c r="M85" s="95">
        <v>0</v>
      </c>
      <c r="N85" s="363">
        <v>0</v>
      </c>
      <c r="O85" s="80">
        <v>395.89999099933084</v>
      </c>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row>
    <row r="86" spans="1:41" s="71" customFormat="1" x14ac:dyDescent="0.2">
      <c r="A86" s="1"/>
      <c r="B86" s="387" t="s">
        <v>580</v>
      </c>
      <c r="C86" s="95">
        <v>0</v>
      </c>
      <c r="D86" s="95">
        <v>0</v>
      </c>
      <c r="E86" s="95">
        <v>0</v>
      </c>
      <c r="F86" s="95">
        <v>135.73813804058898</v>
      </c>
      <c r="G86" s="95">
        <v>0</v>
      </c>
      <c r="H86" s="95">
        <v>0</v>
      </c>
      <c r="I86" s="95">
        <v>0</v>
      </c>
      <c r="J86" s="95">
        <v>0</v>
      </c>
      <c r="K86" s="95">
        <v>0</v>
      </c>
      <c r="L86" s="80">
        <v>135.73813804058898</v>
      </c>
      <c r="M86" s="95">
        <v>0</v>
      </c>
      <c r="N86" s="363">
        <v>0</v>
      </c>
      <c r="O86" s="80">
        <v>271.47627608117796</v>
      </c>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row>
    <row r="87" spans="1:41" s="71" customFormat="1" x14ac:dyDescent="0.2">
      <c r="A87" s="1"/>
      <c r="B87" s="362" t="s">
        <v>581</v>
      </c>
      <c r="C87" s="95">
        <v>0</v>
      </c>
      <c r="D87" s="95">
        <v>0</v>
      </c>
      <c r="E87" s="95">
        <v>0</v>
      </c>
      <c r="F87" s="95">
        <v>150.42993203026847</v>
      </c>
      <c r="G87" s="95">
        <v>0</v>
      </c>
      <c r="H87" s="95">
        <v>0</v>
      </c>
      <c r="I87" s="95">
        <v>0</v>
      </c>
      <c r="J87" s="95">
        <v>0</v>
      </c>
      <c r="K87" s="95">
        <v>0</v>
      </c>
      <c r="L87" s="80">
        <v>150.42993203026847</v>
      </c>
      <c r="M87" s="95">
        <v>0</v>
      </c>
      <c r="N87" s="363">
        <v>0</v>
      </c>
      <c r="O87" s="80">
        <v>300.85986406053695</v>
      </c>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row>
    <row r="88" spans="1:41" s="71" customFormat="1" hidden="1" x14ac:dyDescent="0.2">
      <c r="A88" s="1"/>
      <c r="B88" s="387"/>
      <c r="C88" s="95"/>
      <c r="D88" s="95"/>
      <c r="E88" s="95"/>
      <c r="F88" s="95"/>
      <c r="G88" s="95"/>
      <c r="H88" s="95"/>
      <c r="I88" s="95"/>
      <c r="J88" s="95"/>
      <c r="K88" s="95"/>
      <c r="L88" s="80"/>
      <c r="M88" s="95"/>
      <c r="N88" s="363"/>
      <c r="O88" s="80"/>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row>
    <row r="89" spans="1:41" s="71" customFormat="1" x14ac:dyDescent="0.2">
      <c r="A89" s="1"/>
      <c r="B89" s="387" t="s">
        <v>845</v>
      </c>
      <c r="C89" s="95">
        <v>0</v>
      </c>
      <c r="D89" s="95">
        <v>0</v>
      </c>
      <c r="E89" s="95">
        <v>0</v>
      </c>
      <c r="F89" s="95">
        <v>0</v>
      </c>
      <c r="G89" s="95">
        <v>408.90835685947263</v>
      </c>
      <c r="H89" s="95">
        <v>0</v>
      </c>
      <c r="I89" s="95">
        <v>0</v>
      </c>
      <c r="J89" s="95">
        <v>0</v>
      </c>
      <c r="K89" s="95">
        <v>0</v>
      </c>
      <c r="L89" s="80">
        <v>0</v>
      </c>
      <c r="M89" s="95">
        <v>408.90835685947263</v>
      </c>
      <c r="N89" s="363">
        <v>0</v>
      </c>
      <c r="O89" s="80">
        <v>817.81671371894527</v>
      </c>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row>
    <row r="90" spans="1:41" s="71" customFormat="1" x14ac:dyDescent="0.2">
      <c r="A90" s="1"/>
      <c r="B90" s="387" t="s">
        <v>852</v>
      </c>
      <c r="C90" s="95">
        <v>0</v>
      </c>
      <c r="D90" s="95">
        <v>0</v>
      </c>
      <c r="E90" s="95">
        <v>0</v>
      </c>
      <c r="F90" s="95">
        <v>0</v>
      </c>
      <c r="G90" s="95">
        <v>281.53095355000005</v>
      </c>
      <c r="H90" s="95">
        <v>0</v>
      </c>
      <c r="I90" s="95">
        <v>0</v>
      </c>
      <c r="J90" s="95">
        <v>0</v>
      </c>
      <c r="K90" s="95">
        <v>0</v>
      </c>
      <c r="L90" s="80">
        <v>0</v>
      </c>
      <c r="M90" s="95">
        <v>225.25178765000001</v>
      </c>
      <c r="N90" s="363">
        <v>0</v>
      </c>
      <c r="O90" s="80">
        <v>506.78274120000003</v>
      </c>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row>
    <row r="91" spans="1:41" s="71" customFormat="1" x14ac:dyDescent="0.2">
      <c r="A91" s="1"/>
      <c r="B91" s="387" t="s">
        <v>855</v>
      </c>
      <c r="C91" s="95">
        <v>0</v>
      </c>
      <c r="D91" s="95">
        <v>0</v>
      </c>
      <c r="E91" s="95">
        <v>0</v>
      </c>
      <c r="F91" s="95">
        <v>0</v>
      </c>
      <c r="G91" s="95">
        <v>108.80825231</v>
      </c>
      <c r="H91" s="95">
        <v>0</v>
      </c>
      <c r="I91" s="95">
        <v>0</v>
      </c>
      <c r="J91" s="95">
        <v>0</v>
      </c>
      <c r="K91" s="95">
        <v>0</v>
      </c>
      <c r="L91" s="80">
        <v>0</v>
      </c>
      <c r="M91" s="95">
        <v>0</v>
      </c>
      <c r="N91" s="363">
        <v>0</v>
      </c>
      <c r="O91" s="80">
        <f>+G91</f>
        <v>108.80825231</v>
      </c>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row>
    <row r="92" spans="1:41" s="71" customFormat="1" x14ac:dyDescent="0.2">
      <c r="A92" s="1"/>
      <c r="B92" s="362" t="s">
        <v>408</v>
      </c>
      <c r="C92" s="363">
        <v>0</v>
      </c>
      <c r="D92" s="363">
        <v>0</v>
      </c>
      <c r="E92" s="363">
        <v>0</v>
      </c>
      <c r="F92" s="363">
        <v>117.90242668</v>
      </c>
      <c r="G92" s="363">
        <v>0</v>
      </c>
      <c r="H92" s="363">
        <v>0</v>
      </c>
      <c r="I92" s="363">
        <v>0</v>
      </c>
      <c r="J92" s="363">
        <v>0</v>
      </c>
      <c r="K92" s="363">
        <v>0</v>
      </c>
      <c r="L92" s="80">
        <v>117.90242668</v>
      </c>
      <c r="M92" s="363">
        <v>0</v>
      </c>
      <c r="N92" s="363">
        <v>0</v>
      </c>
      <c r="O92" s="80">
        <v>235.80485336000001</v>
      </c>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row>
    <row r="93" spans="1:41" s="71" customFormat="1" x14ac:dyDescent="0.2">
      <c r="A93" s="1"/>
      <c r="B93" s="387" t="s">
        <v>554</v>
      </c>
      <c r="C93" s="363">
        <v>0</v>
      </c>
      <c r="D93" s="363">
        <v>0</v>
      </c>
      <c r="E93" s="363">
        <v>0</v>
      </c>
      <c r="F93" s="363">
        <v>0</v>
      </c>
      <c r="G93" s="363">
        <v>0</v>
      </c>
      <c r="H93" s="363">
        <v>174.28794468000001</v>
      </c>
      <c r="I93" s="363">
        <v>0</v>
      </c>
      <c r="J93" s="363">
        <v>0</v>
      </c>
      <c r="K93" s="363">
        <v>0</v>
      </c>
      <c r="L93" s="80">
        <v>0</v>
      </c>
      <c r="M93" s="363">
        <v>0</v>
      </c>
      <c r="N93" s="363">
        <v>174.28794468000001</v>
      </c>
      <c r="O93" s="80">
        <v>348.57588936000002</v>
      </c>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row>
    <row r="94" spans="1:41" s="71" customFormat="1" x14ac:dyDescent="0.2">
      <c r="A94" s="1"/>
      <c r="B94" s="362" t="s">
        <v>555</v>
      </c>
      <c r="C94" s="363">
        <v>0</v>
      </c>
      <c r="D94" s="363">
        <v>0</v>
      </c>
      <c r="E94" s="363">
        <v>0</v>
      </c>
      <c r="F94" s="363">
        <v>0</v>
      </c>
      <c r="G94" s="363">
        <v>0</v>
      </c>
      <c r="H94" s="363">
        <v>177.59946388999998</v>
      </c>
      <c r="I94" s="363">
        <v>0</v>
      </c>
      <c r="J94" s="363">
        <v>0</v>
      </c>
      <c r="K94" s="363">
        <v>0</v>
      </c>
      <c r="L94" s="80">
        <v>0</v>
      </c>
      <c r="M94" s="363">
        <v>0</v>
      </c>
      <c r="N94" s="363">
        <v>177.59946388999998</v>
      </c>
      <c r="O94" s="80">
        <v>355.19892777999996</v>
      </c>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row>
    <row r="95" spans="1:41" s="71" customFormat="1" x14ac:dyDescent="0.2">
      <c r="A95" s="1"/>
      <c r="B95" s="387" t="s">
        <v>556</v>
      </c>
      <c r="C95" s="363">
        <v>0</v>
      </c>
      <c r="D95" s="363">
        <v>0</v>
      </c>
      <c r="E95" s="363">
        <v>0</v>
      </c>
      <c r="F95" s="363">
        <v>0</v>
      </c>
      <c r="G95" s="363">
        <v>0</v>
      </c>
      <c r="H95" s="363">
        <v>184.68842028999998</v>
      </c>
      <c r="I95" s="363">
        <v>0</v>
      </c>
      <c r="J95" s="363">
        <v>0</v>
      </c>
      <c r="K95" s="363">
        <v>0</v>
      </c>
      <c r="L95" s="80">
        <v>0</v>
      </c>
      <c r="M95" s="363">
        <v>0</v>
      </c>
      <c r="N95" s="363">
        <v>184.68842028999998</v>
      </c>
      <c r="O95" s="80">
        <v>369.37684057999996</v>
      </c>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row>
    <row r="96" spans="1:41" s="120" customFormat="1" x14ac:dyDescent="0.2">
      <c r="A96" s="1"/>
      <c r="B96" s="387" t="s">
        <v>853</v>
      </c>
      <c r="C96" s="363">
        <v>0</v>
      </c>
      <c r="D96" s="363">
        <v>0</v>
      </c>
      <c r="E96" s="363">
        <v>0</v>
      </c>
      <c r="F96" s="363">
        <v>44.154652329999998</v>
      </c>
      <c r="G96" s="363">
        <v>0</v>
      </c>
      <c r="H96" s="363">
        <v>0</v>
      </c>
      <c r="I96" s="363">
        <v>0</v>
      </c>
      <c r="J96" s="363">
        <v>0</v>
      </c>
      <c r="K96" s="363">
        <v>0</v>
      </c>
      <c r="L96" s="80">
        <v>44.154652329999998</v>
      </c>
      <c r="M96" s="363">
        <v>0</v>
      </c>
      <c r="N96" s="363">
        <v>0</v>
      </c>
      <c r="O96" s="80">
        <v>88.309304659999995</v>
      </c>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row>
    <row r="97" spans="1:41" s="120" customFormat="1" x14ac:dyDescent="0.2">
      <c r="A97" s="1"/>
      <c r="B97" s="387" t="s">
        <v>854</v>
      </c>
      <c r="C97" s="363">
        <v>0</v>
      </c>
      <c r="D97" s="363">
        <v>0</v>
      </c>
      <c r="E97" s="363">
        <v>0</v>
      </c>
      <c r="F97" s="363">
        <v>59.24850893</v>
      </c>
      <c r="G97" s="363">
        <v>0</v>
      </c>
      <c r="H97" s="363">
        <v>0</v>
      </c>
      <c r="I97" s="363">
        <v>0</v>
      </c>
      <c r="J97" s="363">
        <v>0</v>
      </c>
      <c r="K97" s="363">
        <v>0</v>
      </c>
      <c r="L97" s="80">
        <v>0</v>
      </c>
      <c r="M97" s="363">
        <v>0</v>
      </c>
      <c r="N97" s="363">
        <v>0</v>
      </c>
      <c r="O97" s="80">
        <v>59.24850893</v>
      </c>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row>
    <row r="98" spans="1:41" s="120" customFormat="1" x14ac:dyDescent="0.2">
      <c r="A98" s="1"/>
      <c r="B98" s="387" t="s">
        <v>636</v>
      </c>
      <c r="C98" s="363">
        <v>0</v>
      </c>
      <c r="D98" s="363">
        <v>0</v>
      </c>
      <c r="E98" s="363">
        <v>0</v>
      </c>
      <c r="F98" s="363">
        <v>103.72979526</v>
      </c>
      <c r="G98" s="363">
        <v>0</v>
      </c>
      <c r="H98" s="363">
        <v>0</v>
      </c>
      <c r="I98" s="363">
        <v>0</v>
      </c>
      <c r="J98" s="363">
        <v>0</v>
      </c>
      <c r="K98" s="363">
        <v>0</v>
      </c>
      <c r="L98" s="80">
        <v>103.72979526</v>
      </c>
      <c r="M98" s="363">
        <v>0</v>
      </c>
      <c r="N98" s="363">
        <v>0</v>
      </c>
      <c r="O98" s="80">
        <v>207.45959052000001</v>
      </c>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row>
    <row r="99" spans="1:41" s="71" customFormat="1" x14ac:dyDescent="0.2">
      <c r="A99" s="1"/>
      <c r="B99" s="362" t="s">
        <v>471</v>
      </c>
      <c r="C99" s="363">
        <v>0</v>
      </c>
      <c r="D99" s="363">
        <v>0</v>
      </c>
      <c r="E99" s="363">
        <v>0</v>
      </c>
      <c r="F99" s="363">
        <v>0</v>
      </c>
      <c r="G99" s="363">
        <v>0</v>
      </c>
      <c r="H99" s="363">
        <v>0</v>
      </c>
      <c r="I99" s="363">
        <v>0</v>
      </c>
      <c r="J99" s="363">
        <v>0</v>
      </c>
      <c r="K99" s="363">
        <v>0</v>
      </c>
      <c r="L99" s="80">
        <v>0</v>
      </c>
      <c r="M99" s="363">
        <v>0</v>
      </c>
      <c r="N99" s="363">
        <v>0</v>
      </c>
      <c r="O99" s="80">
        <v>0</v>
      </c>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row>
    <row r="100" spans="1:41" s="71" customFormat="1" x14ac:dyDescent="0.2">
      <c r="A100" s="1"/>
      <c r="B100" s="387" t="s">
        <v>472</v>
      </c>
      <c r="C100" s="363">
        <v>0</v>
      </c>
      <c r="D100" s="363">
        <v>0</v>
      </c>
      <c r="E100" s="363">
        <v>0</v>
      </c>
      <c r="F100" s="363">
        <v>154.6875</v>
      </c>
      <c r="G100" s="363">
        <v>0</v>
      </c>
      <c r="H100" s="363">
        <v>0</v>
      </c>
      <c r="I100" s="363">
        <v>0</v>
      </c>
      <c r="J100" s="363">
        <v>0</v>
      </c>
      <c r="K100" s="363">
        <v>0</v>
      </c>
      <c r="L100" s="80">
        <v>154.6875</v>
      </c>
      <c r="M100" s="363">
        <v>0</v>
      </c>
      <c r="N100" s="363">
        <v>0</v>
      </c>
      <c r="O100" s="80">
        <v>309.375</v>
      </c>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row>
    <row r="101" spans="1:41" s="71" customFormat="1" x14ac:dyDescent="0.2">
      <c r="A101" s="1"/>
      <c r="B101" s="362" t="s">
        <v>473</v>
      </c>
      <c r="C101" s="363">
        <v>0</v>
      </c>
      <c r="D101" s="363">
        <v>0</v>
      </c>
      <c r="E101" s="363">
        <v>0</v>
      </c>
      <c r="F101" s="363">
        <v>243.75</v>
      </c>
      <c r="G101" s="363">
        <v>0</v>
      </c>
      <c r="H101" s="363">
        <v>0</v>
      </c>
      <c r="I101" s="363">
        <v>0</v>
      </c>
      <c r="J101" s="363">
        <v>0</v>
      </c>
      <c r="K101" s="363">
        <v>0</v>
      </c>
      <c r="L101" s="80">
        <v>243.75</v>
      </c>
      <c r="M101" s="363">
        <v>0</v>
      </c>
      <c r="N101" s="363">
        <v>0</v>
      </c>
      <c r="O101" s="80">
        <v>487.5</v>
      </c>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row>
    <row r="102" spans="1:41" s="71" customFormat="1" x14ac:dyDescent="0.2">
      <c r="A102" s="1"/>
      <c r="B102" s="387" t="s">
        <v>474</v>
      </c>
      <c r="C102" s="363">
        <v>0</v>
      </c>
      <c r="D102" s="363">
        <v>0</v>
      </c>
      <c r="E102" s="363">
        <v>0</v>
      </c>
      <c r="F102" s="363">
        <v>104.84375</v>
      </c>
      <c r="G102" s="363">
        <v>0</v>
      </c>
      <c r="H102" s="363">
        <v>0</v>
      </c>
      <c r="I102" s="363">
        <v>0</v>
      </c>
      <c r="J102" s="363">
        <v>0</v>
      </c>
      <c r="K102" s="363">
        <v>0</v>
      </c>
      <c r="L102" s="80">
        <v>104.84375</v>
      </c>
      <c r="M102" s="363">
        <v>0</v>
      </c>
      <c r="N102" s="363">
        <v>0</v>
      </c>
      <c r="O102" s="80">
        <v>209.6875</v>
      </c>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row>
    <row r="103" spans="1:41" s="71" customFormat="1" x14ac:dyDescent="0.2">
      <c r="A103" s="1"/>
      <c r="B103" s="362" t="s">
        <v>480</v>
      </c>
      <c r="C103" s="363">
        <v>33.125</v>
      </c>
      <c r="D103" s="363">
        <v>0</v>
      </c>
      <c r="E103" s="363">
        <v>0</v>
      </c>
      <c r="F103" s="363">
        <v>0</v>
      </c>
      <c r="G103" s="363">
        <v>0</v>
      </c>
      <c r="H103" s="363">
        <v>0</v>
      </c>
      <c r="I103" s="363">
        <v>33.125</v>
      </c>
      <c r="J103" s="363">
        <v>0</v>
      </c>
      <c r="K103" s="363">
        <v>0</v>
      </c>
      <c r="L103" s="80">
        <v>0</v>
      </c>
      <c r="M103" s="363">
        <v>0</v>
      </c>
      <c r="N103" s="363">
        <v>0</v>
      </c>
      <c r="O103" s="80">
        <v>66.25</v>
      </c>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row>
    <row r="104" spans="1:41" s="71" customFormat="1" x14ac:dyDescent="0.2">
      <c r="A104" s="1"/>
      <c r="B104" s="362" t="s">
        <v>751</v>
      </c>
      <c r="C104" s="363">
        <v>40.46875</v>
      </c>
      <c r="D104" s="363">
        <v>0</v>
      </c>
      <c r="E104" s="363">
        <v>0</v>
      </c>
      <c r="F104" s="363">
        <v>0</v>
      </c>
      <c r="G104" s="363">
        <v>0</v>
      </c>
      <c r="H104" s="363">
        <v>0</v>
      </c>
      <c r="I104" s="363">
        <v>40.46875</v>
      </c>
      <c r="J104" s="363">
        <v>0</v>
      </c>
      <c r="K104" s="363">
        <v>0</v>
      </c>
      <c r="L104" s="80">
        <v>0</v>
      </c>
      <c r="M104" s="363">
        <v>0</v>
      </c>
      <c r="N104" s="363">
        <v>0</v>
      </c>
      <c r="O104" s="80">
        <v>80.9375</v>
      </c>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row>
    <row r="105" spans="1:41" s="71" customFormat="1" x14ac:dyDescent="0.2">
      <c r="A105" s="1"/>
      <c r="B105" s="387" t="s">
        <v>482</v>
      </c>
      <c r="C105" s="363">
        <v>62.34375</v>
      </c>
      <c r="D105" s="363">
        <v>0</v>
      </c>
      <c r="E105" s="363">
        <v>0</v>
      </c>
      <c r="F105" s="363">
        <v>0</v>
      </c>
      <c r="G105" s="363">
        <v>0</v>
      </c>
      <c r="H105" s="363">
        <v>0</v>
      </c>
      <c r="I105" s="363">
        <v>62.34375</v>
      </c>
      <c r="J105" s="363">
        <v>0</v>
      </c>
      <c r="K105" s="363">
        <v>0</v>
      </c>
      <c r="L105" s="80">
        <v>0</v>
      </c>
      <c r="M105" s="363">
        <v>0</v>
      </c>
      <c r="N105" s="363">
        <v>0</v>
      </c>
      <c r="O105" s="80">
        <v>124.6875</v>
      </c>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row>
    <row r="106" spans="1:41" s="71" customFormat="1" x14ac:dyDescent="0.2">
      <c r="A106" s="1"/>
      <c r="B106" s="387" t="s">
        <v>633</v>
      </c>
      <c r="C106" s="363">
        <v>0</v>
      </c>
      <c r="D106" s="363">
        <v>0</v>
      </c>
      <c r="E106" s="363">
        <v>0</v>
      </c>
      <c r="F106" s="363">
        <v>0</v>
      </c>
      <c r="G106" s="363">
        <v>0</v>
      </c>
      <c r="H106" s="363">
        <v>97.96875</v>
      </c>
      <c r="I106" s="363">
        <v>0</v>
      </c>
      <c r="J106" s="363">
        <v>0</v>
      </c>
      <c r="K106" s="363">
        <v>0</v>
      </c>
      <c r="L106" s="80">
        <v>0</v>
      </c>
      <c r="M106" s="363">
        <v>0</v>
      </c>
      <c r="N106" s="363">
        <v>97.96875</v>
      </c>
      <c r="O106" s="80">
        <v>195.9375</v>
      </c>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row>
    <row r="107" spans="1:41" s="71" customFormat="1" x14ac:dyDescent="0.2">
      <c r="A107" s="1"/>
      <c r="B107" s="387" t="s">
        <v>634</v>
      </c>
      <c r="C107" s="363">
        <v>0</v>
      </c>
      <c r="D107" s="363">
        <v>0</v>
      </c>
      <c r="E107" s="363">
        <v>0</v>
      </c>
      <c r="F107" s="363">
        <v>0</v>
      </c>
      <c r="G107" s="363">
        <v>0</v>
      </c>
      <c r="H107" s="363">
        <v>0</v>
      </c>
      <c r="I107" s="363">
        <v>0</v>
      </c>
      <c r="J107" s="363">
        <v>0</v>
      </c>
      <c r="K107" s="363">
        <v>0</v>
      </c>
      <c r="L107" s="80">
        <v>13.718118077431155</v>
      </c>
      <c r="M107" s="363">
        <v>0</v>
      </c>
      <c r="N107" s="363">
        <v>0</v>
      </c>
      <c r="O107" s="80">
        <v>13.718118077431155</v>
      </c>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row>
    <row r="108" spans="1:41" s="71" customFormat="1" x14ac:dyDescent="0.2">
      <c r="A108" s="1"/>
      <c r="B108" s="362" t="s">
        <v>479</v>
      </c>
      <c r="C108" s="363">
        <v>0</v>
      </c>
      <c r="D108" s="363">
        <v>3.4734359700000002</v>
      </c>
      <c r="E108" s="363">
        <v>0</v>
      </c>
      <c r="F108" s="363">
        <v>0</v>
      </c>
      <c r="G108" s="363">
        <v>0</v>
      </c>
      <c r="H108" s="363">
        <v>0</v>
      </c>
      <c r="I108" s="363">
        <v>0</v>
      </c>
      <c r="J108" s="363">
        <v>3.4734359700000002</v>
      </c>
      <c r="K108" s="363">
        <v>0</v>
      </c>
      <c r="L108" s="80">
        <v>0</v>
      </c>
      <c r="M108" s="363">
        <v>0</v>
      </c>
      <c r="N108" s="363">
        <v>0</v>
      </c>
      <c r="O108" s="80">
        <v>6.9468719400000003</v>
      </c>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row>
    <row r="109" spans="1:41" s="71" customFormat="1" x14ac:dyDescent="0.2">
      <c r="A109" s="1"/>
      <c r="B109" s="362" t="s">
        <v>558</v>
      </c>
      <c r="C109" s="363">
        <v>0</v>
      </c>
      <c r="D109" s="363">
        <v>0</v>
      </c>
      <c r="E109" s="363">
        <v>0</v>
      </c>
      <c r="F109" s="363">
        <v>0</v>
      </c>
      <c r="G109" s="363">
        <v>0</v>
      </c>
      <c r="H109" s="363">
        <v>0</v>
      </c>
      <c r="I109" s="363">
        <v>0</v>
      </c>
      <c r="J109" s="363">
        <v>0</v>
      </c>
      <c r="K109" s="363">
        <v>0</v>
      </c>
      <c r="L109" s="80">
        <v>0</v>
      </c>
      <c r="M109" s="363">
        <v>0</v>
      </c>
      <c r="N109" s="363">
        <v>0</v>
      </c>
      <c r="O109" s="80">
        <v>0</v>
      </c>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row>
    <row r="110" spans="1:41" s="71" customFormat="1" x14ac:dyDescent="0.2">
      <c r="A110" s="1"/>
      <c r="B110" s="362" t="s">
        <v>936</v>
      </c>
      <c r="C110" s="363">
        <v>0</v>
      </c>
      <c r="D110" s="363">
        <v>116.69121895000001</v>
      </c>
      <c r="E110" s="363">
        <v>0</v>
      </c>
      <c r="F110" s="363">
        <v>0</v>
      </c>
      <c r="G110" s="363">
        <v>0</v>
      </c>
      <c r="H110" s="363">
        <v>0</v>
      </c>
      <c r="I110" s="363">
        <v>0</v>
      </c>
      <c r="J110" s="363">
        <v>0</v>
      </c>
      <c r="K110" s="363">
        <v>0</v>
      </c>
      <c r="L110" s="80">
        <v>0</v>
      </c>
      <c r="M110" s="363">
        <v>0</v>
      </c>
      <c r="N110" s="363">
        <v>0</v>
      </c>
      <c r="O110" s="80">
        <v>116.69121895000001</v>
      </c>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row>
    <row r="111" spans="1:41" s="71" customFormat="1" x14ac:dyDescent="0.2">
      <c r="A111" s="1"/>
      <c r="B111" s="362" t="s">
        <v>934</v>
      </c>
      <c r="C111" s="363">
        <v>0</v>
      </c>
      <c r="D111" s="363">
        <v>0</v>
      </c>
      <c r="E111" s="363">
        <v>0</v>
      </c>
      <c r="F111" s="363">
        <v>0</v>
      </c>
      <c r="G111" s="363">
        <v>84.81139395999999</v>
      </c>
      <c r="H111" s="363">
        <v>0</v>
      </c>
      <c r="I111" s="363">
        <v>0</v>
      </c>
      <c r="J111" s="363">
        <v>0</v>
      </c>
      <c r="K111" s="363">
        <v>0</v>
      </c>
      <c r="L111" s="80">
        <v>0</v>
      </c>
      <c r="M111" s="363">
        <v>0</v>
      </c>
      <c r="N111" s="363">
        <v>0</v>
      </c>
      <c r="O111" s="80">
        <v>84.81139395999999</v>
      </c>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row>
    <row r="112" spans="1:41" s="71" customFormat="1" x14ac:dyDescent="0.2">
      <c r="A112" s="1"/>
      <c r="B112" s="362" t="s">
        <v>672</v>
      </c>
      <c r="C112" s="363">
        <v>0</v>
      </c>
      <c r="D112" s="363">
        <v>0</v>
      </c>
      <c r="E112" s="363">
        <v>450.98284546171078</v>
      </c>
      <c r="F112" s="363">
        <v>0</v>
      </c>
      <c r="G112" s="363">
        <v>0</v>
      </c>
      <c r="H112" s="363">
        <v>455.93870090615025</v>
      </c>
      <c r="I112" s="363">
        <v>0</v>
      </c>
      <c r="J112" s="363">
        <v>0</v>
      </c>
      <c r="K112" s="363">
        <v>0</v>
      </c>
      <c r="L112" s="80">
        <v>0</v>
      </c>
      <c r="M112" s="363">
        <v>0</v>
      </c>
      <c r="N112" s="363">
        <v>0</v>
      </c>
      <c r="O112" s="80">
        <v>906.92154636786108</v>
      </c>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row>
    <row r="113" spans="1:41" s="71" customFormat="1" x14ac:dyDescent="0.2">
      <c r="A113" s="1"/>
      <c r="B113" s="362" t="s">
        <v>752</v>
      </c>
      <c r="C113" s="363">
        <v>124.84375</v>
      </c>
      <c r="D113" s="363">
        <v>0</v>
      </c>
      <c r="E113" s="363">
        <v>0</v>
      </c>
      <c r="F113" s="363">
        <v>0</v>
      </c>
      <c r="G113" s="363">
        <v>0</v>
      </c>
      <c r="H113" s="363">
        <v>0</v>
      </c>
      <c r="I113" s="363">
        <v>124.84375</v>
      </c>
      <c r="J113" s="363">
        <v>0</v>
      </c>
      <c r="K113" s="363">
        <v>0</v>
      </c>
      <c r="L113" s="80">
        <v>0</v>
      </c>
      <c r="M113" s="363">
        <v>0</v>
      </c>
      <c r="N113" s="363">
        <v>0</v>
      </c>
      <c r="O113" s="80">
        <v>249.6875</v>
      </c>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row>
    <row r="114" spans="1:41" s="71" customFormat="1" x14ac:dyDescent="0.2">
      <c r="A114" s="1"/>
      <c r="B114" s="387" t="s">
        <v>598</v>
      </c>
      <c r="C114" s="363">
        <v>91.40625</v>
      </c>
      <c r="D114" s="363">
        <v>0</v>
      </c>
      <c r="E114" s="363">
        <v>0</v>
      </c>
      <c r="F114" s="363">
        <v>0</v>
      </c>
      <c r="G114" s="363">
        <v>0</v>
      </c>
      <c r="H114" s="363">
        <v>0</v>
      </c>
      <c r="I114" s="363">
        <v>91.40625</v>
      </c>
      <c r="J114" s="363">
        <v>0</v>
      </c>
      <c r="K114" s="363">
        <v>0</v>
      </c>
      <c r="L114" s="80">
        <v>0</v>
      </c>
      <c r="M114" s="363">
        <v>0</v>
      </c>
      <c r="N114" s="363">
        <v>0</v>
      </c>
      <c r="O114" s="80">
        <v>182.8125</v>
      </c>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row>
    <row r="115" spans="1:41" s="71" customFormat="1" x14ac:dyDescent="0.2">
      <c r="A115" s="1"/>
      <c r="B115" s="387" t="s">
        <v>753</v>
      </c>
      <c r="C115" s="363">
        <v>103.125</v>
      </c>
      <c r="D115" s="363">
        <v>0</v>
      </c>
      <c r="E115" s="363">
        <v>0</v>
      </c>
      <c r="F115" s="363">
        <v>0</v>
      </c>
      <c r="G115" s="363">
        <v>0</v>
      </c>
      <c r="H115" s="363">
        <v>0</v>
      </c>
      <c r="I115" s="363">
        <v>103.125</v>
      </c>
      <c r="J115" s="363">
        <v>0</v>
      </c>
      <c r="K115" s="363">
        <v>0</v>
      </c>
      <c r="L115" s="80">
        <v>0</v>
      </c>
      <c r="M115" s="363">
        <v>0</v>
      </c>
      <c r="N115" s="363">
        <v>0</v>
      </c>
      <c r="O115" s="80">
        <v>206.25</v>
      </c>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row>
    <row r="116" spans="1:41" s="71" customFormat="1" x14ac:dyDescent="0.2">
      <c r="A116" s="1"/>
      <c r="B116" s="362" t="s">
        <v>599</v>
      </c>
      <c r="C116" s="363">
        <v>128.90625</v>
      </c>
      <c r="D116" s="363">
        <v>0</v>
      </c>
      <c r="E116" s="363">
        <v>0</v>
      </c>
      <c r="F116" s="363">
        <v>0</v>
      </c>
      <c r="G116" s="363">
        <v>0</v>
      </c>
      <c r="H116" s="363">
        <v>0</v>
      </c>
      <c r="I116" s="363">
        <v>128.90625</v>
      </c>
      <c r="J116" s="363">
        <v>0</v>
      </c>
      <c r="K116" s="363">
        <v>0</v>
      </c>
      <c r="L116" s="80">
        <v>0</v>
      </c>
      <c r="M116" s="363">
        <v>0</v>
      </c>
      <c r="N116" s="363">
        <v>0</v>
      </c>
      <c r="O116" s="80">
        <v>257.8125</v>
      </c>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row>
    <row r="117" spans="1:41" s="71" customFormat="1" x14ac:dyDescent="0.2">
      <c r="A117" s="1"/>
      <c r="B117" s="387" t="s">
        <v>484</v>
      </c>
      <c r="C117" s="363">
        <v>17.412057638622638</v>
      </c>
      <c r="D117" s="363">
        <v>0</v>
      </c>
      <c r="E117" s="363">
        <v>0</v>
      </c>
      <c r="F117" s="363">
        <v>0</v>
      </c>
      <c r="G117" s="363">
        <v>0</v>
      </c>
      <c r="H117" s="363">
        <v>0</v>
      </c>
      <c r="I117" s="363">
        <v>17.412057638622638</v>
      </c>
      <c r="J117" s="363">
        <v>0</v>
      </c>
      <c r="K117" s="363">
        <v>0</v>
      </c>
      <c r="L117" s="80">
        <v>0</v>
      </c>
      <c r="M117" s="363">
        <v>0</v>
      </c>
      <c r="N117" s="363">
        <v>0</v>
      </c>
      <c r="O117" s="80">
        <v>34.824115277245276</v>
      </c>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row>
    <row r="118" spans="1:41" s="71" customFormat="1" x14ac:dyDescent="0.2">
      <c r="A118" s="1"/>
      <c r="B118" s="362" t="s">
        <v>582</v>
      </c>
      <c r="C118" s="363">
        <v>0</v>
      </c>
      <c r="D118" s="363">
        <v>0</v>
      </c>
      <c r="E118" s="363">
        <v>0</v>
      </c>
      <c r="F118" s="363">
        <v>32.008068973990746</v>
      </c>
      <c r="G118" s="363">
        <v>0</v>
      </c>
      <c r="H118" s="363">
        <v>0</v>
      </c>
      <c r="I118" s="363">
        <v>0</v>
      </c>
      <c r="J118" s="363">
        <v>0</v>
      </c>
      <c r="K118" s="363">
        <v>0</v>
      </c>
      <c r="L118" s="80">
        <v>0</v>
      </c>
      <c r="M118" s="363">
        <v>0</v>
      </c>
      <c r="N118" s="363">
        <v>0</v>
      </c>
      <c r="O118" s="80">
        <v>32.008068973990746</v>
      </c>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row>
    <row r="119" spans="1:41" s="71" customFormat="1" x14ac:dyDescent="0.2">
      <c r="A119" s="1"/>
      <c r="B119" s="362" t="s">
        <v>760</v>
      </c>
      <c r="C119" s="363">
        <v>0</v>
      </c>
      <c r="D119" s="363">
        <v>0</v>
      </c>
      <c r="E119" s="363">
        <v>20.956499955846525</v>
      </c>
      <c r="F119" s="363">
        <v>0</v>
      </c>
      <c r="G119" s="363">
        <v>0</v>
      </c>
      <c r="H119" s="363">
        <v>0</v>
      </c>
      <c r="I119" s="363">
        <v>0</v>
      </c>
      <c r="J119" s="363">
        <v>0</v>
      </c>
      <c r="K119" s="363">
        <v>20.956499955846525</v>
      </c>
      <c r="L119" s="80">
        <v>0</v>
      </c>
      <c r="M119" s="363">
        <v>0</v>
      </c>
      <c r="N119" s="363">
        <v>0</v>
      </c>
      <c r="O119" s="80">
        <v>41.912999911693049</v>
      </c>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row>
    <row r="120" spans="1:41" s="71" customFormat="1" x14ac:dyDescent="0.2">
      <c r="A120" s="1"/>
      <c r="B120" s="362" t="s">
        <v>824</v>
      </c>
      <c r="C120" s="363">
        <v>0</v>
      </c>
      <c r="D120" s="363">
        <v>0</v>
      </c>
      <c r="E120" s="363">
        <v>0</v>
      </c>
      <c r="F120" s="363">
        <v>20.736194378609309</v>
      </c>
      <c r="G120" s="363">
        <v>0</v>
      </c>
      <c r="H120" s="363">
        <v>0</v>
      </c>
      <c r="I120" s="363">
        <v>0</v>
      </c>
      <c r="J120" s="363">
        <v>0</v>
      </c>
      <c r="K120" s="363">
        <v>0</v>
      </c>
      <c r="L120" s="80">
        <v>20.736194378609309</v>
      </c>
      <c r="M120" s="363">
        <v>0</v>
      </c>
      <c r="N120" s="363">
        <v>0</v>
      </c>
      <c r="O120" s="80">
        <v>41.472388757218617</v>
      </c>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row>
    <row r="121" spans="1:41" s="71" customFormat="1" x14ac:dyDescent="0.2">
      <c r="A121" s="1"/>
      <c r="B121" s="387" t="s">
        <v>680</v>
      </c>
      <c r="C121" s="363">
        <v>0</v>
      </c>
      <c r="D121" s="363">
        <v>0</v>
      </c>
      <c r="E121" s="363">
        <v>0</v>
      </c>
      <c r="F121" s="363">
        <v>0</v>
      </c>
      <c r="G121" s="363">
        <v>0</v>
      </c>
      <c r="H121" s="363">
        <v>0</v>
      </c>
      <c r="I121" s="363">
        <v>0</v>
      </c>
      <c r="J121" s="363">
        <v>0</v>
      </c>
      <c r="K121" s="363">
        <v>0</v>
      </c>
      <c r="L121" s="80">
        <v>0</v>
      </c>
      <c r="M121" s="363">
        <v>0</v>
      </c>
      <c r="N121" s="363">
        <v>0</v>
      </c>
      <c r="O121" s="80">
        <v>0</v>
      </c>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row>
    <row r="122" spans="1:41" s="71" customFormat="1" x14ac:dyDescent="0.2">
      <c r="A122" s="1"/>
      <c r="B122" s="387" t="s">
        <v>681</v>
      </c>
      <c r="C122" s="363">
        <v>0</v>
      </c>
      <c r="D122" s="363">
        <v>0</v>
      </c>
      <c r="E122" s="363">
        <v>0</v>
      </c>
      <c r="F122" s="363">
        <v>0</v>
      </c>
      <c r="G122" s="363">
        <v>0</v>
      </c>
      <c r="H122" s="363">
        <v>0</v>
      </c>
      <c r="I122" s="363">
        <v>0</v>
      </c>
      <c r="J122" s="363">
        <v>0</v>
      </c>
      <c r="K122" s="363">
        <v>0</v>
      </c>
      <c r="L122" s="80">
        <v>0</v>
      </c>
      <c r="M122" s="363">
        <v>0</v>
      </c>
      <c r="N122" s="363">
        <v>0</v>
      </c>
      <c r="O122" s="80">
        <v>0</v>
      </c>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row>
    <row r="123" spans="1:41" s="71" customFormat="1" x14ac:dyDescent="0.2">
      <c r="A123" s="1"/>
      <c r="B123" s="387" t="s">
        <v>935</v>
      </c>
      <c r="C123" s="363">
        <v>0</v>
      </c>
      <c r="D123" s="363">
        <v>0</v>
      </c>
      <c r="E123" s="363">
        <v>0</v>
      </c>
      <c r="F123" s="363">
        <v>0</v>
      </c>
      <c r="G123" s="363">
        <v>39.908395695354976</v>
      </c>
      <c r="H123" s="363">
        <v>0</v>
      </c>
      <c r="I123" s="363">
        <v>0</v>
      </c>
      <c r="J123" s="363">
        <v>0</v>
      </c>
      <c r="K123" s="363">
        <v>0</v>
      </c>
      <c r="L123" s="80">
        <v>0</v>
      </c>
      <c r="M123" s="363">
        <v>39.908395695354976</v>
      </c>
      <c r="N123" s="363">
        <v>0</v>
      </c>
      <c r="O123" s="80">
        <v>79.816791390709952</v>
      </c>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row>
    <row r="124" spans="1:41" s="71" customFormat="1" x14ac:dyDescent="0.2">
      <c r="A124" s="1"/>
      <c r="B124" s="362" t="s">
        <v>682</v>
      </c>
      <c r="C124" s="363">
        <v>38.597895699908513</v>
      </c>
      <c r="D124" s="363">
        <v>0</v>
      </c>
      <c r="E124" s="363">
        <v>0</v>
      </c>
      <c r="F124" s="363">
        <v>0</v>
      </c>
      <c r="G124" s="363">
        <v>0</v>
      </c>
      <c r="H124" s="363">
        <v>0</v>
      </c>
      <c r="I124" s="363">
        <v>0</v>
      </c>
      <c r="J124" s="363">
        <v>0</v>
      </c>
      <c r="K124" s="363">
        <v>0</v>
      </c>
      <c r="L124" s="80">
        <v>0</v>
      </c>
      <c r="M124" s="363">
        <v>0</v>
      </c>
      <c r="N124" s="363">
        <v>0</v>
      </c>
      <c r="O124" s="80">
        <v>38.597895699908513</v>
      </c>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row>
    <row r="125" spans="1:41" s="71" customFormat="1" x14ac:dyDescent="0.2">
      <c r="A125" s="1"/>
      <c r="B125" s="387" t="s">
        <v>583</v>
      </c>
      <c r="C125" s="363">
        <v>55.395128087831658</v>
      </c>
      <c r="D125" s="363">
        <v>0</v>
      </c>
      <c r="E125" s="363">
        <v>0</v>
      </c>
      <c r="F125" s="363">
        <v>0</v>
      </c>
      <c r="G125" s="363">
        <v>0</v>
      </c>
      <c r="H125" s="363">
        <v>0</v>
      </c>
      <c r="I125" s="363">
        <v>0</v>
      </c>
      <c r="J125" s="363">
        <v>0</v>
      </c>
      <c r="K125" s="363">
        <v>0</v>
      </c>
      <c r="L125" s="80">
        <v>0</v>
      </c>
      <c r="M125" s="363">
        <v>0</v>
      </c>
      <c r="N125" s="363">
        <v>0</v>
      </c>
      <c r="O125" s="80">
        <v>55.395128087831658</v>
      </c>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row>
    <row r="126" spans="1:41" s="71" customFormat="1" x14ac:dyDescent="0.2">
      <c r="A126" s="1"/>
      <c r="B126" s="362" t="s">
        <v>584</v>
      </c>
      <c r="C126" s="379">
        <v>71.477584629460196</v>
      </c>
      <c r="D126" s="379">
        <v>0</v>
      </c>
      <c r="E126" s="379">
        <v>0</v>
      </c>
      <c r="F126" s="379">
        <v>0</v>
      </c>
      <c r="G126" s="379">
        <v>0</v>
      </c>
      <c r="H126" s="379">
        <v>0</v>
      </c>
      <c r="I126" s="379">
        <v>0</v>
      </c>
      <c r="J126" s="379">
        <v>0</v>
      </c>
      <c r="K126" s="379">
        <v>0</v>
      </c>
      <c r="L126" s="80">
        <v>0</v>
      </c>
      <c r="M126" s="379">
        <v>0</v>
      </c>
      <c r="N126" s="363">
        <v>0</v>
      </c>
      <c r="O126" s="80">
        <v>71.477584629460196</v>
      </c>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row>
    <row r="127" spans="1:41" s="71" customFormat="1" x14ac:dyDescent="0.2">
      <c r="A127" s="1"/>
      <c r="B127" s="387" t="s">
        <v>683</v>
      </c>
      <c r="C127" s="379">
        <v>60.041171088746566</v>
      </c>
      <c r="D127" s="379">
        <v>0</v>
      </c>
      <c r="E127" s="379">
        <v>0</v>
      </c>
      <c r="F127" s="379">
        <v>0</v>
      </c>
      <c r="G127" s="379">
        <v>0</v>
      </c>
      <c r="H127" s="379">
        <v>0</v>
      </c>
      <c r="I127" s="379">
        <v>0</v>
      </c>
      <c r="J127" s="379">
        <v>0</v>
      </c>
      <c r="K127" s="379">
        <v>0</v>
      </c>
      <c r="L127" s="80">
        <v>0</v>
      </c>
      <c r="M127" s="379">
        <v>0</v>
      </c>
      <c r="N127" s="363">
        <v>0</v>
      </c>
      <c r="O127" s="80">
        <v>60.041171088746566</v>
      </c>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row>
    <row r="128" spans="1:41" s="71" customFormat="1" x14ac:dyDescent="0.2">
      <c r="A128" s="1"/>
      <c r="B128" s="362" t="s">
        <v>684</v>
      </c>
      <c r="C128" s="379">
        <v>0</v>
      </c>
      <c r="D128" s="379">
        <v>0</v>
      </c>
      <c r="E128" s="379">
        <v>0</v>
      </c>
      <c r="F128" s="379">
        <v>0</v>
      </c>
      <c r="G128" s="379">
        <v>0</v>
      </c>
      <c r="H128" s="379">
        <v>0</v>
      </c>
      <c r="I128" s="379">
        <v>0</v>
      </c>
      <c r="J128" s="379">
        <v>0</v>
      </c>
      <c r="K128" s="379">
        <v>0</v>
      </c>
      <c r="L128" s="80">
        <v>0</v>
      </c>
      <c r="M128" s="379">
        <v>53.755060224153702</v>
      </c>
      <c r="N128" s="363">
        <v>0</v>
      </c>
      <c r="O128" s="80">
        <v>53.755060224153702</v>
      </c>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row>
    <row r="129" spans="1:41" s="71" customFormat="1" x14ac:dyDescent="0.2">
      <c r="A129" s="1"/>
      <c r="B129" s="387" t="s">
        <v>87</v>
      </c>
      <c r="C129" s="363">
        <v>125.76493087</v>
      </c>
      <c r="D129" s="363">
        <v>15.822077420000001</v>
      </c>
      <c r="E129" s="363">
        <v>12.34894901</v>
      </c>
      <c r="F129" s="363">
        <v>36.446812290000004</v>
      </c>
      <c r="G129" s="363">
        <v>0</v>
      </c>
      <c r="H129" s="363">
        <v>82.867592110000004</v>
      </c>
      <c r="I129" s="363">
        <v>124.39792075000001</v>
      </c>
      <c r="J129" s="363">
        <v>15.650098310000001</v>
      </c>
      <c r="K129" s="363">
        <v>12.484651739999999</v>
      </c>
      <c r="L129" s="80">
        <v>36.446812290000004</v>
      </c>
      <c r="M129" s="363">
        <v>0</v>
      </c>
      <c r="N129" s="363">
        <v>82.867592110000004</v>
      </c>
      <c r="O129" s="80">
        <v>545.09743690000005</v>
      </c>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row>
    <row r="130" spans="1:41" s="71" customFormat="1" x14ac:dyDescent="0.2">
      <c r="A130" s="1"/>
      <c r="B130" s="1170" t="s">
        <v>238</v>
      </c>
      <c r="C130" s="1176">
        <v>0</v>
      </c>
      <c r="D130" s="1176">
        <v>0</v>
      </c>
      <c r="E130" s="1176">
        <v>0</v>
      </c>
      <c r="F130" s="1176">
        <v>0</v>
      </c>
      <c r="G130" s="1176">
        <v>0</v>
      </c>
      <c r="H130" s="1176">
        <v>0</v>
      </c>
      <c r="I130" s="1176">
        <v>0</v>
      </c>
      <c r="J130" s="1176">
        <v>0</v>
      </c>
      <c r="K130" s="1176">
        <v>0</v>
      </c>
      <c r="L130" s="1176">
        <v>0</v>
      </c>
      <c r="M130" s="1176">
        <v>0</v>
      </c>
      <c r="N130" s="1176">
        <v>0</v>
      </c>
      <c r="O130" s="1172">
        <v>0</v>
      </c>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row>
    <row r="131" spans="1:41" s="71" customFormat="1" x14ac:dyDescent="0.2">
      <c r="A131" s="1"/>
      <c r="B131" s="496" t="s">
        <v>78</v>
      </c>
      <c r="C131" s="366">
        <v>0</v>
      </c>
      <c r="D131" s="366">
        <v>0</v>
      </c>
      <c r="E131" s="366">
        <v>0</v>
      </c>
      <c r="F131" s="366">
        <v>0</v>
      </c>
      <c r="G131" s="366">
        <v>0</v>
      </c>
      <c r="H131" s="366">
        <v>0</v>
      </c>
      <c r="I131" s="366">
        <v>0</v>
      </c>
      <c r="J131" s="366">
        <v>0</v>
      </c>
      <c r="K131" s="366">
        <v>0</v>
      </c>
      <c r="L131" s="83">
        <v>0</v>
      </c>
      <c r="M131" s="366">
        <v>0</v>
      </c>
      <c r="N131" s="366">
        <v>0</v>
      </c>
      <c r="O131" s="83">
        <v>0</v>
      </c>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row>
    <row r="132" spans="1:41" s="71" customFormat="1" x14ac:dyDescent="0.2">
      <c r="A132" s="1"/>
      <c r="B132" s="497" t="s">
        <v>76</v>
      </c>
      <c r="C132" s="367">
        <v>0</v>
      </c>
      <c r="D132" s="367">
        <v>0</v>
      </c>
      <c r="E132" s="367">
        <v>0</v>
      </c>
      <c r="F132" s="367">
        <v>0</v>
      </c>
      <c r="G132" s="367">
        <v>0</v>
      </c>
      <c r="H132" s="367">
        <v>0</v>
      </c>
      <c r="I132" s="367">
        <v>0</v>
      </c>
      <c r="J132" s="367">
        <v>0</v>
      </c>
      <c r="K132" s="367">
        <v>0</v>
      </c>
      <c r="L132" s="367">
        <v>0</v>
      </c>
      <c r="M132" s="367">
        <v>0</v>
      </c>
      <c r="N132" s="367">
        <v>0</v>
      </c>
      <c r="O132" s="82">
        <v>0</v>
      </c>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row>
    <row r="133" spans="1:41" s="71" customFormat="1" x14ac:dyDescent="0.2">
      <c r="A133" s="1"/>
      <c r="B133" s="1170" t="s">
        <v>371</v>
      </c>
      <c r="C133" s="1176">
        <v>22.43953526317814</v>
      </c>
      <c r="D133" s="1176">
        <v>0.36667084129220318</v>
      </c>
      <c r="E133" s="1176">
        <v>0.38553742919364281</v>
      </c>
      <c r="F133" s="1176">
        <v>20.480342622357526</v>
      </c>
      <c r="G133" s="1176">
        <v>0.34488060499652212</v>
      </c>
      <c r="H133" s="1176">
        <v>0.33761719289796172</v>
      </c>
      <c r="I133" s="1176">
        <v>18.760993467545752</v>
      </c>
      <c r="J133" s="1176">
        <v>0.32309036870084101</v>
      </c>
      <c r="K133" s="1176">
        <v>0.34195695986577029</v>
      </c>
      <c r="L133" s="1176">
        <v>17.22552432443953</v>
      </c>
      <c r="M133" s="1176">
        <v>0.30130013566864955</v>
      </c>
      <c r="N133" s="1176">
        <v>0.2940367235700892</v>
      </c>
      <c r="O133" s="1172">
        <v>81.601485933706627</v>
      </c>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row>
    <row r="134" spans="1:41" s="71" customFormat="1" x14ac:dyDescent="0.2">
      <c r="A134" s="1"/>
      <c r="B134" s="369" t="s">
        <v>78</v>
      </c>
      <c r="C134" s="391">
        <v>22.43953526317814</v>
      </c>
      <c r="D134" s="391">
        <v>0.36667084129220318</v>
      </c>
      <c r="E134" s="391">
        <v>0.35940742919364282</v>
      </c>
      <c r="F134" s="391">
        <v>20.480342622357526</v>
      </c>
      <c r="G134" s="391">
        <v>0.34488060499652212</v>
      </c>
      <c r="H134" s="391">
        <v>0.33761719289796172</v>
      </c>
      <c r="I134" s="391">
        <v>18.760993467545752</v>
      </c>
      <c r="J134" s="391">
        <v>0.32309036870084101</v>
      </c>
      <c r="K134" s="391">
        <v>0.31582695986577031</v>
      </c>
      <c r="L134" s="391">
        <v>17.22552432443953</v>
      </c>
      <c r="M134" s="391">
        <v>0.30130013566864955</v>
      </c>
      <c r="N134" s="391">
        <v>0.2940367235700892</v>
      </c>
      <c r="O134" s="94">
        <v>81.549225933706623</v>
      </c>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row>
    <row r="135" spans="1:41" x14ac:dyDescent="0.2">
      <c r="B135" s="856" t="s">
        <v>833</v>
      </c>
      <c r="C135" s="392">
        <v>0.37393425012727383</v>
      </c>
      <c r="D135" s="392">
        <v>0.36667084129220318</v>
      </c>
      <c r="E135" s="392">
        <v>0.35940742919364282</v>
      </c>
      <c r="F135" s="392">
        <v>0.35214401709508247</v>
      </c>
      <c r="G135" s="392">
        <v>0.34488060499652212</v>
      </c>
      <c r="H135" s="392">
        <v>0.33761719289796172</v>
      </c>
      <c r="I135" s="392">
        <v>0.33035378079940136</v>
      </c>
      <c r="J135" s="392">
        <v>0.32309036870084101</v>
      </c>
      <c r="K135" s="392">
        <v>0.31582695986577031</v>
      </c>
      <c r="L135" s="392">
        <v>0.3085635477672099</v>
      </c>
      <c r="M135" s="392">
        <v>0.30130013566864955</v>
      </c>
      <c r="N135" s="392">
        <v>0.2940367235700892</v>
      </c>
      <c r="O135" s="81">
        <v>4.0078258519746477</v>
      </c>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row>
    <row r="136" spans="1:41" s="71" customFormat="1" x14ac:dyDescent="0.2">
      <c r="A136" s="1"/>
      <c r="B136" s="857" t="s">
        <v>834</v>
      </c>
      <c r="C136" s="392">
        <v>0.37393425012727383</v>
      </c>
      <c r="D136" s="392">
        <v>0.36667084129220318</v>
      </c>
      <c r="E136" s="392">
        <v>0.35940742919364282</v>
      </c>
      <c r="F136" s="392">
        <v>0.35214401709508247</v>
      </c>
      <c r="G136" s="392">
        <v>0.34488060499652212</v>
      </c>
      <c r="H136" s="392">
        <v>0.33761719289796172</v>
      </c>
      <c r="I136" s="392">
        <v>0.33035378079940136</v>
      </c>
      <c r="J136" s="392">
        <v>0.32309036870084101</v>
      </c>
      <c r="K136" s="392">
        <v>0.31582695986577031</v>
      </c>
      <c r="L136" s="81">
        <v>0.3085635477672099</v>
      </c>
      <c r="M136" s="392">
        <v>0.30130013566864955</v>
      </c>
      <c r="N136" s="392">
        <v>0.2940367235700892</v>
      </c>
      <c r="O136" s="81">
        <v>4.0078258519746477</v>
      </c>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row>
    <row r="137" spans="1:41" s="71" customFormat="1" x14ac:dyDescent="0.2">
      <c r="A137" s="1"/>
      <c r="B137" s="858" t="s">
        <v>835</v>
      </c>
      <c r="C137" s="392">
        <v>22.065601013050866</v>
      </c>
      <c r="D137" s="392">
        <v>0</v>
      </c>
      <c r="E137" s="392">
        <v>0</v>
      </c>
      <c r="F137" s="392">
        <v>20.128198605262444</v>
      </c>
      <c r="G137" s="392">
        <v>0</v>
      </c>
      <c r="H137" s="392">
        <v>0</v>
      </c>
      <c r="I137" s="392">
        <v>18.43063968674635</v>
      </c>
      <c r="J137" s="392">
        <v>0</v>
      </c>
      <c r="K137" s="392">
        <v>0</v>
      </c>
      <c r="L137" s="392">
        <v>16.916960776672319</v>
      </c>
      <c r="M137" s="392">
        <v>0</v>
      </c>
      <c r="N137" s="392">
        <v>0</v>
      </c>
      <c r="O137" s="81">
        <v>77.541400081731979</v>
      </c>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row>
    <row r="138" spans="1:41" s="71" customFormat="1" x14ac:dyDescent="0.2">
      <c r="A138" s="1"/>
      <c r="B138" s="857" t="s">
        <v>834</v>
      </c>
      <c r="C138" s="392">
        <v>22.065601013050866</v>
      </c>
      <c r="D138" s="392">
        <v>0</v>
      </c>
      <c r="E138" s="392">
        <v>0</v>
      </c>
      <c r="F138" s="392">
        <v>20.128198605262444</v>
      </c>
      <c r="G138" s="392">
        <v>0</v>
      </c>
      <c r="H138" s="392">
        <v>0</v>
      </c>
      <c r="I138" s="392">
        <v>18.43063968674635</v>
      </c>
      <c r="J138" s="392">
        <v>0</v>
      </c>
      <c r="K138" s="392">
        <v>0</v>
      </c>
      <c r="L138" s="81">
        <v>16.916960776672319</v>
      </c>
      <c r="M138" s="392">
        <v>0</v>
      </c>
      <c r="N138" s="392">
        <v>0</v>
      </c>
      <c r="O138" s="81">
        <v>77.541400081731979</v>
      </c>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row>
    <row r="139" spans="1:41" s="71" customFormat="1" x14ac:dyDescent="0.2">
      <c r="A139" s="1"/>
      <c r="B139" s="370" t="s">
        <v>76</v>
      </c>
      <c r="C139" s="396">
        <v>0</v>
      </c>
      <c r="D139" s="396">
        <v>0</v>
      </c>
      <c r="E139" s="396">
        <v>2.613E-2</v>
      </c>
      <c r="F139" s="396">
        <v>0</v>
      </c>
      <c r="G139" s="396">
        <v>0</v>
      </c>
      <c r="H139" s="396">
        <v>0</v>
      </c>
      <c r="I139" s="396">
        <v>0</v>
      </c>
      <c r="J139" s="396">
        <v>0</v>
      </c>
      <c r="K139" s="396">
        <v>2.613E-2</v>
      </c>
      <c r="L139" s="396">
        <v>0</v>
      </c>
      <c r="M139" s="396">
        <v>0</v>
      </c>
      <c r="N139" s="396">
        <v>0</v>
      </c>
      <c r="O139" s="83">
        <v>5.2260000000000001E-2</v>
      </c>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row>
    <row r="140" spans="1:41" s="71" customFormat="1" x14ac:dyDescent="0.2">
      <c r="A140" s="1"/>
      <c r="B140" s="857" t="s">
        <v>836</v>
      </c>
      <c r="C140" s="392">
        <v>0</v>
      </c>
      <c r="D140" s="392">
        <v>0</v>
      </c>
      <c r="E140" s="392">
        <v>2.613E-2</v>
      </c>
      <c r="F140" s="392">
        <v>0</v>
      </c>
      <c r="G140" s="392">
        <v>0</v>
      </c>
      <c r="H140" s="392">
        <v>0</v>
      </c>
      <c r="I140" s="392">
        <v>0</v>
      </c>
      <c r="J140" s="392">
        <v>0</v>
      </c>
      <c r="K140" s="392">
        <v>2.613E-2</v>
      </c>
      <c r="L140" s="81">
        <v>0</v>
      </c>
      <c r="M140" s="392">
        <v>0</v>
      </c>
      <c r="N140" s="392">
        <v>0</v>
      </c>
      <c r="O140" s="83">
        <v>5.2260000000000001E-2</v>
      </c>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row>
    <row r="141" spans="1:41" s="71" customFormat="1" x14ac:dyDescent="0.2">
      <c r="A141" s="1"/>
      <c r="B141" s="397"/>
      <c r="C141" s="86"/>
      <c r="D141" s="86"/>
      <c r="E141" s="86"/>
      <c r="F141" s="86"/>
      <c r="G141" s="86"/>
      <c r="H141" s="86"/>
      <c r="I141" s="86"/>
      <c r="J141" s="86"/>
      <c r="K141" s="86"/>
      <c r="L141" s="86"/>
      <c r="M141" s="86"/>
      <c r="N141" s="86"/>
      <c r="O141" s="86"/>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row>
    <row r="142" spans="1:41" x14ac:dyDescent="0.2">
      <c r="B142" s="360" t="s">
        <v>116</v>
      </c>
      <c r="C142" s="123">
        <v>236.46220757953614</v>
      </c>
      <c r="D142" s="123">
        <v>127.23716261237124</v>
      </c>
      <c r="E142" s="123">
        <v>674.01328376863626</v>
      </c>
      <c r="F142" s="123">
        <v>751.70243100503569</v>
      </c>
      <c r="G142" s="123">
        <v>459.26983133683905</v>
      </c>
      <c r="H142" s="123">
        <v>799.98301343222829</v>
      </c>
      <c r="I142" s="123">
        <v>230.30973539471594</v>
      </c>
      <c r="J142" s="123">
        <v>10.318937734862187</v>
      </c>
      <c r="K142" s="123">
        <v>165.08646397223438</v>
      </c>
      <c r="L142" s="123">
        <v>718.08204776584864</v>
      </c>
      <c r="M142" s="123">
        <v>458.93024472356944</v>
      </c>
      <c r="N142" s="123">
        <v>342.2526176565375</v>
      </c>
      <c r="O142" s="123">
        <v>4973.6479769824145</v>
      </c>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row>
    <row r="143" spans="1:41" x14ac:dyDescent="0.2">
      <c r="B143" s="362" t="s">
        <v>117</v>
      </c>
      <c r="C143" s="392">
        <v>20.641755097389339</v>
      </c>
      <c r="D143" s="392">
        <v>3.2224340499316297</v>
      </c>
      <c r="E143" s="392">
        <v>32.500110778823995</v>
      </c>
      <c r="F143" s="392">
        <v>55.878951013393433</v>
      </c>
      <c r="G143" s="392">
        <v>42.968742377800965</v>
      </c>
      <c r="H143" s="392">
        <v>211.39078233487345</v>
      </c>
      <c r="I143" s="392">
        <v>20.457877496871486</v>
      </c>
      <c r="J143" s="392">
        <v>3.1056340123991304</v>
      </c>
      <c r="K143" s="392">
        <v>32.59068544852078</v>
      </c>
      <c r="L143" s="392">
        <v>23.760224003825964</v>
      </c>
      <c r="M143" s="392">
        <v>42.99223947472192</v>
      </c>
      <c r="N143" s="392">
        <v>211.28012429929666</v>
      </c>
      <c r="O143" s="80">
        <v>700.78956038784884</v>
      </c>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row>
    <row r="144" spans="1:41" x14ac:dyDescent="0.2">
      <c r="B144" s="362" t="s">
        <v>638</v>
      </c>
      <c r="C144" s="80">
        <v>215.82045248214681</v>
      </c>
      <c r="D144" s="80">
        <v>124.0147285624396</v>
      </c>
      <c r="E144" s="80">
        <v>641.51317298981223</v>
      </c>
      <c r="F144" s="80">
        <v>695.82347999164222</v>
      </c>
      <c r="G144" s="80">
        <v>416.30108895903811</v>
      </c>
      <c r="H144" s="80">
        <v>588.59223109735478</v>
      </c>
      <c r="I144" s="80">
        <v>209.85185789784447</v>
      </c>
      <c r="J144" s="80">
        <v>7.2133037224630572</v>
      </c>
      <c r="K144" s="80">
        <v>132.4957785237136</v>
      </c>
      <c r="L144" s="80">
        <v>694.32182376202263</v>
      </c>
      <c r="M144" s="80">
        <v>415.9380052488475</v>
      </c>
      <c r="N144" s="80">
        <v>130.97249335724086</v>
      </c>
      <c r="O144" s="80">
        <v>4272.8584165945658</v>
      </c>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row>
    <row r="145" spans="2:41" x14ac:dyDescent="0.2">
      <c r="B145" s="360" t="s">
        <v>118</v>
      </c>
      <c r="C145" s="123">
        <v>1027.8930797719734</v>
      </c>
      <c r="D145" s="123">
        <v>299.98303578250108</v>
      </c>
      <c r="E145" s="123">
        <v>385.69842337714749</v>
      </c>
      <c r="F145" s="123">
        <v>917.75696929552896</v>
      </c>
      <c r="G145" s="123">
        <v>796.84170791910105</v>
      </c>
      <c r="H145" s="123">
        <v>1605.0011510883064</v>
      </c>
      <c r="I145" s="123">
        <v>797.58719660269662</v>
      </c>
      <c r="J145" s="123">
        <v>296.46868710050848</v>
      </c>
      <c r="K145" s="123">
        <v>381.21171120248567</v>
      </c>
      <c r="L145" s="123">
        <v>869.83343342719206</v>
      </c>
      <c r="M145" s="123">
        <v>603.33412425297649</v>
      </c>
      <c r="N145" s="123">
        <v>1598.6248843353012</v>
      </c>
      <c r="O145" s="123">
        <v>9580.2344041557189</v>
      </c>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row>
    <row r="146" spans="2:41" x14ac:dyDescent="0.2">
      <c r="B146" s="1177"/>
      <c r="C146" s="483"/>
      <c r="D146" s="483"/>
      <c r="E146" s="483"/>
      <c r="F146" s="483"/>
      <c r="G146" s="483"/>
      <c r="H146" s="483"/>
      <c r="I146" s="483"/>
      <c r="J146" s="483"/>
      <c r="K146" s="483"/>
      <c r="L146" s="483"/>
      <c r="M146" s="483"/>
      <c r="N146" s="483"/>
      <c r="O146" s="483"/>
    </row>
    <row r="147" spans="2:41" x14ac:dyDescent="0.2">
      <c r="B147" s="98" t="s">
        <v>372</v>
      </c>
      <c r="C147" s="1178"/>
      <c r="D147" s="1178"/>
      <c r="E147" s="1178"/>
      <c r="F147" s="1178"/>
      <c r="G147" s="1178"/>
      <c r="H147" s="1178"/>
      <c r="I147" s="1178"/>
      <c r="J147" s="1178"/>
      <c r="K147" s="1178"/>
      <c r="L147" s="1178"/>
      <c r="M147" s="1178"/>
      <c r="N147" s="1178"/>
      <c r="O147" s="1179"/>
    </row>
    <row r="148" spans="2:41" x14ac:dyDescent="0.2">
      <c r="C148" s="116"/>
      <c r="D148" s="116"/>
      <c r="E148" s="116"/>
      <c r="F148" s="116"/>
      <c r="G148" s="116"/>
      <c r="H148" s="116"/>
      <c r="I148" s="116"/>
      <c r="J148" s="116"/>
      <c r="K148" s="116"/>
      <c r="L148" s="116"/>
      <c r="M148" s="116"/>
      <c r="N148" s="116"/>
      <c r="O148" s="116"/>
    </row>
    <row r="149" spans="2:41" x14ac:dyDescent="0.2">
      <c r="C149" s="116"/>
      <c r="D149" s="116"/>
      <c r="E149" s="116"/>
      <c r="F149" s="116"/>
      <c r="G149" s="116"/>
      <c r="H149" s="116"/>
      <c r="I149" s="116"/>
      <c r="J149" s="116"/>
      <c r="K149" s="116"/>
      <c r="L149" s="116"/>
      <c r="M149" s="116"/>
      <c r="N149" s="116"/>
      <c r="O149" s="116"/>
    </row>
    <row r="150" spans="2:41" x14ac:dyDescent="0.2">
      <c r="C150" s="116"/>
      <c r="D150" s="116"/>
      <c r="E150" s="116"/>
      <c r="F150" s="116"/>
      <c r="G150" s="116"/>
      <c r="H150" s="116"/>
      <c r="I150" s="116"/>
      <c r="J150" s="116"/>
      <c r="K150" s="116"/>
      <c r="L150" s="116"/>
      <c r="M150" s="116"/>
      <c r="N150" s="116"/>
      <c r="O150" s="116"/>
    </row>
    <row r="151" spans="2:41" x14ac:dyDescent="0.2">
      <c r="C151" s="116"/>
      <c r="D151" s="116"/>
      <c r="E151" s="116"/>
      <c r="F151" s="116"/>
      <c r="G151" s="116"/>
      <c r="H151" s="116"/>
      <c r="I151" s="116"/>
      <c r="J151" s="116"/>
      <c r="K151" s="116"/>
      <c r="L151" s="116"/>
      <c r="M151" s="116"/>
      <c r="N151" s="116"/>
      <c r="O151" s="116"/>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showRuler="0" zoomScaleNormal="100" zoomScaleSheetLayoutView="80" workbookViewId="0"/>
  </sheetViews>
  <sheetFormatPr baseColWidth="10" defaultColWidth="11.42578125" defaultRowHeight="12.75" x14ac:dyDescent="0.2"/>
  <cols>
    <col min="1" max="1" width="6.85546875" style="1" customWidth="1"/>
    <col min="2" max="2" width="40" style="99" customWidth="1"/>
    <col min="3" max="11" width="17.140625" style="99" bestFit="1" customWidth="1"/>
    <col min="12" max="12" width="20.140625" style="99" bestFit="1" customWidth="1"/>
    <col min="13" max="13" width="14.85546875" style="100" bestFit="1" customWidth="1"/>
    <col min="14" max="16384" width="11.42578125" style="100"/>
  </cols>
  <sheetData>
    <row r="1" spans="1:13" ht="15" x14ac:dyDescent="0.25">
      <c r="A1" s="806" t="s">
        <v>237</v>
      </c>
      <c r="B1" s="199"/>
    </row>
    <row r="2" spans="1:13" ht="15" customHeight="1" x14ac:dyDescent="0.25">
      <c r="A2" s="199"/>
      <c r="B2" s="410" t="s">
        <v>805</v>
      </c>
      <c r="C2" s="101"/>
      <c r="D2" s="101"/>
      <c r="E2" s="101"/>
      <c r="F2" s="101"/>
      <c r="G2" s="101"/>
      <c r="H2" s="101"/>
      <c r="I2" s="101"/>
      <c r="J2" s="101"/>
      <c r="K2" s="101"/>
      <c r="L2" s="101"/>
    </row>
    <row r="3" spans="1:13" ht="15" customHeight="1" x14ac:dyDescent="0.25">
      <c r="A3" s="199"/>
      <c r="B3" s="683" t="s">
        <v>670</v>
      </c>
      <c r="C3" s="101"/>
      <c r="D3" s="101"/>
      <c r="E3" s="101"/>
      <c r="F3" s="101"/>
      <c r="G3" s="101"/>
      <c r="H3" s="101"/>
      <c r="I3" s="101"/>
      <c r="J3" s="101"/>
      <c r="K3" s="101"/>
      <c r="L3" s="101"/>
    </row>
    <row r="4" spans="1:13" ht="11.25" x14ac:dyDescent="0.2">
      <c r="A4" s="99"/>
      <c r="B4" s="102"/>
      <c r="C4" s="101"/>
      <c r="D4" s="101"/>
      <c r="E4" s="101"/>
      <c r="F4" s="101"/>
      <c r="G4" s="101"/>
      <c r="H4" s="101"/>
      <c r="I4" s="101"/>
      <c r="J4" s="101"/>
      <c r="K4" s="101"/>
      <c r="L4" s="101"/>
    </row>
    <row r="5" spans="1:13" ht="11.25" x14ac:dyDescent="0.2">
      <c r="A5" s="99"/>
      <c r="B5" s="102"/>
      <c r="C5" s="101"/>
      <c r="D5" s="101"/>
      <c r="E5" s="101"/>
      <c r="F5" s="101"/>
      <c r="G5" s="101"/>
      <c r="H5" s="101"/>
      <c r="I5" s="101"/>
      <c r="J5" s="101"/>
      <c r="K5" s="101"/>
      <c r="L5" s="101"/>
    </row>
    <row r="6" spans="1:13" ht="17.25" x14ac:dyDescent="0.2">
      <c r="A6" s="99"/>
      <c r="B6" s="1330" t="s">
        <v>606</v>
      </c>
      <c r="C6" s="1330"/>
      <c r="D6" s="1330"/>
      <c r="E6" s="1330"/>
      <c r="F6" s="1330"/>
      <c r="G6" s="1330"/>
      <c r="H6" s="1330"/>
      <c r="I6" s="1330"/>
      <c r="J6" s="1330"/>
      <c r="K6" s="1330"/>
      <c r="L6" s="1330"/>
    </row>
    <row r="7" spans="1:13" ht="17.25" x14ac:dyDescent="0.2">
      <c r="A7" s="99"/>
      <c r="B7" s="1330" t="s">
        <v>370</v>
      </c>
      <c r="C7" s="1330"/>
      <c r="D7" s="1330"/>
      <c r="E7" s="1330"/>
      <c r="F7" s="1330"/>
      <c r="G7" s="1330"/>
      <c r="H7" s="1330"/>
      <c r="I7" s="1330"/>
      <c r="J7" s="1330"/>
      <c r="K7" s="1330"/>
      <c r="L7" s="1330"/>
    </row>
    <row r="8" spans="1:13" ht="11.25" x14ac:dyDescent="0.2">
      <c r="A8" s="99"/>
      <c r="B8" s="103"/>
      <c r="C8" s="104"/>
      <c r="D8" s="105"/>
      <c r="E8" s="104"/>
      <c r="F8" s="104"/>
      <c r="G8" s="104"/>
      <c r="H8" s="104"/>
      <c r="I8" s="104"/>
      <c r="J8" s="104"/>
      <c r="K8" s="104"/>
      <c r="L8" s="104"/>
    </row>
    <row r="9" spans="1:13" ht="13.5" customHeight="1" thickBot="1" x14ac:dyDescent="0.25">
      <c r="A9" s="99"/>
      <c r="B9" s="741" t="s">
        <v>924</v>
      </c>
      <c r="C9" s="104"/>
      <c r="D9" s="105"/>
      <c r="E9" s="104"/>
      <c r="F9" s="104"/>
      <c r="G9" s="104"/>
      <c r="H9" s="104"/>
      <c r="I9" s="104"/>
      <c r="J9" s="104"/>
      <c r="K9" s="104"/>
      <c r="L9" s="104"/>
    </row>
    <row r="10" spans="1:13" ht="12" customHeight="1" thickTop="1" x14ac:dyDescent="0.2">
      <c r="A10" s="99"/>
      <c r="B10" s="1331" t="s">
        <v>326</v>
      </c>
      <c r="C10" s="1333">
        <v>2019</v>
      </c>
      <c r="D10" s="1333">
        <v>2020</v>
      </c>
      <c r="E10" s="1333">
        <v>2021</v>
      </c>
      <c r="F10" s="1333">
        <v>2022</v>
      </c>
      <c r="G10" s="1333">
        <v>2023</v>
      </c>
      <c r="H10" s="1333">
        <v>2024</v>
      </c>
      <c r="I10" s="1333">
        <v>2025</v>
      </c>
      <c r="J10" s="1333">
        <v>2026</v>
      </c>
      <c r="K10" s="1333" t="s">
        <v>659</v>
      </c>
      <c r="L10" s="1333" t="s">
        <v>303</v>
      </c>
    </row>
    <row r="11" spans="1:13" ht="12" customHeight="1" thickBot="1" x14ac:dyDescent="0.25">
      <c r="A11" s="99"/>
      <c r="B11" s="1332"/>
      <c r="C11" s="1334"/>
      <c r="D11" s="1334"/>
      <c r="E11" s="1334"/>
      <c r="F11" s="1334"/>
      <c r="G11" s="1334"/>
      <c r="H11" s="1334"/>
      <c r="I11" s="1334"/>
      <c r="J11" s="1334"/>
      <c r="K11" s="1334"/>
      <c r="L11" s="1334"/>
    </row>
    <row r="12" spans="1:13" s="110" customFormat="1" ht="9.75" customHeight="1" thickTop="1" thickBot="1" x14ac:dyDescent="0.3">
      <c r="A12" s="106"/>
      <c r="B12" s="107"/>
      <c r="C12" s="109"/>
      <c r="D12" s="109"/>
      <c r="E12" s="109"/>
      <c r="F12" s="109"/>
      <c r="G12" s="109"/>
      <c r="H12" s="109"/>
      <c r="I12" s="109"/>
      <c r="J12" s="109"/>
      <c r="K12" s="109"/>
      <c r="L12" s="108"/>
    </row>
    <row r="13" spans="1:13" s="110" customFormat="1" ht="15.75" thickTop="1" x14ac:dyDescent="0.2">
      <c r="A13" s="106"/>
      <c r="B13" s="589" t="s">
        <v>256</v>
      </c>
      <c r="C13" s="798">
        <f t="shared" ref="C13:K13" si="0">+C15+C16</f>
        <v>35609489.26874394</v>
      </c>
      <c r="D13" s="798">
        <f t="shared" si="0"/>
        <v>36801292.982861206</v>
      </c>
      <c r="E13" s="798">
        <f t="shared" si="0"/>
        <v>30514534.026260719</v>
      </c>
      <c r="F13" s="798">
        <f t="shared" si="0"/>
        <v>28910713.418130875</v>
      </c>
      <c r="G13" s="798">
        <f t="shared" si="0"/>
        <v>24568720.209881105</v>
      </c>
      <c r="H13" s="798">
        <f t="shared" si="0"/>
        <v>21302453.209533781</v>
      </c>
      <c r="I13" s="798">
        <f t="shared" si="0"/>
        <v>24771752.098084137</v>
      </c>
      <c r="J13" s="798">
        <f t="shared" si="0"/>
        <v>16691389.762372438</v>
      </c>
      <c r="K13" s="798">
        <f t="shared" si="0"/>
        <v>113254465.87433176</v>
      </c>
      <c r="L13" s="798">
        <f>+L15+L16</f>
        <v>332424810.85019994</v>
      </c>
    </row>
    <row r="14" spans="1:13" s="110" customFormat="1" ht="15" x14ac:dyDescent="0.2">
      <c r="A14" s="106"/>
      <c r="B14" s="580" t="s">
        <v>392</v>
      </c>
      <c r="C14" s="1032">
        <f t="shared" ref="C14:L14" si="1">+C13/$L$70</f>
        <v>7.7978836685478614E-2</v>
      </c>
      <c r="D14" s="1032">
        <f t="shared" si="1"/>
        <v>8.0588687854163329E-2</v>
      </c>
      <c r="E14" s="1032">
        <f t="shared" si="1"/>
        <v>6.682173527986679E-2</v>
      </c>
      <c r="F14" s="1032">
        <f t="shared" si="1"/>
        <v>6.3309635897303151E-2</v>
      </c>
      <c r="G14" s="1032">
        <f t="shared" si="1"/>
        <v>5.3801395643693101E-2</v>
      </c>
      <c r="H14" s="1032">
        <f t="shared" si="1"/>
        <v>4.6648816198673837E-2</v>
      </c>
      <c r="I14" s="1032">
        <f t="shared" si="1"/>
        <v>5.4246001583773941E-2</v>
      </c>
      <c r="J14" s="1032">
        <f t="shared" si="1"/>
        <v>3.6551357041679375E-2</v>
      </c>
      <c r="K14" s="1032">
        <f t="shared" si="1"/>
        <v>0.24800837303969397</v>
      </c>
      <c r="L14" s="596">
        <f t="shared" si="1"/>
        <v>0.72795483922432602</v>
      </c>
    </row>
    <row r="15" spans="1:13" s="110" customFormat="1" ht="15" x14ac:dyDescent="0.2">
      <c r="A15" s="106"/>
      <c r="B15" s="590" t="s">
        <v>299</v>
      </c>
      <c r="C15" s="602">
        <v>21100548.145995144</v>
      </c>
      <c r="D15" s="602">
        <v>24212191.838012401</v>
      </c>
      <c r="E15" s="602">
        <v>21221979.121023964</v>
      </c>
      <c r="F15" s="597">
        <v>20825865.062418457</v>
      </c>
      <c r="G15" s="597">
        <v>17741074.941852566</v>
      </c>
      <c r="H15" s="597">
        <v>15138283.628322857</v>
      </c>
      <c r="I15" s="597">
        <v>19029371.278199676</v>
      </c>
      <c r="J15" s="597">
        <v>11838752.115158597</v>
      </c>
      <c r="K15" s="597">
        <v>68351165.84171547</v>
      </c>
      <c r="L15" s="597">
        <f>SUM(C15:K15)</f>
        <v>219459231.97269911</v>
      </c>
    </row>
    <row r="16" spans="1:13" ht="15" x14ac:dyDescent="0.2">
      <c r="A16" s="106"/>
      <c r="B16" s="590" t="s">
        <v>332</v>
      </c>
      <c r="C16" s="602">
        <v>14508941.122748798</v>
      </c>
      <c r="D16" s="602">
        <v>12589101.144848801</v>
      </c>
      <c r="E16" s="602">
        <v>9292554.9052367564</v>
      </c>
      <c r="F16" s="597">
        <v>8084848.3557124157</v>
      </c>
      <c r="G16" s="597">
        <v>6827645.2680285396</v>
      </c>
      <c r="H16" s="597">
        <v>6164169.5812109262</v>
      </c>
      <c r="I16" s="597">
        <v>5742380.8198844623</v>
      </c>
      <c r="J16" s="597">
        <v>4852637.6472138399</v>
      </c>
      <c r="K16" s="597">
        <v>44903300.032616287</v>
      </c>
      <c r="L16" s="597">
        <f>SUM(C16:K16)</f>
        <v>112965578.87750083</v>
      </c>
      <c r="M16" s="110"/>
    </row>
    <row r="17" spans="1:13" ht="9.75" customHeight="1" x14ac:dyDescent="0.2">
      <c r="A17" s="99"/>
      <c r="B17" s="572"/>
      <c r="C17" s="598"/>
      <c r="D17" s="598"/>
      <c r="E17" s="598"/>
      <c r="F17" s="598"/>
      <c r="G17" s="598"/>
      <c r="H17" s="598"/>
      <c r="I17" s="598"/>
      <c r="J17" s="598"/>
      <c r="K17" s="598"/>
      <c r="L17" s="598"/>
      <c r="M17" s="110"/>
    </row>
    <row r="18" spans="1:13" ht="15" x14ac:dyDescent="0.2">
      <c r="A18" s="99"/>
      <c r="B18" s="580" t="s">
        <v>257</v>
      </c>
      <c r="C18" s="600">
        <f t="shared" ref="C18:H18" si="2">+C20+C21</f>
        <v>27038059.625974316</v>
      </c>
      <c r="D18" s="600">
        <f t="shared" si="2"/>
        <v>999127.93959011813</v>
      </c>
      <c r="E18" s="963">
        <f t="shared" si="2"/>
        <v>0</v>
      </c>
      <c r="F18" s="963">
        <f t="shared" si="2"/>
        <v>0</v>
      </c>
      <c r="G18" s="963">
        <f t="shared" si="2"/>
        <v>0</v>
      </c>
      <c r="H18" s="963">
        <f t="shared" si="2"/>
        <v>0</v>
      </c>
      <c r="I18" s="963">
        <f t="shared" ref="I18:K18" si="3">+I20+I21</f>
        <v>0</v>
      </c>
      <c r="J18" s="963">
        <f t="shared" si="3"/>
        <v>0</v>
      </c>
      <c r="K18" s="963">
        <f t="shared" si="3"/>
        <v>0</v>
      </c>
      <c r="L18" s="600">
        <f>+L20+L21</f>
        <v>28037187.565564435</v>
      </c>
      <c r="M18" s="110"/>
    </row>
    <row r="19" spans="1:13" ht="15" x14ac:dyDescent="0.2">
      <c r="A19" s="99"/>
      <c r="B19" s="580" t="s">
        <v>392</v>
      </c>
      <c r="C19" s="1032">
        <f t="shared" ref="C19:L19" si="4">+C18/$L$70</f>
        <v>5.9208836721977895E-2</v>
      </c>
      <c r="D19" s="1032">
        <f t="shared" si="4"/>
        <v>2.1879233886564734E-3</v>
      </c>
      <c r="E19" s="1032">
        <f t="shared" si="4"/>
        <v>0</v>
      </c>
      <c r="F19" s="1032">
        <f t="shared" si="4"/>
        <v>0</v>
      </c>
      <c r="G19" s="1032">
        <f t="shared" si="4"/>
        <v>0</v>
      </c>
      <c r="H19" s="1032">
        <f t="shared" si="4"/>
        <v>0</v>
      </c>
      <c r="I19" s="1032">
        <f t="shared" si="4"/>
        <v>0</v>
      </c>
      <c r="J19" s="1032">
        <f t="shared" si="4"/>
        <v>0</v>
      </c>
      <c r="K19" s="1032">
        <f t="shared" si="4"/>
        <v>0</v>
      </c>
      <c r="L19" s="596">
        <f t="shared" si="4"/>
        <v>6.1396760110634371E-2</v>
      </c>
      <c r="M19" s="110"/>
    </row>
    <row r="20" spans="1:13" ht="15" x14ac:dyDescent="0.2">
      <c r="A20" s="99"/>
      <c r="B20" s="591" t="s">
        <v>299</v>
      </c>
      <c r="C20" s="801">
        <v>25833713.443577331</v>
      </c>
      <c r="D20" s="801">
        <v>999127.93959011813</v>
      </c>
      <c r="E20" s="801">
        <v>0</v>
      </c>
      <c r="F20" s="801">
        <v>0</v>
      </c>
      <c r="G20" s="801">
        <v>0</v>
      </c>
      <c r="H20" s="801">
        <v>0</v>
      </c>
      <c r="I20" s="801">
        <v>0</v>
      </c>
      <c r="J20" s="801">
        <v>0</v>
      </c>
      <c r="K20" s="801">
        <v>0</v>
      </c>
      <c r="L20" s="602">
        <f>SUM(C20:K20)</f>
        <v>26832841.383167449</v>
      </c>
      <c r="M20" s="110"/>
    </row>
    <row r="21" spans="1:13" ht="15" x14ac:dyDescent="0.2">
      <c r="A21" s="99"/>
      <c r="B21" s="591" t="s">
        <v>332</v>
      </c>
      <c r="C21" s="801">
        <v>1204346.1823969865</v>
      </c>
      <c r="D21" s="801">
        <v>0</v>
      </c>
      <c r="E21" s="801">
        <v>0</v>
      </c>
      <c r="F21" s="801">
        <v>0</v>
      </c>
      <c r="G21" s="801">
        <v>0</v>
      </c>
      <c r="H21" s="801">
        <v>0</v>
      </c>
      <c r="I21" s="801">
        <v>0</v>
      </c>
      <c r="J21" s="801">
        <v>0</v>
      </c>
      <c r="K21" s="801">
        <v>0</v>
      </c>
      <c r="L21" s="602">
        <f>SUM(C21:K21)</f>
        <v>1204346.1823969865</v>
      </c>
      <c r="M21" s="110"/>
    </row>
    <row r="22" spans="1:13" ht="9.75" customHeight="1" x14ac:dyDescent="0.2">
      <c r="A22" s="99"/>
      <c r="B22" s="572"/>
      <c r="C22" s="603"/>
      <c r="D22" s="603"/>
      <c r="E22" s="603"/>
      <c r="F22" s="603"/>
      <c r="G22" s="603"/>
      <c r="H22" s="603"/>
      <c r="I22" s="603"/>
      <c r="J22" s="603"/>
      <c r="K22" s="603"/>
      <c r="L22" s="603"/>
      <c r="M22" s="110"/>
    </row>
    <row r="23" spans="1:13" ht="15" x14ac:dyDescent="0.25">
      <c r="A23" s="99"/>
      <c r="B23" s="1031" t="s">
        <v>950</v>
      </c>
      <c r="C23" s="600">
        <f t="shared" ref="C23:L23" si="5">+C25+C26</f>
        <v>48686.05</v>
      </c>
      <c r="D23" s="600">
        <f t="shared" si="5"/>
        <v>243892.625</v>
      </c>
      <c r="E23" s="600">
        <f t="shared" si="5"/>
        <v>359393.27500000002</v>
      </c>
      <c r="F23" s="600">
        <f t="shared" si="5"/>
        <v>365231.27500000002</v>
      </c>
      <c r="G23" s="600">
        <f t="shared" si="5"/>
        <v>370856.27500000002</v>
      </c>
      <c r="H23" s="600">
        <f t="shared" si="5"/>
        <v>370856.27500000002</v>
      </c>
      <c r="I23" s="600">
        <f t="shared" si="5"/>
        <v>370856.27500000002</v>
      </c>
      <c r="J23" s="600">
        <f t="shared" si="5"/>
        <v>370856.27500000002</v>
      </c>
      <c r="K23" s="600">
        <f t="shared" si="5"/>
        <v>4916497.1749999998</v>
      </c>
      <c r="L23" s="600">
        <f t="shared" si="5"/>
        <v>7417125.5</v>
      </c>
      <c r="M23" s="110"/>
    </row>
    <row r="24" spans="1:13" ht="15" x14ac:dyDescent="0.2">
      <c r="A24" s="99"/>
      <c r="B24" s="580" t="s">
        <v>392</v>
      </c>
      <c r="C24" s="1032">
        <f t="shared" ref="C24:L24" si="6">+C23/$L$70</f>
        <v>1.0661432162531435E-4</v>
      </c>
      <c r="D24" s="1032">
        <f t="shared" si="6"/>
        <v>5.3408413218554765E-4</v>
      </c>
      <c r="E24" s="1032">
        <f t="shared" si="6"/>
        <v>7.8701127347207355E-4</v>
      </c>
      <c r="F24" s="1032">
        <f t="shared" si="6"/>
        <v>7.9979551884931373E-4</v>
      </c>
      <c r="G24" s="1032">
        <f t="shared" si="6"/>
        <v>8.1211332978576049E-4</v>
      </c>
      <c r="H24" s="1032">
        <f t="shared" si="6"/>
        <v>8.1211332978576049E-4</v>
      </c>
      <c r="I24" s="1032">
        <f t="shared" si="6"/>
        <v>8.1211332978576049E-4</v>
      </c>
      <c r="J24" s="1032">
        <f t="shared" si="6"/>
        <v>8.1211332978576049E-4</v>
      </c>
      <c r="K24" s="1032">
        <f t="shared" si="6"/>
        <v>1.0766308030439917E-2</v>
      </c>
      <c r="L24" s="596">
        <f t="shared" si="6"/>
        <v>1.6242266595715208E-2</v>
      </c>
      <c r="M24" s="110"/>
    </row>
    <row r="25" spans="1:13" ht="15" x14ac:dyDescent="0.2">
      <c r="A25" s="99"/>
      <c r="B25" s="591" t="s">
        <v>299</v>
      </c>
      <c r="C25" s="601">
        <v>48686.05</v>
      </c>
      <c r="D25" s="601">
        <v>243892.625</v>
      </c>
      <c r="E25" s="601">
        <v>359393.27500000002</v>
      </c>
      <c r="F25" s="601">
        <v>365231.27500000002</v>
      </c>
      <c r="G25" s="601">
        <v>370856.27500000002</v>
      </c>
      <c r="H25" s="601">
        <v>370856.27500000002</v>
      </c>
      <c r="I25" s="601">
        <v>370856.27500000002</v>
      </c>
      <c r="J25" s="601">
        <v>370856.27500000002</v>
      </c>
      <c r="K25" s="601">
        <v>4916497.1749999998</v>
      </c>
      <c r="L25" s="602">
        <f>SUM(C25:K25)</f>
        <v>7417125.5</v>
      </c>
      <c r="M25" s="110"/>
    </row>
    <row r="26" spans="1:13" ht="15" x14ac:dyDescent="0.2">
      <c r="A26" s="99"/>
      <c r="B26" s="591" t="s">
        <v>332</v>
      </c>
      <c r="C26" s="962">
        <v>0</v>
      </c>
      <c r="D26" s="962">
        <v>0</v>
      </c>
      <c r="E26" s="962">
        <v>0</v>
      </c>
      <c r="F26" s="962">
        <v>0</v>
      </c>
      <c r="G26" s="962">
        <v>0</v>
      </c>
      <c r="H26" s="962">
        <v>0</v>
      </c>
      <c r="I26" s="962">
        <v>0</v>
      </c>
      <c r="J26" s="962">
        <v>0</v>
      </c>
      <c r="K26" s="962">
        <v>0</v>
      </c>
      <c r="L26" s="964">
        <f>SUM(C26:K26)</f>
        <v>0</v>
      </c>
      <c r="M26" s="110"/>
    </row>
    <row r="27" spans="1:13" ht="9.75" customHeight="1" x14ac:dyDescent="0.2">
      <c r="A27" s="99"/>
      <c r="B27" s="572"/>
      <c r="C27" s="603"/>
      <c r="D27" s="603"/>
      <c r="E27" s="603"/>
      <c r="F27" s="603"/>
      <c r="G27" s="603"/>
      <c r="H27" s="603"/>
      <c r="I27" s="603"/>
      <c r="J27" s="603"/>
      <c r="K27" s="603"/>
      <c r="L27" s="603"/>
      <c r="M27" s="110"/>
    </row>
    <row r="28" spans="1:13" ht="15" x14ac:dyDescent="0.2">
      <c r="A28" s="99"/>
      <c r="B28" s="580" t="s">
        <v>658</v>
      </c>
      <c r="C28" s="600">
        <f t="shared" ref="C28:L28" si="7">+C30+C31</f>
        <v>10455173.36683983</v>
      </c>
      <c r="D28" s="600">
        <f t="shared" si="7"/>
        <v>4267503.4230295746</v>
      </c>
      <c r="E28" s="600">
        <f t="shared" si="7"/>
        <v>7828961.0490821442</v>
      </c>
      <c r="F28" s="600">
        <f t="shared" si="7"/>
        <v>17622043.996981218</v>
      </c>
      <c r="G28" s="600">
        <f t="shared" si="7"/>
        <v>13200334.054971691</v>
      </c>
      <c r="H28" s="600">
        <f t="shared" si="7"/>
        <v>2420563.8681463003</v>
      </c>
      <c r="I28" s="600">
        <f t="shared" si="7"/>
        <v>2244325.7367367721</v>
      </c>
      <c r="J28" s="600">
        <f t="shared" si="7"/>
        <v>2031121.219337963</v>
      </c>
      <c r="K28" s="600">
        <f t="shared" si="7"/>
        <v>15409849.223874452</v>
      </c>
      <c r="L28" s="600">
        <f t="shared" si="7"/>
        <v>75479875.938999951</v>
      </c>
      <c r="M28" s="110"/>
    </row>
    <row r="29" spans="1:13" ht="15" x14ac:dyDescent="0.2">
      <c r="A29" s="99"/>
      <c r="B29" s="580" t="s">
        <v>392</v>
      </c>
      <c r="C29" s="1032">
        <f t="shared" ref="C29:L29" si="8">+C28/$L$70</f>
        <v>2.2895084238312251E-2</v>
      </c>
      <c r="D29" s="1032">
        <f t="shared" si="8"/>
        <v>9.345120059647577E-3</v>
      </c>
      <c r="E29" s="1032">
        <f t="shared" si="8"/>
        <v>1.7144117694471047E-2</v>
      </c>
      <c r="F29" s="1032">
        <f t="shared" si="8"/>
        <v>3.8589334447744178E-2</v>
      </c>
      <c r="G29" s="1032">
        <f t="shared" si="8"/>
        <v>2.8906527855481021E-2</v>
      </c>
      <c r="H29" s="1032">
        <f t="shared" si="8"/>
        <v>5.3006307710969491E-3</v>
      </c>
      <c r="I29" s="1032">
        <f t="shared" si="8"/>
        <v>4.9146986853200207E-3</v>
      </c>
      <c r="J29" s="1032">
        <f t="shared" si="8"/>
        <v>4.4478163855662597E-3</v>
      </c>
      <c r="K29" s="1032">
        <f t="shared" si="8"/>
        <v>3.374499720868198E-2</v>
      </c>
      <c r="L29" s="596">
        <f t="shared" si="8"/>
        <v>0.16528832734632129</v>
      </c>
      <c r="M29" s="110"/>
    </row>
    <row r="30" spans="1:13" ht="15" x14ac:dyDescent="0.2">
      <c r="A30" s="99"/>
      <c r="B30" s="591" t="s">
        <v>299</v>
      </c>
      <c r="C30" s="601">
        <f t="shared" ref="C30:K30" si="9">+C35+C40+C45+C50+C55+C60</f>
        <v>8205276.9958431311</v>
      </c>
      <c r="D30" s="601">
        <f t="shared" si="9"/>
        <v>2302722.186740262</v>
      </c>
      <c r="E30" s="601">
        <f t="shared" si="9"/>
        <v>5926262.0665293559</v>
      </c>
      <c r="F30" s="601">
        <f t="shared" si="9"/>
        <v>16007404.219973229</v>
      </c>
      <c r="G30" s="601">
        <f t="shared" si="9"/>
        <v>12196093.485697264</v>
      </c>
      <c r="H30" s="601">
        <f t="shared" si="9"/>
        <v>1753100.4186619823</v>
      </c>
      <c r="I30" s="601">
        <f t="shared" si="9"/>
        <v>1656151.4655564318</v>
      </c>
      <c r="J30" s="601">
        <f t="shared" si="9"/>
        <v>1510903.9714115362</v>
      </c>
      <c r="K30" s="601">
        <f t="shared" si="9"/>
        <v>12717616.822393009</v>
      </c>
      <c r="L30" s="601">
        <f>SUM(C30:K30)</f>
        <v>62275531.632806197</v>
      </c>
      <c r="M30" s="110"/>
    </row>
    <row r="31" spans="1:13" ht="15" x14ac:dyDescent="0.2">
      <c r="A31" s="99"/>
      <c r="B31" s="591" t="s">
        <v>332</v>
      </c>
      <c r="C31" s="601">
        <f t="shared" ref="C31:K31" si="10">+C36+C41+C46+C51+C56+C61</f>
        <v>2249896.3709966978</v>
      </c>
      <c r="D31" s="601">
        <f t="shared" si="10"/>
        <v>1964781.2362893124</v>
      </c>
      <c r="E31" s="601">
        <f t="shared" si="10"/>
        <v>1902698.9825527885</v>
      </c>
      <c r="F31" s="601">
        <f t="shared" si="10"/>
        <v>1614639.7770079912</v>
      </c>
      <c r="G31" s="601">
        <f t="shared" si="10"/>
        <v>1004240.5692744283</v>
      </c>
      <c r="H31" s="601">
        <f t="shared" si="10"/>
        <v>667463.44948431815</v>
      </c>
      <c r="I31" s="601">
        <f t="shared" si="10"/>
        <v>588174.27118034044</v>
      </c>
      <c r="J31" s="601">
        <f t="shared" si="10"/>
        <v>520217.24792642688</v>
      </c>
      <c r="K31" s="601">
        <f t="shared" si="10"/>
        <v>2692232.4014814422</v>
      </c>
      <c r="L31" s="601">
        <f>SUM(C31:K31)</f>
        <v>13204344.306193747</v>
      </c>
      <c r="M31" s="110"/>
    </row>
    <row r="32" spans="1:13" ht="9.75" customHeight="1" x14ac:dyDescent="0.2">
      <c r="A32" s="99"/>
      <c r="B32" s="575"/>
      <c r="C32" s="604"/>
      <c r="D32" s="604"/>
      <c r="E32" s="604"/>
      <c r="F32" s="604"/>
      <c r="G32" s="604"/>
      <c r="H32" s="604"/>
      <c r="I32" s="604"/>
      <c r="J32" s="604"/>
      <c r="K32" s="604"/>
      <c r="L32" s="604"/>
      <c r="M32" s="110"/>
    </row>
    <row r="33" spans="1:13" ht="6.75" customHeight="1" x14ac:dyDescent="0.2">
      <c r="A33" s="99"/>
      <c r="B33" s="592"/>
      <c r="C33" s="605"/>
      <c r="D33" s="605"/>
      <c r="E33" s="605"/>
      <c r="F33" s="605"/>
      <c r="G33" s="605"/>
      <c r="H33" s="605"/>
      <c r="I33" s="605"/>
      <c r="J33" s="605"/>
      <c r="K33" s="605"/>
      <c r="L33" s="605"/>
      <c r="M33" s="110"/>
    </row>
    <row r="34" spans="1:13" ht="15" x14ac:dyDescent="0.2">
      <c r="A34" s="99"/>
      <c r="B34" s="572" t="s">
        <v>173</v>
      </c>
      <c r="C34" s="606">
        <f t="shared" ref="C34:L34" si="11">+C35+C36</f>
        <v>3501905.683891891</v>
      </c>
      <c r="D34" s="606">
        <f t="shared" si="11"/>
        <v>3480350.5035830783</v>
      </c>
      <c r="E34" s="606">
        <f t="shared" si="11"/>
        <v>7078751.431344457</v>
      </c>
      <c r="F34" s="606">
        <f t="shared" si="11"/>
        <v>16972793.744302373</v>
      </c>
      <c r="G34" s="606">
        <f t="shared" si="11"/>
        <v>12600685.478412667</v>
      </c>
      <c r="H34" s="606">
        <f t="shared" si="11"/>
        <v>1988346.9249602191</v>
      </c>
      <c r="I34" s="606">
        <f t="shared" si="11"/>
        <v>1831086.1033540552</v>
      </c>
      <c r="J34" s="606">
        <f t="shared" si="11"/>
        <v>1644555.2508870922</v>
      </c>
      <c r="K34" s="606">
        <f t="shared" si="11"/>
        <v>13148573.759024879</v>
      </c>
      <c r="L34" s="606">
        <f t="shared" si="11"/>
        <v>62247048.87976072</v>
      </c>
      <c r="M34" s="110"/>
    </row>
    <row r="35" spans="1:13" ht="15" x14ac:dyDescent="0.2">
      <c r="A35" s="99"/>
      <c r="B35" s="572" t="s">
        <v>299</v>
      </c>
      <c r="C35" s="606">
        <v>1771430.7414100324</v>
      </c>
      <c r="D35" s="606">
        <v>1770389.532273883</v>
      </c>
      <c r="E35" s="606">
        <v>5396190.9311808711</v>
      </c>
      <c r="F35" s="606">
        <v>15543567.315612106</v>
      </c>
      <c r="G35" s="606">
        <v>11756373.295735491</v>
      </c>
      <c r="H35" s="606">
        <v>1462191.2636161204</v>
      </c>
      <c r="I35" s="606">
        <v>1366444.5236974016</v>
      </c>
      <c r="J35" s="606">
        <v>1230475.2515784018</v>
      </c>
      <c r="K35" s="606">
        <v>10740373.282729616</v>
      </c>
      <c r="L35" s="606">
        <f>SUM(C35:K35)</f>
        <v>51037436.137833931</v>
      </c>
      <c r="M35" s="110"/>
    </row>
    <row r="36" spans="1:13" ht="15" x14ac:dyDescent="0.2">
      <c r="A36" s="99"/>
      <c r="B36" s="572" t="s">
        <v>332</v>
      </c>
      <c r="C36" s="606">
        <v>1730474.9424818587</v>
      </c>
      <c r="D36" s="606">
        <v>1709960.9713091955</v>
      </c>
      <c r="E36" s="606">
        <v>1682560.5001635854</v>
      </c>
      <c r="F36" s="606">
        <v>1429226.4286902691</v>
      </c>
      <c r="G36" s="606">
        <v>844312.1826771762</v>
      </c>
      <c r="H36" s="606">
        <v>526155.66134409863</v>
      </c>
      <c r="I36" s="606">
        <v>464641.57965665363</v>
      </c>
      <c r="J36" s="606">
        <v>414079.99930869037</v>
      </c>
      <c r="K36" s="606">
        <v>2408200.476295263</v>
      </c>
      <c r="L36" s="606">
        <f>SUM(C36:K36)</f>
        <v>11209612.741926791</v>
      </c>
      <c r="M36" s="110"/>
    </row>
    <row r="37" spans="1:13" ht="6.75" customHeight="1" x14ac:dyDescent="0.2">
      <c r="A37" s="99"/>
      <c r="B37" s="575"/>
      <c r="C37" s="604"/>
      <c r="D37" s="604"/>
      <c r="E37" s="604"/>
      <c r="F37" s="604"/>
      <c r="G37" s="604"/>
      <c r="H37" s="604"/>
      <c r="I37" s="604"/>
      <c r="J37" s="604"/>
      <c r="K37" s="604"/>
      <c r="L37" s="604"/>
      <c r="M37" s="110"/>
    </row>
    <row r="38" spans="1:13" ht="6.75" customHeight="1" x14ac:dyDescent="0.2">
      <c r="A38" s="99"/>
      <c r="B38" s="572"/>
      <c r="C38" s="598"/>
      <c r="D38" s="598"/>
      <c r="E38" s="598"/>
      <c r="F38" s="598"/>
      <c r="G38" s="598"/>
      <c r="H38" s="598"/>
      <c r="I38" s="598"/>
      <c r="J38" s="598"/>
      <c r="K38" s="598"/>
      <c r="L38" s="598"/>
      <c r="M38" s="110"/>
    </row>
    <row r="39" spans="1:13" ht="15" x14ac:dyDescent="0.2">
      <c r="A39" s="99"/>
      <c r="B39" s="572" t="s">
        <v>175</v>
      </c>
      <c r="C39" s="606">
        <f t="shared" ref="C39:K39" si="12">+C40+C41</f>
        <v>4274143.5568925086</v>
      </c>
      <c r="D39" s="606">
        <f t="shared" si="12"/>
        <v>473647.85637375334</v>
      </c>
      <c r="E39" s="606">
        <f t="shared" si="12"/>
        <v>467109.52748355345</v>
      </c>
      <c r="F39" s="606">
        <f t="shared" si="12"/>
        <v>426005.66455174959</v>
      </c>
      <c r="G39" s="606">
        <f t="shared" si="12"/>
        <v>410946.66642392718</v>
      </c>
      <c r="H39" s="606">
        <f t="shared" si="12"/>
        <v>392227.96142508986</v>
      </c>
      <c r="I39" s="606">
        <f t="shared" si="12"/>
        <v>373320.8823945293</v>
      </c>
      <c r="J39" s="606">
        <f t="shared" si="12"/>
        <v>347351.53702575073</v>
      </c>
      <c r="K39" s="606">
        <f t="shared" si="12"/>
        <v>1102043.7105763322</v>
      </c>
      <c r="L39" s="606">
        <f t="shared" ref="L39" si="13">+L40+L41</f>
        <v>8266797.3631471945</v>
      </c>
      <c r="M39" s="110"/>
    </row>
    <row r="40" spans="1:13" ht="15" x14ac:dyDescent="0.2">
      <c r="A40" s="99"/>
      <c r="B40" s="572" t="s">
        <v>299</v>
      </c>
      <c r="C40" s="607">
        <v>3866263.0102374917</v>
      </c>
      <c r="D40" s="607">
        <v>299348.20104044932</v>
      </c>
      <c r="E40" s="607">
        <v>311336.39699484885</v>
      </c>
      <c r="F40" s="607">
        <v>288763.87774920388</v>
      </c>
      <c r="G40" s="607">
        <v>291261.47658355883</v>
      </c>
      <c r="H40" s="607">
        <v>289726.97706313437</v>
      </c>
      <c r="I40" s="607">
        <v>288525.47887313436</v>
      </c>
      <c r="J40" s="607">
        <v>279950.40902313439</v>
      </c>
      <c r="K40" s="607">
        <v>996992.70615459315</v>
      </c>
      <c r="L40" s="606">
        <f>SUM(C40:K40)</f>
        <v>6912168.533719549</v>
      </c>
      <c r="M40" s="110"/>
    </row>
    <row r="41" spans="1:13" ht="15" x14ac:dyDescent="0.2">
      <c r="A41" s="99"/>
      <c r="B41" s="572" t="s">
        <v>332</v>
      </c>
      <c r="C41" s="607">
        <v>407880.54665501689</v>
      </c>
      <c r="D41" s="607">
        <v>174299.65533330402</v>
      </c>
      <c r="E41" s="607">
        <v>155773.1304887046</v>
      </c>
      <c r="F41" s="607">
        <v>137241.78680254574</v>
      </c>
      <c r="G41" s="607">
        <v>119685.18984036834</v>
      </c>
      <c r="H41" s="607">
        <v>102500.98436195546</v>
      </c>
      <c r="I41" s="607">
        <v>84795.403521394954</v>
      </c>
      <c r="J41" s="607">
        <v>67401.128002616344</v>
      </c>
      <c r="K41" s="607">
        <v>105051.00442173895</v>
      </c>
      <c r="L41" s="606">
        <f>SUM(C41:K41)</f>
        <v>1354628.8294276453</v>
      </c>
      <c r="M41" s="110"/>
    </row>
    <row r="42" spans="1:13" ht="6.75" customHeight="1" x14ac:dyDescent="0.2">
      <c r="A42" s="99"/>
      <c r="B42" s="575"/>
      <c r="C42" s="604"/>
      <c r="D42" s="604"/>
      <c r="E42" s="604"/>
      <c r="F42" s="604"/>
      <c r="G42" s="604"/>
      <c r="H42" s="604"/>
      <c r="I42" s="604"/>
      <c r="J42" s="604"/>
      <c r="K42" s="604"/>
      <c r="L42" s="604"/>
      <c r="M42" s="110"/>
    </row>
    <row r="43" spans="1:13" ht="6.75" customHeight="1" x14ac:dyDescent="0.2">
      <c r="A43" s="99"/>
      <c r="B43" s="572"/>
      <c r="C43" s="598"/>
      <c r="D43" s="598"/>
      <c r="E43" s="598"/>
      <c r="F43" s="598"/>
      <c r="G43" s="598"/>
      <c r="H43" s="598"/>
      <c r="I43" s="598"/>
      <c r="J43" s="598"/>
      <c r="K43" s="598"/>
      <c r="L43" s="598"/>
      <c r="M43" s="110"/>
    </row>
    <row r="44" spans="1:13" s="110" customFormat="1" ht="15" x14ac:dyDescent="0.2">
      <c r="A44" s="99"/>
      <c r="B44" s="571" t="s">
        <v>647</v>
      </c>
      <c r="C44" s="606">
        <f t="shared" ref="C44:L44" si="14">+C45+C46</f>
        <v>48172.374402816153</v>
      </c>
      <c r="D44" s="606">
        <f t="shared" si="14"/>
        <v>50707.192876204062</v>
      </c>
      <c r="E44" s="606">
        <f t="shared" si="14"/>
        <v>32920.98074758405</v>
      </c>
      <c r="F44" s="606">
        <f t="shared" si="14"/>
        <v>32920.980747583977</v>
      </c>
      <c r="G44" s="606">
        <f t="shared" si="14"/>
        <v>32920.980747583963</v>
      </c>
      <c r="H44" s="606">
        <f t="shared" si="14"/>
        <v>32988.058320359771</v>
      </c>
      <c r="I44" s="606">
        <f t="shared" si="14"/>
        <v>32920.980747583977</v>
      </c>
      <c r="J44" s="606">
        <f t="shared" si="14"/>
        <v>32920.980747584064</v>
      </c>
      <c r="K44" s="606">
        <f t="shared" si="14"/>
        <v>773481.00135986402</v>
      </c>
      <c r="L44" s="606">
        <f t="shared" si="14"/>
        <v>1069953.5306971641</v>
      </c>
    </row>
    <row r="45" spans="1:13" s="110" customFormat="1" ht="15" x14ac:dyDescent="0.2">
      <c r="A45" s="106"/>
      <c r="B45" s="572" t="s">
        <v>299</v>
      </c>
      <c r="C45" s="607">
        <v>14253.971206591361</v>
      </c>
      <c r="D45" s="607">
        <v>17572.69542596192</v>
      </c>
      <c r="E45" s="965">
        <v>0</v>
      </c>
      <c r="F45" s="965">
        <v>0</v>
      </c>
      <c r="G45" s="965">
        <v>0</v>
      </c>
      <c r="H45" s="965">
        <v>0</v>
      </c>
      <c r="I45" s="965">
        <v>0</v>
      </c>
      <c r="J45" s="965">
        <v>0</v>
      </c>
      <c r="K45" s="607">
        <v>651711.85781442118</v>
      </c>
      <c r="L45" s="606">
        <f>SUM(C45:K45)</f>
        <v>683538.52444697451</v>
      </c>
    </row>
    <row r="46" spans="1:13" ht="15" x14ac:dyDescent="0.2">
      <c r="A46" s="106"/>
      <c r="B46" s="572" t="s">
        <v>332</v>
      </c>
      <c r="C46" s="607">
        <v>33918.40319622479</v>
      </c>
      <c r="D46" s="607">
        <v>33134.497450242146</v>
      </c>
      <c r="E46" s="607">
        <v>32920.98074758405</v>
      </c>
      <c r="F46" s="607">
        <v>32920.980747583977</v>
      </c>
      <c r="G46" s="607">
        <v>32920.980747583963</v>
      </c>
      <c r="H46" s="607">
        <v>32988.058320359771</v>
      </c>
      <c r="I46" s="607">
        <v>32920.980747583977</v>
      </c>
      <c r="J46" s="607">
        <v>32920.980747584064</v>
      </c>
      <c r="K46" s="607">
        <v>121769.14354544283</v>
      </c>
      <c r="L46" s="606">
        <f>SUM(C46:K46)</f>
        <v>386415.00625018962</v>
      </c>
      <c r="M46" s="110"/>
    </row>
    <row r="47" spans="1:13" ht="6.75" customHeight="1" x14ac:dyDescent="0.2">
      <c r="A47" s="99"/>
      <c r="B47" s="575"/>
      <c r="C47" s="604"/>
      <c r="D47" s="604"/>
      <c r="E47" s="604"/>
      <c r="F47" s="604"/>
      <c r="G47" s="604"/>
      <c r="H47" s="604"/>
      <c r="I47" s="604"/>
      <c r="J47" s="604"/>
      <c r="K47" s="604"/>
      <c r="L47" s="604"/>
      <c r="M47" s="110"/>
    </row>
    <row r="48" spans="1:13" ht="6.75" customHeight="1" x14ac:dyDescent="0.2">
      <c r="A48" s="99"/>
      <c r="B48" s="592"/>
      <c r="C48" s="605"/>
      <c r="D48" s="605"/>
      <c r="E48" s="605"/>
      <c r="F48" s="605"/>
      <c r="G48" s="605"/>
      <c r="H48" s="605"/>
      <c r="I48" s="605"/>
      <c r="J48" s="605"/>
      <c r="K48" s="605"/>
      <c r="L48" s="605"/>
      <c r="M48" s="110"/>
    </row>
    <row r="49" spans="1:13" s="110" customFormat="1" ht="15" x14ac:dyDescent="0.2">
      <c r="A49" s="99"/>
      <c r="B49" s="577" t="s">
        <v>176</v>
      </c>
      <c r="C49" s="606">
        <f t="shared" ref="C49:J49" si="15">+C50+C51</f>
        <v>1204794.6619457088</v>
      </c>
      <c r="D49" s="606">
        <f t="shared" si="15"/>
        <v>2029.6710890024533</v>
      </c>
      <c r="E49" s="606">
        <f t="shared" si="15"/>
        <v>181.83799901429279</v>
      </c>
      <c r="F49" s="606">
        <f t="shared" si="15"/>
        <v>181.83799197352675</v>
      </c>
      <c r="G49" s="606">
        <f t="shared" si="15"/>
        <v>73.837984932760648</v>
      </c>
      <c r="H49" s="606">
        <f t="shared" si="15"/>
        <v>37.838013095824984</v>
      </c>
      <c r="I49" s="606">
        <f t="shared" si="15"/>
        <v>34.684813067661835</v>
      </c>
      <c r="J49" s="966">
        <f t="shared" si="15"/>
        <v>0</v>
      </c>
      <c r="K49" s="966">
        <f t="shared" ref="K49" si="16">+K50+K51</f>
        <v>0</v>
      </c>
      <c r="L49" s="606">
        <f>+L50+L51</f>
        <v>1207334.3698367951</v>
      </c>
    </row>
    <row r="50" spans="1:13" s="110" customFormat="1" ht="15" x14ac:dyDescent="0.2">
      <c r="A50" s="106"/>
      <c r="B50" s="577" t="s">
        <v>299</v>
      </c>
      <c r="C50" s="608">
        <v>1204125.1564604815</v>
      </c>
      <c r="D50" s="608">
        <v>1751.7788199677495</v>
      </c>
      <c r="E50" s="608">
        <v>153.97928363585163</v>
      </c>
      <c r="F50" s="608">
        <v>164.93890191720061</v>
      </c>
      <c r="G50" s="608">
        <v>67.211663169048748</v>
      </c>
      <c r="H50" s="608">
        <v>34.232422727592933</v>
      </c>
      <c r="I50" s="608">
        <v>33.517425895937556</v>
      </c>
      <c r="J50" s="967">
        <v>0</v>
      </c>
      <c r="K50" s="967">
        <v>0</v>
      </c>
      <c r="L50" s="606">
        <f>SUM(C50:K50)</f>
        <v>1206330.8149777949</v>
      </c>
    </row>
    <row r="51" spans="1:13" s="110" customFormat="1" ht="15" x14ac:dyDescent="0.2">
      <c r="A51" s="106"/>
      <c r="B51" s="574" t="s">
        <v>332</v>
      </c>
      <c r="C51" s="609">
        <v>669.50548522722625</v>
      </c>
      <c r="D51" s="609">
        <v>277.8922690347037</v>
      </c>
      <c r="E51" s="609">
        <v>27.858715378441161</v>
      </c>
      <c r="F51" s="609">
        <v>16.899090056326141</v>
      </c>
      <c r="G51" s="609">
        <v>6.6263217637118972</v>
      </c>
      <c r="H51" s="609">
        <v>3.6055903682320491</v>
      </c>
      <c r="I51" s="609">
        <v>1.1673871717242772</v>
      </c>
      <c r="J51" s="968">
        <v>0</v>
      </c>
      <c r="K51" s="968">
        <v>0</v>
      </c>
      <c r="L51" s="606">
        <f>SUM(C51:K51)</f>
        <v>1003.5548590003655</v>
      </c>
    </row>
    <row r="52" spans="1:13" s="110" customFormat="1" ht="6.75" customHeight="1" x14ac:dyDescent="0.2">
      <c r="A52" s="106"/>
      <c r="B52" s="575"/>
      <c r="C52" s="604"/>
      <c r="D52" s="604"/>
      <c r="E52" s="604"/>
      <c r="F52" s="604"/>
      <c r="G52" s="604"/>
      <c r="H52" s="604"/>
      <c r="I52" s="604"/>
      <c r="J52" s="604"/>
      <c r="K52" s="604"/>
      <c r="L52" s="604"/>
    </row>
    <row r="53" spans="1:13" ht="6.75" customHeight="1" x14ac:dyDescent="0.2">
      <c r="A53" s="106"/>
      <c r="B53" s="572"/>
      <c r="C53" s="603"/>
      <c r="D53" s="603"/>
      <c r="E53" s="603"/>
      <c r="F53" s="603"/>
      <c r="G53" s="603"/>
      <c r="H53" s="603"/>
      <c r="I53" s="603"/>
      <c r="J53" s="603"/>
      <c r="K53" s="603"/>
      <c r="L53" s="603"/>
      <c r="M53" s="110"/>
    </row>
    <row r="54" spans="1:13" ht="15" x14ac:dyDescent="0.2">
      <c r="A54" s="99"/>
      <c r="B54" s="576" t="s">
        <v>177</v>
      </c>
      <c r="C54" s="606">
        <f t="shared" ref="C54:L54" si="17">+C55+C56</f>
        <v>234154.53911000001</v>
      </c>
      <c r="D54" s="606">
        <f t="shared" si="17"/>
        <v>238263.60569000003</v>
      </c>
      <c r="E54" s="606">
        <f t="shared" si="17"/>
        <v>243000.93513</v>
      </c>
      <c r="F54" s="606">
        <f t="shared" si="17"/>
        <v>184326.62951999999</v>
      </c>
      <c r="G54" s="606">
        <f t="shared" si="17"/>
        <v>149891.95153504374</v>
      </c>
      <c r="H54" s="606">
        <f t="shared" si="17"/>
        <v>1147.9455600000001</v>
      </c>
      <c r="I54" s="606">
        <f t="shared" si="17"/>
        <v>1147.9455600000001</v>
      </c>
      <c r="J54" s="606">
        <f t="shared" si="17"/>
        <v>478.31081</v>
      </c>
      <c r="K54" s="966">
        <f t="shared" si="17"/>
        <v>0</v>
      </c>
      <c r="L54" s="606">
        <f t="shared" si="17"/>
        <v>1052411.8629150437</v>
      </c>
      <c r="M54" s="110"/>
    </row>
    <row r="55" spans="1:13" ht="15" x14ac:dyDescent="0.2">
      <c r="A55" s="99"/>
      <c r="B55" s="572" t="s">
        <v>299</v>
      </c>
      <c r="C55" s="606">
        <v>178581.47724000001</v>
      </c>
      <c r="D55" s="606">
        <v>196970.52563000002</v>
      </c>
      <c r="E55" s="606">
        <v>217399.56255999999</v>
      </c>
      <c r="F55" s="606">
        <v>174908.08770999999</v>
      </c>
      <c r="G55" s="606">
        <v>148391.50171504373</v>
      </c>
      <c r="H55" s="606">
        <v>1147.9455600000001</v>
      </c>
      <c r="I55" s="606">
        <v>1147.9455600000001</v>
      </c>
      <c r="J55" s="606">
        <v>478.31081</v>
      </c>
      <c r="K55" s="966">
        <v>0</v>
      </c>
      <c r="L55" s="606">
        <f>SUM(C55:K55)</f>
        <v>919025.35678504372</v>
      </c>
      <c r="M55" s="110"/>
    </row>
    <row r="56" spans="1:13" ht="15" x14ac:dyDescent="0.2">
      <c r="A56" s="99"/>
      <c r="B56" s="572" t="s">
        <v>332</v>
      </c>
      <c r="C56" s="606">
        <v>55573.061870000005</v>
      </c>
      <c r="D56" s="606">
        <v>41293.08006</v>
      </c>
      <c r="E56" s="606">
        <v>25601.37257</v>
      </c>
      <c r="F56" s="606">
        <v>9418.5418099999988</v>
      </c>
      <c r="G56" s="606">
        <v>1500.44982</v>
      </c>
      <c r="H56" s="966">
        <v>0</v>
      </c>
      <c r="I56" s="966">
        <v>0</v>
      </c>
      <c r="J56" s="966">
        <v>0</v>
      </c>
      <c r="K56" s="966">
        <v>0</v>
      </c>
      <c r="L56" s="606">
        <f>SUM(C56:K56)</f>
        <v>133386.50613000002</v>
      </c>
      <c r="M56" s="110"/>
    </row>
    <row r="57" spans="1:13" ht="6.75" customHeight="1" x14ac:dyDescent="0.2">
      <c r="A57" s="99"/>
      <c r="B57" s="575"/>
      <c r="C57" s="606"/>
      <c r="D57" s="606"/>
      <c r="E57" s="606"/>
      <c r="F57" s="606"/>
      <c r="G57" s="606"/>
      <c r="H57" s="606"/>
      <c r="I57" s="606"/>
      <c r="J57" s="606"/>
      <c r="K57" s="606"/>
      <c r="L57" s="606"/>
      <c r="M57" s="110"/>
    </row>
    <row r="58" spans="1:13" ht="6.75" customHeight="1" x14ac:dyDescent="0.2">
      <c r="A58" s="99"/>
      <c r="B58" s="573"/>
      <c r="C58" s="610"/>
      <c r="D58" s="610"/>
      <c r="E58" s="610"/>
      <c r="F58" s="610"/>
      <c r="G58" s="610"/>
      <c r="H58" s="610"/>
      <c r="I58" s="610"/>
      <c r="J58" s="610"/>
      <c r="K58" s="610"/>
      <c r="L58" s="610"/>
      <c r="M58" s="110"/>
    </row>
    <row r="59" spans="1:13" ht="15" x14ac:dyDescent="0.2">
      <c r="A59" s="99"/>
      <c r="B59" s="576" t="s">
        <v>394</v>
      </c>
      <c r="C59" s="606">
        <f t="shared" ref="C59:L59" si="18">+C60+C61</f>
        <v>1192002.550596904</v>
      </c>
      <c r="D59" s="606">
        <f t="shared" si="18"/>
        <v>22504.593417536078</v>
      </c>
      <c r="E59" s="606">
        <f t="shared" si="18"/>
        <v>6996.3363775360758</v>
      </c>
      <c r="F59" s="606">
        <f t="shared" si="18"/>
        <v>5815.1398675360761</v>
      </c>
      <c r="G59" s="606">
        <f t="shared" si="18"/>
        <v>5815.1398675360761</v>
      </c>
      <c r="H59" s="606">
        <f t="shared" si="18"/>
        <v>5815.1398675360761</v>
      </c>
      <c r="I59" s="606">
        <f t="shared" si="18"/>
        <v>5815.1398675360761</v>
      </c>
      <c r="J59" s="606">
        <f t="shared" si="18"/>
        <v>5815.1398675360761</v>
      </c>
      <c r="K59" s="606">
        <f t="shared" si="18"/>
        <v>385750.75291337544</v>
      </c>
      <c r="L59" s="606">
        <f t="shared" si="18"/>
        <v>1636329.9326430319</v>
      </c>
      <c r="M59" s="110"/>
    </row>
    <row r="60" spans="1:13" ht="15" x14ac:dyDescent="0.2">
      <c r="A60" s="99"/>
      <c r="B60" s="572" t="s">
        <v>299</v>
      </c>
      <c r="C60" s="606">
        <v>1170622.6392885337</v>
      </c>
      <c r="D60" s="606">
        <v>16689.453550000002</v>
      </c>
      <c r="E60" s="606">
        <v>1181.19651</v>
      </c>
      <c r="F60" s="966">
        <v>0</v>
      </c>
      <c r="G60" s="966">
        <v>0</v>
      </c>
      <c r="H60" s="966">
        <v>0</v>
      </c>
      <c r="I60" s="966">
        <v>0</v>
      </c>
      <c r="J60" s="966">
        <v>0</v>
      </c>
      <c r="K60" s="606">
        <v>328538.97569437808</v>
      </c>
      <c r="L60" s="606">
        <f>SUM(C60:K60)</f>
        <v>1517032.2650429117</v>
      </c>
      <c r="M60" s="110"/>
    </row>
    <row r="61" spans="1:13" ht="15" x14ac:dyDescent="0.2">
      <c r="A61" s="99"/>
      <c r="B61" s="572" t="s">
        <v>332</v>
      </c>
      <c r="C61" s="606">
        <v>21379.911308370258</v>
      </c>
      <c r="D61" s="606">
        <v>5815.1398675360761</v>
      </c>
      <c r="E61" s="606">
        <v>5815.1398675360761</v>
      </c>
      <c r="F61" s="606">
        <v>5815.1398675360761</v>
      </c>
      <c r="G61" s="606">
        <v>5815.1398675360761</v>
      </c>
      <c r="H61" s="606">
        <v>5815.1398675360761</v>
      </c>
      <c r="I61" s="606">
        <v>5815.1398675360761</v>
      </c>
      <c r="J61" s="606">
        <v>5815.1398675360761</v>
      </c>
      <c r="K61" s="606">
        <v>57211.777218997348</v>
      </c>
      <c r="L61" s="606">
        <f>SUM(C61:K61)</f>
        <v>119297.66760012013</v>
      </c>
      <c r="M61" s="110"/>
    </row>
    <row r="62" spans="1:13" ht="6.75" customHeight="1" x14ac:dyDescent="0.2">
      <c r="A62" s="99"/>
      <c r="B62" s="571"/>
      <c r="C62" s="607"/>
      <c r="D62" s="607"/>
      <c r="E62" s="607"/>
      <c r="F62" s="607"/>
      <c r="G62" s="607"/>
      <c r="H62" s="607"/>
      <c r="I62" s="607"/>
      <c r="J62" s="607"/>
      <c r="K62" s="607"/>
      <c r="L62" s="607"/>
      <c r="M62" s="110"/>
    </row>
    <row r="63" spans="1:13" ht="6" customHeight="1" x14ac:dyDescent="0.2">
      <c r="A63" s="99"/>
      <c r="B63" s="571"/>
      <c r="C63" s="607"/>
      <c r="D63" s="607"/>
      <c r="E63" s="607"/>
      <c r="F63" s="607"/>
      <c r="G63" s="607"/>
      <c r="H63" s="607"/>
      <c r="I63" s="607"/>
      <c r="J63" s="607"/>
      <c r="K63" s="607"/>
      <c r="L63" s="607"/>
      <c r="M63" s="110"/>
    </row>
    <row r="64" spans="1:13" ht="15" x14ac:dyDescent="0.2">
      <c r="B64" s="580" t="s">
        <v>174</v>
      </c>
      <c r="C64" s="600">
        <f>+C66+C67</f>
        <v>13296815.778546108</v>
      </c>
      <c r="D64" s="600">
        <f>+D66+D67</f>
        <v>0</v>
      </c>
      <c r="E64" s="600">
        <f t="shared" ref="E64:K64" si="19">+E66+E67</f>
        <v>0</v>
      </c>
      <c r="F64" s="600">
        <f t="shared" si="19"/>
        <v>0</v>
      </c>
      <c r="G64" s="600">
        <f t="shared" si="19"/>
        <v>0</v>
      </c>
      <c r="H64" s="600">
        <f t="shared" si="19"/>
        <v>0</v>
      </c>
      <c r="I64" s="600">
        <f t="shared" si="19"/>
        <v>0</v>
      </c>
      <c r="J64" s="600">
        <f t="shared" si="19"/>
        <v>0</v>
      </c>
      <c r="K64" s="600">
        <f t="shared" si="19"/>
        <v>0</v>
      </c>
      <c r="L64" s="600">
        <f>+L66+L67</f>
        <v>13296815.778546108</v>
      </c>
      <c r="M64" s="110"/>
    </row>
    <row r="65" spans="1:13" ht="15" x14ac:dyDescent="0.2">
      <c r="B65" s="580" t="s">
        <v>392</v>
      </c>
      <c r="C65" s="1032">
        <f t="shared" ref="C65:L65" si="20">+C64/$L$70</f>
        <v>2.9117806723003185E-2</v>
      </c>
      <c r="D65" s="1032">
        <f t="shared" si="20"/>
        <v>0</v>
      </c>
      <c r="E65" s="1032">
        <f t="shared" si="20"/>
        <v>0</v>
      </c>
      <c r="F65" s="1032">
        <f t="shared" si="20"/>
        <v>0</v>
      </c>
      <c r="G65" s="1032">
        <f t="shared" si="20"/>
        <v>0</v>
      </c>
      <c r="H65" s="1032">
        <f t="shared" si="20"/>
        <v>0</v>
      </c>
      <c r="I65" s="1032">
        <f t="shared" si="20"/>
        <v>0</v>
      </c>
      <c r="J65" s="1032">
        <f t="shared" si="20"/>
        <v>0</v>
      </c>
      <c r="K65" s="1032">
        <f t="shared" si="20"/>
        <v>0</v>
      </c>
      <c r="L65" s="596">
        <f t="shared" si="20"/>
        <v>2.9117806723003185E-2</v>
      </c>
      <c r="M65" s="110"/>
    </row>
    <row r="66" spans="1:13" ht="15" x14ac:dyDescent="0.2">
      <c r="B66" s="591" t="s">
        <v>299</v>
      </c>
      <c r="C66" s="601">
        <v>13296815.778546108</v>
      </c>
      <c r="D66" s="962">
        <v>0</v>
      </c>
      <c r="E66" s="962">
        <v>0</v>
      </c>
      <c r="F66" s="962">
        <v>0</v>
      </c>
      <c r="G66" s="962">
        <v>0</v>
      </c>
      <c r="H66" s="962">
        <v>0</v>
      </c>
      <c r="I66" s="962">
        <v>0</v>
      </c>
      <c r="J66" s="962">
        <v>0</v>
      </c>
      <c r="K66" s="962">
        <v>0</v>
      </c>
      <c r="L66" s="601">
        <f>SUM(C66:K66)</f>
        <v>13296815.778546108</v>
      </c>
      <c r="M66" s="110"/>
    </row>
    <row r="67" spans="1:13" ht="15" x14ac:dyDescent="0.2">
      <c r="B67" s="591" t="s">
        <v>332</v>
      </c>
      <c r="C67" s="962">
        <v>0</v>
      </c>
      <c r="D67" s="962">
        <v>0</v>
      </c>
      <c r="E67" s="962">
        <v>0</v>
      </c>
      <c r="F67" s="962">
        <v>0</v>
      </c>
      <c r="G67" s="962">
        <v>0</v>
      </c>
      <c r="H67" s="962">
        <v>0</v>
      </c>
      <c r="I67" s="962">
        <v>0</v>
      </c>
      <c r="J67" s="962">
        <v>0</v>
      </c>
      <c r="K67" s="962">
        <v>0</v>
      </c>
      <c r="L67" s="962">
        <f>SUM(C67:K67)</f>
        <v>0</v>
      </c>
      <c r="M67" s="110"/>
    </row>
    <row r="68" spans="1:13" ht="9.75" customHeight="1" thickBot="1" x14ac:dyDescent="0.25">
      <c r="B68" s="593"/>
      <c r="C68" s="601"/>
      <c r="D68" s="601"/>
      <c r="E68" s="601"/>
      <c r="F68" s="601"/>
      <c r="G68" s="601"/>
      <c r="H68" s="601"/>
      <c r="I68" s="601"/>
      <c r="J68" s="601"/>
      <c r="K68" s="601"/>
      <c r="L68" s="601"/>
      <c r="M68" s="110"/>
    </row>
    <row r="69" spans="1:13" ht="9.75" customHeight="1" thickTop="1" x14ac:dyDescent="0.2">
      <c r="B69" s="570"/>
      <c r="C69" s="611"/>
      <c r="D69" s="611"/>
      <c r="E69" s="611"/>
      <c r="F69" s="611"/>
      <c r="G69" s="611"/>
      <c r="H69" s="611"/>
      <c r="I69" s="611"/>
      <c r="J69" s="611"/>
      <c r="K69" s="611"/>
      <c r="L69" s="611"/>
      <c r="M69" s="110"/>
    </row>
    <row r="70" spans="1:13" ht="15" x14ac:dyDescent="0.2">
      <c r="B70" s="580" t="s">
        <v>648</v>
      </c>
      <c r="C70" s="600">
        <f>+C72+C73</f>
        <v>86448224.090104192</v>
      </c>
      <c r="D70" s="600">
        <f t="shared" ref="D70:K70" si="21">+D72+D73</f>
        <v>42311816.970480897</v>
      </c>
      <c r="E70" s="600">
        <f t="shared" si="21"/>
        <v>38702888.350342862</v>
      </c>
      <c r="F70" s="600">
        <f t="shared" si="21"/>
        <v>46897988.690112099</v>
      </c>
      <c r="G70" s="600">
        <f t="shared" si="21"/>
        <v>38139910.539852798</v>
      </c>
      <c r="H70" s="600">
        <f t="shared" si="21"/>
        <v>24093873.352680083</v>
      </c>
      <c r="I70" s="600">
        <f t="shared" si="21"/>
        <v>27386934.10982091</v>
      </c>
      <c r="J70" s="600">
        <f t="shared" si="21"/>
        <v>19093367.256710399</v>
      </c>
      <c r="K70" s="600">
        <f t="shared" si="21"/>
        <v>133580812.2732062</v>
      </c>
      <c r="L70" s="599">
        <f>+L72+L73</f>
        <v>456655815.63331038</v>
      </c>
      <c r="M70" s="110"/>
    </row>
    <row r="71" spans="1:13" ht="15" x14ac:dyDescent="0.2">
      <c r="B71" s="580" t="s">
        <v>392</v>
      </c>
      <c r="C71" s="1032">
        <f t="shared" ref="C71:L71" si="22">+C70/$L$70</f>
        <v>0.18930717869039726</v>
      </c>
      <c r="D71" s="1032">
        <f t="shared" si="22"/>
        <v>9.2655815434652913E-2</v>
      </c>
      <c r="E71" s="1032">
        <f t="shared" si="22"/>
        <v>8.4752864247809909E-2</v>
      </c>
      <c r="F71" s="1032">
        <f t="shared" si="22"/>
        <v>0.10269876586389665</v>
      </c>
      <c r="G71" s="1032">
        <f t="shared" si="22"/>
        <v>8.3520036828959879E-2</v>
      </c>
      <c r="H71" s="1032">
        <f t="shared" si="22"/>
        <v>5.2761560299556545E-2</v>
      </c>
      <c r="I71" s="1032">
        <f t="shared" si="22"/>
        <v>5.9972813598879723E-2</v>
      </c>
      <c r="J71" s="1032">
        <f t="shared" si="22"/>
        <v>4.1811286757031392E-2</v>
      </c>
      <c r="K71" s="1032">
        <f t="shared" si="22"/>
        <v>0.29251967827881586</v>
      </c>
      <c r="L71" s="596">
        <f t="shared" si="22"/>
        <v>1</v>
      </c>
      <c r="M71" s="110"/>
    </row>
    <row r="72" spans="1:13" ht="15" x14ac:dyDescent="0.2">
      <c r="A72" s="100"/>
      <c r="B72" s="594" t="s">
        <v>299</v>
      </c>
      <c r="C72" s="601">
        <f>+C15+C20+C25+C30+C66</f>
        <v>68485040.413961709</v>
      </c>
      <c r="D72" s="601">
        <f t="shared" ref="D72:K72" si="23">+D15+D20+D25+D30+D66</f>
        <v>27757934.58934278</v>
      </c>
      <c r="E72" s="601">
        <f t="shared" si="23"/>
        <v>27507634.462553319</v>
      </c>
      <c r="F72" s="601">
        <f t="shared" si="23"/>
        <v>37198500.557391688</v>
      </c>
      <c r="G72" s="601">
        <f t="shared" si="23"/>
        <v>30308024.70254983</v>
      </c>
      <c r="H72" s="601">
        <f t="shared" si="23"/>
        <v>17262240.321984839</v>
      </c>
      <c r="I72" s="601">
        <f t="shared" si="23"/>
        <v>21056379.018756106</v>
      </c>
      <c r="J72" s="601">
        <f t="shared" si="23"/>
        <v>13720512.361570133</v>
      </c>
      <c r="K72" s="601">
        <f t="shared" si="23"/>
        <v>85985279.839108482</v>
      </c>
      <c r="L72" s="601">
        <f>SUM(C72:K72)</f>
        <v>329281546.26721883</v>
      </c>
      <c r="M72" s="110"/>
    </row>
    <row r="73" spans="1:13" ht="15" x14ac:dyDescent="0.2">
      <c r="A73" s="100"/>
      <c r="B73" s="594" t="s">
        <v>332</v>
      </c>
      <c r="C73" s="601">
        <f t="shared" ref="C73:K73" si="24">+C67+C31+C26+C21+C16</f>
        <v>17963183.676142484</v>
      </c>
      <c r="D73" s="601">
        <f t="shared" si="24"/>
        <v>14553882.381138114</v>
      </c>
      <c r="E73" s="601">
        <f t="shared" si="24"/>
        <v>11195253.887789546</v>
      </c>
      <c r="F73" s="601">
        <f t="shared" si="24"/>
        <v>9699488.1327204071</v>
      </c>
      <c r="G73" s="601">
        <f t="shared" si="24"/>
        <v>7831885.8373029679</v>
      </c>
      <c r="H73" s="601">
        <f t="shared" si="24"/>
        <v>6831633.0306952447</v>
      </c>
      <c r="I73" s="601">
        <f t="shared" si="24"/>
        <v>6330555.0910648024</v>
      </c>
      <c r="J73" s="601">
        <f t="shared" si="24"/>
        <v>5372854.895140267</v>
      </c>
      <c r="K73" s="601">
        <f t="shared" si="24"/>
        <v>47595532.43409773</v>
      </c>
      <c r="L73" s="601">
        <f>SUM(C73:K73)</f>
        <v>127374269.36609155</v>
      </c>
      <c r="M73" s="110"/>
    </row>
    <row r="74" spans="1:13" ht="9.75" customHeight="1" thickBot="1" x14ac:dyDescent="0.25">
      <c r="A74" s="100"/>
      <c r="B74" s="595"/>
      <c r="C74" s="612"/>
      <c r="D74" s="612"/>
      <c r="E74" s="612"/>
      <c r="F74" s="612"/>
      <c r="G74" s="612"/>
      <c r="H74" s="612"/>
      <c r="I74" s="612"/>
      <c r="J74" s="612"/>
      <c r="K74" s="612"/>
      <c r="L74" s="612"/>
    </row>
    <row r="75" spans="1:13" ht="13.5" thickTop="1" x14ac:dyDescent="0.2">
      <c r="A75" s="100"/>
      <c r="B75" s="111"/>
      <c r="C75" s="111"/>
      <c r="D75" s="111"/>
      <c r="E75" s="111"/>
      <c r="F75" s="111"/>
      <c r="G75" s="111"/>
      <c r="H75" s="111"/>
      <c r="I75" s="111"/>
      <c r="J75" s="111"/>
      <c r="K75" s="111"/>
      <c r="L75" s="111"/>
    </row>
    <row r="76" spans="1:13" ht="15" x14ac:dyDescent="0.25">
      <c r="A76" s="100"/>
      <c r="B76" s="486" t="s">
        <v>398</v>
      </c>
      <c r="C76" s="113"/>
      <c r="D76" s="113"/>
      <c r="E76" s="113"/>
      <c r="F76" s="113"/>
      <c r="G76" s="113"/>
      <c r="H76" s="113"/>
      <c r="I76" s="113"/>
      <c r="J76" s="113"/>
      <c r="K76" s="113"/>
      <c r="L76" s="114"/>
    </row>
    <row r="77" spans="1:13" ht="15" x14ac:dyDescent="0.25">
      <c r="A77" s="100"/>
      <c r="B77" s="486" t="s">
        <v>949</v>
      </c>
      <c r="C77" s="113"/>
      <c r="D77" s="113"/>
      <c r="E77" s="113"/>
      <c r="F77" s="113"/>
      <c r="G77" s="113"/>
      <c r="H77" s="113"/>
      <c r="I77" s="113"/>
      <c r="J77" s="113"/>
      <c r="K77" s="113"/>
      <c r="L77" s="114"/>
    </row>
    <row r="78" spans="1:13" ht="15" x14ac:dyDescent="0.25">
      <c r="A78" s="100"/>
      <c r="B78" s="486" t="s">
        <v>637</v>
      </c>
      <c r="C78" s="113"/>
      <c r="D78" s="113"/>
      <c r="E78" s="113"/>
      <c r="F78" s="113"/>
      <c r="G78" s="113"/>
      <c r="H78" s="113"/>
      <c r="I78" s="113"/>
      <c r="J78" s="113"/>
      <c r="K78" s="113"/>
      <c r="L78" s="114"/>
    </row>
    <row r="79" spans="1:13" ht="15" x14ac:dyDescent="0.25">
      <c r="A79" s="100"/>
      <c r="B79" s="24"/>
      <c r="C79" s="113"/>
      <c r="D79" s="113"/>
      <c r="E79" s="113"/>
      <c r="F79" s="113"/>
      <c r="G79" s="113"/>
      <c r="H79" s="113"/>
      <c r="I79" s="113"/>
      <c r="J79" s="113"/>
      <c r="K79" s="113"/>
      <c r="L79" s="113"/>
    </row>
    <row r="80" spans="1:13" x14ac:dyDescent="0.2">
      <c r="C80" s="100"/>
      <c r="D80" s="1184"/>
    </row>
    <row r="81" spans="1:12" ht="11.25" x14ac:dyDescent="0.2">
      <c r="A81" s="100"/>
      <c r="C81" s="100"/>
      <c r="D81" s="115"/>
      <c r="E81" s="115"/>
      <c r="F81" s="115"/>
      <c r="G81" s="870"/>
      <c r="H81" s="870"/>
      <c r="I81" s="115"/>
      <c r="J81" s="115"/>
      <c r="K81" s="115"/>
      <c r="L81" s="115"/>
    </row>
    <row r="83" spans="1:12" x14ac:dyDescent="0.2">
      <c r="C83" s="1184"/>
      <c r="D83" s="115"/>
      <c r="H83" s="115"/>
    </row>
    <row r="84" spans="1:12" x14ac:dyDescent="0.2">
      <c r="C84" s="1184"/>
    </row>
  </sheetData>
  <mergeCells count="13">
    <mergeCell ref="B6:L6"/>
    <mergeCell ref="B7:L7"/>
    <mergeCell ref="B10:B11"/>
    <mergeCell ref="C10:C11"/>
    <mergeCell ref="D10:D11"/>
    <mergeCell ref="E10:E11"/>
    <mergeCell ref="F10:F11"/>
    <mergeCell ref="G10:G11"/>
    <mergeCell ref="H10:H11"/>
    <mergeCell ref="I10:I11"/>
    <mergeCell ref="J10:J11"/>
    <mergeCell ref="K10:K11"/>
    <mergeCell ref="L10:L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8" orientation="landscape"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72"/>
  <sheetViews>
    <sheetView showGridLines="0" topLeftCell="B108" zoomScaleNormal="100" zoomScaleSheetLayoutView="80" workbookViewId="0">
      <selection activeCell="E129" sqref="E129"/>
    </sheetView>
  </sheetViews>
  <sheetFormatPr baseColWidth="10" defaultColWidth="11.42578125" defaultRowHeight="12.75" x14ac:dyDescent="0.2"/>
  <cols>
    <col min="1" max="1" width="6.42578125" style="5" bestFit="1" customWidth="1"/>
    <col min="2" max="2" width="49" style="71" customWidth="1"/>
    <col min="3" max="3" width="9.7109375" style="71" customWidth="1"/>
    <col min="4" max="4" width="10.5703125" style="71" customWidth="1"/>
    <col min="5" max="34" width="9.7109375" style="71" customWidth="1"/>
    <col min="35" max="36" width="12.7109375" style="71" customWidth="1"/>
    <col min="37" max="37" width="15.7109375" style="71" bestFit="1" customWidth="1"/>
    <col min="38" max="38" width="27.28515625" style="89" bestFit="1" customWidth="1"/>
    <col min="39" max="40" width="11.42578125" style="89"/>
    <col min="41" max="43" width="13" style="89" bestFit="1" customWidth="1"/>
    <col min="44" max="45" width="13.5703125" style="89" bestFit="1" customWidth="1"/>
    <col min="46" max="16384" width="11.42578125" style="89"/>
  </cols>
  <sheetData>
    <row r="1" spans="1:37" ht="15" x14ac:dyDescent="0.25">
      <c r="A1" s="806" t="s">
        <v>237</v>
      </c>
      <c r="B1" s="809"/>
    </row>
    <row r="2" spans="1:37" ht="15" customHeight="1" x14ac:dyDescent="0.25">
      <c r="A2" s="42"/>
      <c r="B2" s="410" t="s">
        <v>805</v>
      </c>
      <c r="C2" s="72"/>
      <c r="D2" s="73"/>
      <c r="E2" s="73"/>
      <c r="F2" s="73"/>
      <c r="G2" s="72"/>
      <c r="H2" s="73"/>
      <c r="I2" s="73"/>
      <c r="J2" s="73"/>
      <c r="K2" s="73"/>
      <c r="L2" s="73"/>
      <c r="M2" s="73"/>
      <c r="N2" s="72"/>
      <c r="O2" s="73"/>
      <c r="P2" s="73"/>
      <c r="Q2" s="73"/>
      <c r="R2" s="73"/>
      <c r="S2" s="73"/>
      <c r="T2" s="73"/>
      <c r="U2" s="73"/>
      <c r="V2" s="73"/>
      <c r="W2" s="73"/>
      <c r="X2" s="73"/>
      <c r="Y2" s="73"/>
      <c r="Z2" s="73"/>
      <c r="AA2" s="73"/>
      <c r="AB2" s="73"/>
      <c r="AC2" s="73"/>
      <c r="AD2" s="73"/>
      <c r="AE2" s="73"/>
    </row>
    <row r="3" spans="1:37" ht="15" customHeight="1" x14ac:dyDescent="0.25">
      <c r="A3" s="42"/>
      <c r="B3" s="743" t="s">
        <v>330</v>
      </c>
      <c r="C3" s="877"/>
      <c r="D3" s="878"/>
      <c r="E3" s="73"/>
      <c r="F3" s="72"/>
      <c r="G3" s="73"/>
      <c r="H3" s="73"/>
      <c r="I3" s="73"/>
      <c r="J3" s="73"/>
      <c r="K3" s="73"/>
      <c r="L3" s="73"/>
      <c r="M3" s="73"/>
      <c r="N3" s="73"/>
      <c r="O3" s="73"/>
      <c r="P3" s="73"/>
      <c r="Q3" s="73"/>
      <c r="R3" s="73"/>
      <c r="S3" s="73"/>
      <c r="T3" s="73"/>
      <c r="U3" s="73"/>
      <c r="V3" s="73"/>
      <c r="W3" s="73"/>
      <c r="X3" s="73"/>
      <c r="Y3" s="73"/>
      <c r="Z3" s="73"/>
      <c r="AA3" s="73"/>
      <c r="AB3" s="73"/>
      <c r="AC3" s="73"/>
      <c r="AD3" s="73"/>
      <c r="AE3" s="73"/>
      <c r="AI3" s="74"/>
      <c r="AJ3" s="74"/>
      <c r="AK3" s="74"/>
    </row>
    <row r="4" spans="1:37" s="90" customFormat="1" x14ac:dyDescent="0.2">
      <c r="A4" s="5"/>
      <c r="B4" s="71"/>
      <c r="C4" s="76"/>
      <c r="D4" s="880"/>
      <c r="E4" s="76"/>
      <c r="F4" s="76"/>
      <c r="G4" s="76"/>
      <c r="H4" s="76"/>
      <c r="I4" s="76"/>
      <c r="J4" s="76"/>
      <c r="K4" s="76"/>
      <c r="L4" s="76"/>
      <c r="M4" s="76"/>
      <c r="N4" s="76"/>
      <c r="O4" s="76"/>
      <c r="P4" s="76"/>
      <c r="Q4" s="76"/>
      <c r="R4" s="76"/>
      <c r="S4" s="76"/>
      <c r="T4" s="76"/>
      <c r="U4" s="76"/>
      <c r="V4" s="76"/>
      <c r="W4" s="76"/>
      <c r="X4" s="71"/>
      <c r="Y4" s="71"/>
      <c r="Z4" s="71"/>
      <c r="AA4" s="71"/>
      <c r="AB4" s="71"/>
      <c r="AC4" s="71"/>
      <c r="AD4" s="71"/>
      <c r="AE4" s="71"/>
      <c r="AF4" s="71"/>
      <c r="AG4" s="71"/>
      <c r="AH4" s="71"/>
      <c r="AI4" s="71"/>
      <c r="AJ4" s="71"/>
      <c r="AK4" s="71"/>
    </row>
    <row r="5" spans="1:37" s="90" customFormat="1" ht="13.5" thickBot="1" x14ac:dyDescent="0.25">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row>
    <row r="6" spans="1:37" s="90" customFormat="1" ht="18" thickBot="1" x14ac:dyDescent="0.25">
      <c r="A6" s="5"/>
      <c r="B6" s="1326" t="s">
        <v>607</v>
      </c>
      <c r="C6" s="1327"/>
      <c r="D6" s="1327"/>
      <c r="E6" s="1327"/>
      <c r="F6" s="1327"/>
      <c r="G6" s="1327"/>
      <c r="H6" s="1327"/>
      <c r="I6" s="1327"/>
      <c r="J6" s="1327"/>
      <c r="K6" s="1327"/>
      <c r="L6" s="1327"/>
      <c r="M6" s="1327"/>
      <c r="N6" s="1327"/>
      <c r="O6" s="1327"/>
      <c r="P6" s="1327"/>
      <c r="Q6" s="1327"/>
      <c r="R6" s="1327"/>
      <c r="S6" s="1327"/>
      <c r="T6" s="1327"/>
      <c r="U6" s="1327"/>
      <c r="V6" s="1327"/>
      <c r="W6" s="1327"/>
      <c r="X6" s="1327"/>
      <c r="Y6" s="1327"/>
      <c r="Z6" s="1327"/>
      <c r="AA6" s="1327"/>
      <c r="AB6" s="1327"/>
      <c r="AC6" s="1327"/>
      <c r="AD6" s="1327"/>
      <c r="AE6" s="1327"/>
      <c r="AF6" s="1327"/>
      <c r="AG6" s="1327"/>
      <c r="AH6" s="1327"/>
      <c r="AI6" s="1327"/>
      <c r="AJ6" s="1327"/>
      <c r="AK6" s="1328"/>
    </row>
    <row r="7" spans="1:37" s="90" customForma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s="90" customFormat="1" ht="13.5" thickBot="1" x14ac:dyDescent="0.25">
      <c r="A8" s="5"/>
      <c r="B8" s="286" t="s">
        <v>923</v>
      </c>
      <c r="C8" s="5"/>
      <c r="D8" s="5"/>
      <c r="E8" s="5"/>
      <c r="F8" s="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row>
    <row r="9" spans="1:37" s="90" customFormat="1" ht="14.25" thickTop="1" thickBot="1" x14ac:dyDescent="0.25">
      <c r="A9" s="5"/>
      <c r="B9" s="488"/>
      <c r="C9" s="488">
        <v>2019</v>
      </c>
      <c r="D9" s="488">
        <v>2020</v>
      </c>
      <c r="E9" s="488">
        <v>2021</v>
      </c>
      <c r="F9" s="488">
        <v>2022</v>
      </c>
      <c r="G9" s="488">
        <v>2023</v>
      </c>
      <c r="H9" s="488">
        <v>2024</v>
      </c>
      <c r="I9" s="488">
        <v>2025</v>
      </c>
      <c r="J9" s="488">
        <v>2026</v>
      </c>
      <c r="K9" s="488">
        <v>2027</v>
      </c>
      <c r="L9" s="488">
        <v>2028</v>
      </c>
      <c r="M9" s="488">
        <v>2029</v>
      </c>
      <c r="N9" s="488">
        <v>2030</v>
      </c>
      <c r="O9" s="488">
        <v>2031</v>
      </c>
      <c r="P9" s="488">
        <v>2032</v>
      </c>
      <c r="Q9" s="488">
        <v>2033</v>
      </c>
      <c r="R9" s="488">
        <v>2034</v>
      </c>
      <c r="S9" s="488">
        <v>2035</v>
      </c>
      <c r="T9" s="488">
        <v>2036</v>
      </c>
      <c r="U9" s="488">
        <v>2037</v>
      </c>
      <c r="V9" s="488">
        <v>2038</v>
      </c>
      <c r="W9" s="488">
        <v>2039</v>
      </c>
      <c r="X9" s="488">
        <v>2040</v>
      </c>
      <c r="Y9" s="488">
        <v>2041</v>
      </c>
      <c r="Z9" s="488">
        <v>2042</v>
      </c>
      <c r="AA9" s="488">
        <v>2043</v>
      </c>
      <c r="AB9" s="488">
        <v>2044</v>
      </c>
      <c r="AC9" s="488">
        <v>2045</v>
      </c>
      <c r="AD9" s="488">
        <v>2046</v>
      </c>
      <c r="AE9" s="488">
        <v>2047</v>
      </c>
      <c r="AF9" s="488">
        <v>2048</v>
      </c>
      <c r="AG9" s="488">
        <v>2049</v>
      </c>
      <c r="AH9" s="488">
        <v>2050</v>
      </c>
      <c r="AI9" s="488" t="s">
        <v>759</v>
      </c>
      <c r="AJ9" s="488">
        <v>2117</v>
      </c>
      <c r="AK9" s="488" t="s">
        <v>317</v>
      </c>
    </row>
    <row r="10" spans="1:37" s="90" customFormat="1" ht="14.25" thickTop="1" thickBot="1" x14ac:dyDescent="0.25">
      <c r="A10" s="5"/>
      <c r="B10" s="286"/>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row>
    <row r="11" spans="1:37" s="90" customFormat="1" ht="13.5" thickBot="1" x14ac:dyDescent="0.25">
      <c r="A11" s="5"/>
      <c r="B11" s="1323" t="s">
        <v>470</v>
      </c>
      <c r="C11" s="1324"/>
      <c r="D11" s="1324"/>
      <c r="E11" s="1324"/>
      <c r="F11" s="1324"/>
      <c r="G11" s="1324"/>
      <c r="H11" s="1324"/>
      <c r="I11" s="1324"/>
      <c r="J11" s="1324"/>
      <c r="K11" s="1324"/>
      <c r="L11" s="1324"/>
      <c r="M11" s="1324"/>
      <c r="N11" s="1324"/>
      <c r="O11" s="1324"/>
      <c r="P11" s="1324"/>
      <c r="Q11" s="1324"/>
      <c r="R11" s="1324"/>
      <c r="S11" s="1324"/>
      <c r="T11" s="1324"/>
      <c r="U11" s="1324"/>
      <c r="V11" s="1324"/>
      <c r="W11" s="1324"/>
      <c r="X11" s="1324"/>
      <c r="Y11" s="1324"/>
      <c r="Z11" s="1324"/>
      <c r="AA11" s="1324"/>
      <c r="AB11" s="1324"/>
      <c r="AC11" s="1324"/>
      <c r="AD11" s="1324"/>
      <c r="AE11" s="1324"/>
      <c r="AF11" s="1324"/>
      <c r="AG11" s="1324"/>
      <c r="AH11" s="1324"/>
      <c r="AI11" s="1324"/>
      <c r="AJ11" s="1324"/>
      <c r="AK11" s="1325"/>
    </row>
    <row r="12" spans="1:37" ht="15" customHeight="1" thickBot="1" x14ac:dyDescent="0.25">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row>
    <row r="13" spans="1:37" ht="21.75" customHeight="1" thickBot="1" x14ac:dyDescent="0.25">
      <c r="B13" s="354" t="s">
        <v>65</v>
      </c>
      <c r="C13" s="355">
        <f t="shared" ref="C13:AJ13" si="0">+C14+C15</f>
        <v>68485.040413961571</v>
      </c>
      <c r="D13" s="355">
        <f t="shared" si="0"/>
        <v>27757.934589382763</v>
      </c>
      <c r="E13" s="355">
        <f t="shared" si="0"/>
        <v>27507.634462553298</v>
      </c>
      <c r="F13" s="355">
        <f t="shared" si="0"/>
        <v>37198.500557391708</v>
      </c>
      <c r="G13" s="355">
        <f t="shared" si="0"/>
        <v>30308.024702549821</v>
      </c>
      <c r="H13" s="355">
        <f t="shared" si="0"/>
        <v>17262.240321984827</v>
      </c>
      <c r="I13" s="355">
        <f t="shared" si="0"/>
        <v>21056.379018756084</v>
      </c>
      <c r="J13" s="355">
        <f t="shared" si="0"/>
        <v>13720.512361570134</v>
      </c>
      <c r="K13" s="355">
        <f t="shared" si="0"/>
        <v>14234.328337530431</v>
      </c>
      <c r="L13" s="355">
        <f t="shared" si="0"/>
        <v>10582.8288987943</v>
      </c>
      <c r="M13" s="355">
        <f t="shared" si="0"/>
        <v>4708.4759037735394</v>
      </c>
      <c r="N13" s="355">
        <f t="shared" si="0"/>
        <v>5276.9988002191176</v>
      </c>
      <c r="O13" s="355">
        <f t="shared" si="0"/>
        <v>5603.8852138087314</v>
      </c>
      <c r="P13" s="355">
        <f t="shared" si="0"/>
        <v>4967.0814439472233</v>
      </c>
      <c r="Q13" s="355">
        <f t="shared" si="0"/>
        <v>4851.2778820882231</v>
      </c>
      <c r="R13" s="355">
        <f t="shared" si="0"/>
        <v>2568.9010914310784</v>
      </c>
      <c r="S13" s="355">
        <f t="shared" si="0"/>
        <v>3411.6122880391122</v>
      </c>
      <c r="T13" s="355">
        <f t="shared" si="0"/>
        <v>5857.3778093979954</v>
      </c>
      <c r="U13" s="355">
        <f t="shared" si="0"/>
        <v>4054.0708582879979</v>
      </c>
      <c r="V13" s="355">
        <f t="shared" si="0"/>
        <v>3719.4470505745589</v>
      </c>
      <c r="W13" s="355">
        <f t="shared" si="0"/>
        <v>1256.4126080980268</v>
      </c>
      <c r="X13" s="355">
        <f t="shared" si="0"/>
        <v>1020.6355760453182</v>
      </c>
      <c r="Y13" s="355">
        <f t="shared" si="0"/>
        <v>887.65425116189908</v>
      </c>
      <c r="Z13" s="355">
        <f t="shared" si="0"/>
        <v>874.26627643365498</v>
      </c>
      <c r="AA13" s="355">
        <f t="shared" si="0"/>
        <v>856.98407014988072</v>
      </c>
      <c r="AB13" s="355">
        <f t="shared" si="0"/>
        <v>813.55637327994498</v>
      </c>
      <c r="AC13" s="355">
        <f t="shared" si="0"/>
        <v>813.64990308594497</v>
      </c>
      <c r="AD13" s="355">
        <f t="shared" si="0"/>
        <v>2832.0102971328843</v>
      </c>
      <c r="AE13" s="355">
        <f t="shared" si="0"/>
        <v>927.58467586140728</v>
      </c>
      <c r="AF13" s="355">
        <f t="shared" si="0"/>
        <v>3051.5733423748843</v>
      </c>
      <c r="AG13" s="355">
        <f t="shared" si="0"/>
        <v>27.033472057884957</v>
      </c>
      <c r="AH13" s="355">
        <f t="shared" si="0"/>
        <v>23.878140258884955</v>
      </c>
      <c r="AI13" s="355">
        <f t="shared" si="0"/>
        <v>13.755275275799232</v>
      </c>
      <c r="AJ13" s="355">
        <f t="shared" si="0"/>
        <v>2750</v>
      </c>
      <c r="AK13" s="355">
        <f>SUM(C13:AJ13)</f>
        <v>329281.54626725899</v>
      </c>
    </row>
    <row r="14" spans="1:37" x14ac:dyDescent="0.2">
      <c r="B14" s="890" t="s">
        <v>66</v>
      </c>
      <c r="C14" s="92">
        <v>38733.469271749927</v>
      </c>
      <c r="D14" s="92">
        <v>0</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92">
        <v>0</v>
      </c>
      <c r="AI14" s="92">
        <v>0</v>
      </c>
      <c r="AJ14" s="92">
        <v>0</v>
      </c>
      <c r="AK14" s="77">
        <f>SUM(C14:AJ14)</f>
        <v>38733.469271749927</v>
      </c>
    </row>
    <row r="15" spans="1:37" x14ac:dyDescent="0.2">
      <c r="B15" s="890" t="s">
        <v>67</v>
      </c>
      <c r="C15" s="92">
        <v>29751.571142211651</v>
      </c>
      <c r="D15" s="92">
        <v>27757.934589382763</v>
      </c>
      <c r="E15" s="92">
        <v>27507.634462553298</v>
      </c>
      <c r="F15" s="92">
        <v>37198.500557391708</v>
      </c>
      <c r="G15" s="92">
        <v>30308.024702549821</v>
      </c>
      <c r="H15" s="92">
        <v>17262.240321984827</v>
      </c>
      <c r="I15" s="92">
        <v>21056.379018756084</v>
      </c>
      <c r="J15" s="92">
        <v>13720.512361570134</v>
      </c>
      <c r="K15" s="92">
        <v>14234.328337530431</v>
      </c>
      <c r="L15" s="92">
        <v>10582.8288987943</v>
      </c>
      <c r="M15" s="92">
        <v>4708.4759037735394</v>
      </c>
      <c r="N15" s="92">
        <v>5276.9988002191176</v>
      </c>
      <c r="O15" s="92">
        <v>5603.8852138087314</v>
      </c>
      <c r="P15" s="92">
        <v>4967.0814439472233</v>
      </c>
      <c r="Q15" s="92">
        <v>4851.2778820882231</v>
      </c>
      <c r="R15" s="92">
        <v>2568.9010914310784</v>
      </c>
      <c r="S15" s="92">
        <v>3411.6122880391122</v>
      </c>
      <c r="T15" s="92">
        <v>5857.3778093979954</v>
      </c>
      <c r="U15" s="92">
        <v>4054.0708582879979</v>
      </c>
      <c r="V15" s="92">
        <v>3719.4470505745589</v>
      </c>
      <c r="W15" s="92">
        <v>1256.4126080980268</v>
      </c>
      <c r="X15" s="92">
        <v>1020.6355760453182</v>
      </c>
      <c r="Y15" s="92">
        <v>887.65425116189908</v>
      </c>
      <c r="Z15" s="92">
        <v>874.26627643365498</v>
      </c>
      <c r="AA15" s="92">
        <v>856.98407014988072</v>
      </c>
      <c r="AB15" s="92">
        <v>813.55637327994498</v>
      </c>
      <c r="AC15" s="92">
        <v>813.64990308594497</v>
      </c>
      <c r="AD15" s="92">
        <v>2832.0102971328843</v>
      </c>
      <c r="AE15" s="92">
        <v>927.58467586140728</v>
      </c>
      <c r="AF15" s="92">
        <v>3051.5733423748843</v>
      </c>
      <c r="AG15" s="92">
        <v>27.033472057884957</v>
      </c>
      <c r="AH15" s="92">
        <v>23.878140258884955</v>
      </c>
      <c r="AI15" s="92">
        <v>13.755275275799232</v>
      </c>
      <c r="AJ15" s="92">
        <v>2750</v>
      </c>
      <c r="AK15" s="77">
        <f>SUM(C15:AJ15)</f>
        <v>290548.07699550909</v>
      </c>
    </row>
    <row r="16" spans="1:37" ht="13.5" thickBot="1" x14ac:dyDescent="0.25">
      <c r="B16" s="286"/>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row>
    <row r="17" spans="1:37" ht="13.5" thickBot="1" x14ac:dyDescent="0.25">
      <c r="B17" s="126" t="s">
        <v>55</v>
      </c>
      <c r="C17" s="78">
        <f t="shared" ref="C17:AJ17" si="1">+C18+C23+C26+C32+C33+C41</f>
        <v>8205.2769958431327</v>
      </c>
      <c r="D17" s="78">
        <f t="shared" si="1"/>
        <v>2302.7221867402627</v>
      </c>
      <c r="E17" s="78">
        <f t="shared" si="1"/>
        <v>5926.2620665293525</v>
      </c>
      <c r="F17" s="78">
        <f t="shared" si="1"/>
        <v>16007.404219973234</v>
      </c>
      <c r="G17" s="78">
        <f t="shared" si="1"/>
        <v>12196.093485697265</v>
      </c>
      <c r="H17" s="78">
        <f t="shared" si="1"/>
        <v>1753.1004186619837</v>
      </c>
      <c r="I17" s="78">
        <f t="shared" si="1"/>
        <v>1656.1514655564326</v>
      </c>
      <c r="J17" s="78">
        <f t="shared" si="1"/>
        <v>1510.9039714115365</v>
      </c>
      <c r="K17" s="78">
        <f t="shared" si="1"/>
        <v>1572.9973806527282</v>
      </c>
      <c r="L17" s="78">
        <f t="shared" si="1"/>
        <v>1386.0454107397243</v>
      </c>
      <c r="M17" s="78">
        <f t="shared" si="1"/>
        <v>1352.5291159978947</v>
      </c>
      <c r="N17" s="78">
        <f t="shared" si="1"/>
        <v>1176.153917633854</v>
      </c>
      <c r="O17" s="78">
        <f t="shared" si="1"/>
        <v>1503.0403312234707</v>
      </c>
      <c r="P17" s="78">
        <f t="shared" si="1"/>
        <v>866.23656136196109</v>
      </c>
      <c r="Q17" s="78">
        <f t="shared" si="1"/>
        <v>750.43299950296125</v>
      </c>
      <c r="R17" s="78">
        <f t="shared" si="1"/>
        <v>708.01548655296119</v>
      </c>
      <c r="S17" s="78">
        <f t="shared" si="1"/>
        <v>652.86878321099641</v>
      </c>
      <c r="T17" s="78">
        <f t="shared" si="1"/>
        <v>619.67342751681895</v>
      </c>
      <c r="U17" s="78">
        <f t="shared" si="1"/>
        <v>539.15866125681896</v>
      </c>
      <c r="V17" s="78">
        <f t="shared" si="1"/>
        <v>384.70247383376301</v>
      </c>
      <c r="W17" s="78">
        <f t="shared" si="1"/>
        <v>205.04836578608121</v>
      </c>
      <c r="X17" s="78">
        <f t="shared" si="1"/>
        <v>164.47790873337325</v>
      </c>
      <c r="Y17" s="78">
        <f t="shared" si="1"/>
        <v>146.99723384995428</v>
      </c>
      <c r="Z17" s="78">
        <f t="shared" si="1"/>
        <v>139.44725912170998</v>
      </c>
      <c r="AA17" s="78">
        <f t="shared" si="1"/>
        <v>127.79005283793596</v>
      </c>
      <c r="AB17" s="78">
        <f t="shared" si="1"/>
        <v>84.362355968000003</v>
      </c>
      <c r="AC17" s="78">
        <f t="shared" si="1"/>
        <v>84.455885773999995</v>
      </c>
      <c r="AD17" s="78">
        <f t="shared" si="1"/>
        <v>81.777156873999985</v>
      </c>
      <c r="AE17" s="78">
        <f t="shared" si="1"/>
        <v>69.620520048999992</v>
      </c>
      <c r="AF17" s="78">
        <f t="shared" si="1"/>
        <v>51.340202116000007</v>
      </c>
      <c r="AG17" s="78">
        <f t="shared" si="1"/>
        <v>26.800331798999999</v>
      </c>
      <c r="AH17" s="78">
        <f t="shared" si="1"/>
        <v>23.645</v>
      </c>
      <c r="AI17" s="78">
        <f t="shared" si="1"/>
        <v>0</v>
      </c>
      <c r="AJ17" s="78">
        <f t="shared" si="1"/>
        <v>0</v>
      </c>
      <c r="AK17" s="127">
        <f t="shared" ref="AK17:AK43" si="2">SUM(C17:AJ17)</f>
        <v>62275.531632806211</v>
      </c>
    </row>
    <row r="18" spans="1:37" x14ac:dyDescent="0.2">
      <c r="A18" s="89"/>
      <c r="B18" s="400" t="s">
        <v>68</v>
      </c>
      <c r="C18" s="79">
        <f t="shared" ref="C18:AJ18" si="3">SUM(C19:C22)</f>
        <v>1771.4307414100335</v>
      </c>
      <c r="D18" s="79">
        <f t="shared" si="3"/>
        <v>1770.3895322738838</v>
      </c>
      <c r="E18" s="79">
        <f t="shared" si="3"/>
        <v>5396.1909311808686</v>
      </c>
      <c r="F18" s="79">
        <f t="shared" si="3"/>
        <v>15543.567315612114</v>
      </c>
      <c r="G18" s="79">
        <f t="shared" si="3"/>
        <v>11756.373295735495</v>
      </c>
      <c r="H18" s="79">
        <f t="shared" si="3"/>
        <v>1462.1912636161217</v>
      </c>
      <c r="I18" s="79">
        <f t="shared" si="3"/>
        <v>1366.4445236974022</v>
      </c>
      <c r="J18" s="79">
        <f t="shared" si="3"/>
        <v>1230.4752515784021</v>
      </c>
      <c r="K18" s="79">
        <f t="shared" si="3"/>
        <v>1161.1511490545752</v>
      </c>
      <c r="L18" s="79">
        <f t="shared" si="3"/>
        <v>1106.1882215165899</v>
      </c>
      <c r="M18" s="79">
        <f t="shared" si="3"/>
        <v>1056.2449779906942</v>
      </c>
      <c r="N18" s="79">
        <f t="shared" si="3"/>
        <v>1022.4621560096942</v>
      </c>
      <c r="O18" s="79">
        <f t="shared" si="3"/>
        <v>968.72096874569411</v>
      </c>
      <c r="P18" s="79">
        <f t="shared" si="3"/>
        <v>815.84240699069426</v>
      </c>
      <c r="Q18" s="79">
        <f t="shared" si="3"/>
        <v>713.02917929169439</v>
      </c>
      <c r="R18" s="79">
        <f t="shared" si="3"/>
        <v>670.86166634169433</v>
      </c>
      <c r="S18" s="79">
        <f t="shared" si="3"/>
        <v>615.71496299428361</v>
      </c>
      <c r="T18" s="79">
        <f t="shared" si="3"/>
        <v>582.54520655400006</v>
      </c>
      <c r="U18" s="79">
        <f t="shared" si="3"/>
        <v>502.03044029400007</v>
      </c>
      <c r="V18" s="79">
        <f t="shared" si="3"/>
        <v>331.14730387599997</v>
      </c>
      <c r="W18" s="79">
        <f t="shared" si="3"/>
        <v>201.55835070000003</v>
      </c>
      <c r="X18" s="79">
        <f t="shared" si="3"/>
        <v>161.58002318899997</v>
      </c>
      <c r="Y18" s="79">
        <f t="shared" si="3"/>
        <v>144.09934850000002</v>
      </c>
      <c r="Z18" s="79">
        <f t="shared" si="3"/>
        <v>138.08602975299999</v>
      </c>
      <c r="AA18" s="79">
        <f t="shared" si="3"/>
        <v>127.109438348</v>
      </c>
      <c r="AB18" s="79">
        <f t="shared" si="3"/>
        <v>84.362355968000003</v>
      </c>
      <c r="AC18" s="79">
        <f t="shared" si="3"/>
        <v>84.455885773999995</v>
      </c>
      <c r="AD18" s="79">
        <f t="shared" si="3"/>
        <v>81.777156873999985</v>
      </c>
      <c r="AE18" s="79">
        <f t="shared" si="3"/>
        <v>69.620520048999992</v>
      </c>
      <c r="AF18" s="79">
        <f t="shared" si="3"/>
        <v>51.340202116000007</v>
      </c>
      <c r="AG18" s="79">
        <f t="shared" si="3"/>
        <v>26.800331798999999</v>
      </c>
      <c r="AH18" s="79">
        <f t="shared" si="3"/>
        <v>23.645</v>
      </c>
      <c r="AI18" s="79">
        <f t="shared" si="3"/>
        <v>0</v>
      </c>
      <c r="AJ18" s="79">
        <f t="shared" si="3"/>
        <v>0</v>
      </c>
      <c r="AK18" s="79">
        <f t="shared" si="2"/>
        <v>51037.436137833945</v>
      </c>
    </row>
    <row r="19" spans="1:37" x14ac:dyDescent="0.2">
      <c r="A19" s="89"/>
      <c r="B19" s="369" t="s">
        <v>69</v>
      </c>
      <c r="C19" s="94">
        <v>510.12427887007885</v>
      </c>
      <c r="D19" s="94">
        <v>444.72957736323519</v>
      </c>
      <c r="E19" s="94">
        <v>384.33580924600005</v>
      </c>
      <c r="F19" s="94">
        <v>280.30900836000006</v>
      </c>
      <c r="G19" s="94">
        <v>249.60364694699996</v>
      </c>
      <c r="H19" s="94">
        <v>264.43834486600002</v>
      </c>
      <c r="I19" s="94">
        <v>265.156114796</v>
      </c>
      <c r="J19" s="94">
        <v>288.81642091599997</v>
      </c>
      <c r="K19" s="94">
        <v>288.81642091599997</v>
      </c>
      <c r="L19" s="94">
        <v>288.81642091599997</v>
      </c>
      <c r="M19" s="94">
        <v>288.81642091599997</v>
      </c>
      <c r="N19" s="94">
        <v>288.81642091599997</v>
      </c>
      <c r="O19" s="94">
        <v>288.81642091599997</v>
      </c>
      <c r="P19" s="94">
        <v>288.81642091599997</v>
      </c>
      <c r="Q19" s="94">
        <v>288.81642091599997</v>
      </c>
      <c r="R19" s="94">
        <v>288.81642091599997</v>
      </c>
      <c r="S19" s="94">
        <v>288.81642091599997</v>
      </c>
      <c r="T19" s="94">
        <v>288.97162105599995</v>
      </c>
      <c r="U19" s="94">
        <v>255.55630977599998</v>
      </c>
      <c r="V19" s="94">
        <v>173.14642244799995</v>
      </c>
      <c r="W19" s="94">
        <v>113.02038290000002</v>
      </c>
      <c r="X19" s="94">
        <v>86.70170319799999</v>
      </c>
      <c r="Y19" s="94">
        <v>84.362355968000003</v>
      </c>
      <c r="Z19" s="94">
        <v>84.362355968000003</v>
      </c>
      <c r="AA19" s="94">
        <v>84.362355968000003</v>
      </c>
      <c r="AB19" s="94">
        <v>84.362355968000003</v>
      </c>
      <c r="AC19" s="94">
        <v>84.455885773999995</v>
      </c>
      <c r="AD19" s="94">
        <v>81.777156873999985</v>
      </c>
      <c r="AE19" s="94">
        <v>69.620520048999992</v>
      </c>
      <c r="AF19" s="94">
        <v>51.340202116000007</v>
      </c>
      <c r="AG19" s="94">
        <v>26.800331798999999</v>
      </c>
      <c r="AH19" s="94">
        <v>23.645</v>
      </c>
      <c r="AI19" s="94">
        <v>0</v>
      </c>
      <c r="AJ19" s="94">
        <v>0</v>
      </c>
      <c r="AK19" s="94">
        <f t="shared" si="2"/>
        <v>6879.3459494703166</v>
      </c>
    </row>
    <row r="20" spans="1:37" x14ac:dyDescent="0.2">
      <c r="A20" s="89"/>
      <c r="B20" s="370" t="s">
        <v>70</v>
      </c>
      <c r="C20" s="366">
        <v>865.8056516420005</v>
      </c>
      <c r="D20" s="366">
        <v>849.01988942500009</v>
      </c>
      <c r="E20" s="366">
        <v>826.67393773000003</v>
      </c>
      <c r="F20" s="366">
        <v>757.38070293200008</v>
      </c>
      <c r="G20" s="366">
        <v>755.24341982199996</v>
      </c>
      <c r="H20" s="366">
        <v>796.78713144200003</v>
      </c>
      <c r="I20" s="366">
        <v>755.11732155199991</v>
      </c>
      <c r="J20" s="83">
        <v>729.88792610199982</v>
      </c>
      <c r="K20" s="366">
        <v>688.95025058199985</v>
      </c>
      <c r="L20" s="366">
        <v>688.9502506519998</v>
      </c>
      <c r="M20" s="366">
        <v>657.8007894819998</v>
      </c>
      <c r="N20" s="366">
        <v>657.8007894819998</v>
      </c>
      <c r="O20" s="366">
        <v>641.88905365699975</v>
      </c>
      <c r="P20" s="366">
        <v>510.49802041999993</v>
      </c>
      <c r="Q20" s="366">
        <v>423.91856430799993</v>
      </c>
      <c r="R20" s="366">
        <v>381.78065846799996</v>
      </c>
      <c r="S20" s="366">
        <v>326.76624858800011</v>
      </c>
      <c r="T20" s="366">
        <v>293.57358549800011</v>
      </c>
      <c r="U20" s="366">
        <v>246.47413051800007</v>
      </c>
      <c r="V20" s="366">
        <v>158.00088142800001</v>
      </c>
      <c r="W20" s="366">
        <v>88.537967800000018</v>
      </c>
      <c r="X20" s="366">
        <v>74.878319990999998</v>
      </c>
      <c r="Y20" s="366">
        <v>59.736992532000002</v>
      </c>
      <c r="Z20" s="366">
        <v>53.723673785000003</v>
      </c>
      <c r="AA20" s="366">
        <v>42.747082379999995</v>
      </c>
      <c r="AB20" s="366">
        <v>0</v>
      </c>
      <c r="AC20" s="366">
        <v>0</v>
      </c>
      <c r="AD20" s="366">
        <v>0</v>
      </c>
      <c r="AE20" s="366">
        <v>0</v>
      </c>
      <c r="AF20" s="366">
        <v>0</v>
      </c>
      <c r="AG20" s="366">
        <v>0</v>
      </c>
      <c r="AH20" s="366">
        <v>0</v>
      </c>
      <c r="AI20" s="366">
        <v>0</v>
      </c>
      <c r="AJ20" s="366">
        <v>0</v>
      </c>
      <c r="AK20" s="83">
        <f t="shared" si="2"/>
        <v>12331.943240218003</v>
      </c>
    </row>
    <row r="21" spans="1:37" x14ac:dyDescent="0.2">
      <c r="A21" s="89"/>
      <c r="B21" s="401" t="s">
        <v>822</v>
      </c>
      <c r="C21" s="367">
        <v>0</v>
      </c>
      <c r="D21" s="367">
        <v>0</v>
      </c>
      <c r="E21" s="367">
        <v>3679.6942171682199</v>
      </c>
      <c r="F21" s="367">
        <v>14015.888434336437</v>
      </c>
      <c r="G21" s="367">
        <v>10336.19421716822</v>
      </c>
      <c r="H21" s="367">
        <v>0</v>
      </c>
      <c r="I21" s="367">
        <v>0</v>
      </c>
      <c r="J21" s="82">
        <v>0</v>
      </c>
      <c r="K21" s="367">
        <v>0</v>
      </c>
      <c r="L21" s="367">
        <v>0</v>
      </c>
      <c r="M21" s="367">
        <v>0</v>
      </c>
      <c r="N21" s="367">
        <v>0</v>
      </c>
      <c r="O21" s="367">
        <v>0</v>
      </c>
      <c r="P21" s="367">
        <v>0</v>
      </c>
      <c r="Q21" s="367">
        <v>0</v>
      </c>
      <c r="R21" s="367">
        <v>0</v>
      </c>
      <c r="S21" s="367">
        <v>0</v>
      </c>
      <c r="T21" s="367">
        <v>0</v>
      </c>
      <c r="U21" s="367">
        <v>0</v>
      </c>
      <c r="V21" s="367">
        <v>0</v>
      </c>
      <c r="W21" s="367">
        <v>0</v>
      </c>
      <c r="X21" s="367">
        <v>0</v>
      </c>
      <c r="Y21" s="367">
        <v>0</v>
      </c>
      <c r="Z21" s="367">
        <v>0</v>
      </c>
      <c r="AA21" s="367">
        <v>0</v>
      </c>
      <c r="AB21" s="367">
        <v>0</v>
      </c>
      <c r="AC21" s="367">
        <v>0</v>
      </c>
      <c r="AD21" s="367">
        <v>0</v>
      </c>
      <c r="AE21" s="367">
        <v>0</v>
      </c>
      <c r="AF21" s="367">
        <v>0</v>
      </c>
      <c r="AG21" s="367">
        <v>0</v>
      </c>
      <c r="AH21" s="367">
        <v>0</v>
      </c>
      <c r="AI21" s="367">
        <v>0</v>
      </c>
      <c r="AJ21" s="367">
        <v>0</v>
      </c>
      <c r="AK21" s="83">
        <f t="shared" si="2"/>
        <v>28031.776868672878</v>
      </c>
    </row>
    <row r="22" spans="1:37" x14ac:dyDescent="0.2">
      <c r="A22" s="89"/>
      <c r="B22" s="401" t="s">
        <v>71</v>
      </c>
      <c r="C22" s="367">
        <v>395.50081089795412</v>
      </c>
      <c r="D22" s="367">
        <v>476.64006548564862</v>
      </c>
      <c r="E22" s="367">
        <v>505.48696703664859</v>
      </c>
      <c r="F22" s="367">
        <v>489.98916998367713</v>
      </c>
      <c r="G22" s="367">
        <v>415.33201179827483</v>
      </c>
      <c r="H22" s="367">
        <v>400.96578730812172</v>
      </c>
      <c r="I22" s="367">
        <v>346.17108734940234</v>
      </c>
      <c r="J22" s="82">
        <v>211.77090456040233</v>
      </c>
      <c r="K22" s="367">
        <v>183.38447755657535</v>
      </c>
      <c r="L22" s="367">
        <v>128.42154994859013</v>
      </c>
      <c r="M22" s="367">
        <v>109.62776759269444</v>
      </c>
      <c r="N22" s="367">
        <v>75.844945611694428</v>
      </c>
      <c r="O22" s="367">
        <v>38.01549417269441</v>
      </c>
      <c r="P22" s="367">
        <v>16.52796565469442</v>
      </c>
      <c r="Q22" s="367">
        <v>0.29419406769441903</v>
      </c>
      <c r="R22" s="367">
        <v>0.26458695769441903</v>
      </c>
      <c r="S22" s="367">
        <v>0.13229349028362306</v>
      </c>
      <c r="T22" s="367">
        <v>0</v>
      </c>
      <c r="U22" s="367">
        <v>0</v>
      </c>
      <c r="V22" s="367">
        <v>0</v>
      </c>
      <c r="W22" s="367">
        <v>0</v>
      </c>
      <c r="X22" s="367">
        <v>0</v>
      </c>
      <c r="Y22" s="367">
        <v>0</v>
      </c>
      <c r="Z22" s="367">
        <v>0</v>
      </c>
      <c r="AA22" s="367">
        <v>0</v>
      </c>
      <c r="AB22" s="367">
        <v>0</v>
      </c>
      <c r="AC22" s="367">
        <v>0</v>
      </c>
      <c r="AD22" s="367">
        <v>0</v>
      </c>
      <c r="AE22" s="367">
        <v>0</v>
      </c>
      <c r="AF22" s="367">
        <v>0</v>
      </c>
      <c r="AG22" s="367">
        <v>0</v>
      </c>
      <c r="AH22" s="367">
        <v>0</v>
      </c>
      <c r="AI22" s="367">
        <v>0</v>
      </c>
      <c r="AJ22" s="367">
        <v>0</v>
      </c>
      <c r="AK22" s="82">
        <f t="shared" si="2"/>
        <v>3794.3700794727461</v>
      </c>
    </row>
    <row r="23" spans="1:37" x14ac:dyDescent="0.2">
      <c r="A23" s="89"/>
      <c r="B23" s="362" t="s">
        <v>72</v>
      </c>
      <c r="C23" s="385">
        <f t="shared" ref="C23:AJ23" si="4">SUM(C24:C25)</f>
        <v>14.253971206591361</v>
      </c>
      <c r="D23" s="385">
        <f t="shared" si="4"/>
        <v>17.572695425961921</v>
      </c>
      <c r="E23" s="385">
        <f t="shared" si="4"/>
        <v>0</v>
      </c>
      <c r="F23" s="385">
        <f t="shared" si="4"/>
        <v>0</v>
      </c>
      <c r="G23" s="385">
        <f t="shared" si="4"/>
        <v>0</v>
      </c>
      <c r="H23" s="385">
        <f t="shared" si="4"/>
        <v>0</v>
      </c>
      <c r="I23" s="385">
        <f t="shared" si="4"/>
        <v>0</v>
      </c>
      <c r="J23" s="385">
        <f t="shared" si="4"/>
        <v>0</v>
      </c>
      <c r="K23" s="385">
        <f t="shared" si="4"/>
        <v>131.9890423750187</v>
      </c>
      <c r="L23" s="385">
        <f t="shared" si="4"/>
        <v>0</v>
      </c>
      <c r="M23" s="385">
        <f t="shared" si="4"/>
        <v>0</v>
      </c>
      <c r="N23" s="385">
        <f t="shared" si="4"/>
        <v>35.797607292892813</v>
      </c>
      <c r="O23" s="385">
        <f t="shared" si="4"/>
        <v>483.92520814650976</v>
      </c>
      <c r="P23" s="385">
        <f t="shared" si="4"/>
        <v>0</v>
      </c>
      <c r="Q23" s="385">
        <f t="shared" si="4"/>
        <v>0</v>
      </c>
      <c r="R23" s="385">
        <f t="shared" si="4"/>
        <v>0</v>
      </c>
      <c r="S23" s="385">
        <f t="shared" si="4"/>
        <v>0</v>
      </c>
      <c r="T23" s="385">
        <f t="shared" si="4"/>
        <v>0</v>
      </c>
      <c r="U23" s="385">
        <f t="shared" si="4"/>
        <v>0</v>
      </c>
      <c r="V23" s="385">
        <f t="shared" si="4"/>
        <v>0</v>
      </c>
      <c r="W23" s="385">
        <f t="shared" si="4"/>
        <v>0</v>
      </c>
      <c r="X23" s="385">
        <f t="shared" si="4"/>
        <v>0</v>
      </c>
      <c r="Y23" s="385">
        <f t="shared" si="4"/>
        <v>0</v>
      </c>
      <c r="Z23" s="385">
        <f t="shared" si="4"/>
        <v>0</v>
      </c>
      <c r="AA23" s="385">
        <f t="shared" si="4"/>
        <v>0</v>
      </c>
      <c r="AB23" s="385">
        <f t="shared" si="4"/>
        <v>0</v>
      </c>
      <c r="AC23" s="385">
        <f t="shared" si="4"/>
        <v>0</v>
      </c>
      <c r="AD23" s="385">
        <f t="shared" si="4"/>
        <v>0</v>
      </c>
      <c r="AE23" s="385">
        <f t="shared" si="4"/>
        <v>0</v>
      </c>
      <c r="AF23" s="385">
        <f t="shared" si="4"/>
        <v>0</v>
      </c>
      <c r="AG23" s="385">
        <f t="shared" si="4"/>
        <v>0</v>
      </c>
      <c r="AH23" s="385">
        <f t="shared" si="4"/>
        <v>0</v>
      </c>
      <c r="AI23" s="385">
        <f t="shared" si="4"/>
        <v>0</v>
      </c>
      <c r="AJ23" s="385">
        <f t="shared" si="4"/>
        <v>0</v>
      </c>
      <c r="AK23" s="80">
        <f t="shared" si="2"/>
        <v>683.53852444697452</v>
      </c>
    </row>
    <row r="24" spans="1:37" x14ac:dyDescent="0.2">
      <c r="A24" s="89"/>
      <c r="B24" s="369" t="s">
        <v>73</v>
      </c>
      <c r="C24" s="368">
        <v>14.253971206591361</v>
      </c>
      <c r="D24" s="368">
        <v>17.572695425961921</v>
      </c>
      <c r="E24" s="368">
        <v>0</v>
      </c>
      <c r="F24" s="368">
        <v>0</v>
      </c>
      <c r="G24" s="368">
        <v>0</v>
      </c>
      <c r="H24" s="368">
        <v>0</v>
      </c>
      <c r="I24" s="368">
        <v>0</v>
      </c>
      <c r="J24" s="94">
        <v>0</v>
      </c>
      <c r="K24" s="368">
        <v>131.9890423750187</v>
      </c>
      <c r="L24" s="368">
        <v>0</v>
      </c>
      <c r="M24" s="368">
        <v>0</v>
      </c>
      <c r="N24" s="368">
        <v>35.797607292892813</v>
      </c>
      <c r="O24" s="368">
        <v>483.92520814650976</v>
      </c>
      <c r="P24" s="368">
        <v>0</v>
      </c>
      <c r="Q24" s="368">
        <v>0</v>
      </c>
      <c r="R24" s="368">
        <v>0</v>
      </c>
      <c r="S24" s="368">
        <v>0</v>
      </c>
      <c r="T24" s="368">
        <v>0</v>
      </c>
      <c r="U24" s="368">
        <v>0</v>
      </c>
      <c r="V24" s="368">
        <v>0</v>
      </c>
      <c r="W24" s="368">
        <v>0</v>
      </c>
      <c r="X24" s="368">
        <v>0</v>
      </c>
      <c r="Y24" s="368">
        <v>0</v>
      </c>
      <c r="Z24" s="368">
        <v>0</v>
      </c>
      <c r="AA24" s="368">
        <v>0</v>
      </c>
      <c r="AB24" s="368">
        <v>0</v>
      </c>
      <c r="AC24" s="368">
        <v>0</v>
      </c>
      <c r="AD24" s="368">
        <v>0</v>
      </c>
      <c r="AE24" s="368">
        <v>0</v>
      </c>
      <c r="AF24" s="368">
        <v>0</v>
      </c>
      <c r="AG24" s="368">
        <v>0</v>
      </c>
      <c r="AH24" s="368">
        <v>0</v>
      </c>
      <c r="AI24" s="368">
        <v>0</v>
      </c>
      <c r="AJ24" s="368">
        <v>0</v>
      </c>
      <c r="AK24" s="94">
        <f t="shared" si="2"/>
        <v>683.53852444697452</v>
      </c>
    </row>
    <row r="25" spans="1:37" x14ac:dyDescent="0.2">
      <c r="A25" s="89"/>
      <c r="B25" s="401" t="s">
        <v>74</v>
      </c>
      <c r="C25" s="367">
        <v>0</v>
      </c>
      <c r="D25" s="367">
        <v>0</v>
      </c>
      <c r="E25" s="367">
        <v>0</v>
      </c>
      <c r="F25" s="367">
        <v>0</v>
      </c>
      <c r="G25" s="367">
        <v>0</v>
      </c>
      <c r="H25" s="367">
        <v>0</v>
      </c>
      <c r="I25" s="367">
        <v>0</v>
      </c>
      <c r="J25" s="82">
        <v>0</v>
      </c>
      <c r="K25" s="367">
        <v>0</v>
      </c>
      <c r="L25" s="367">
        <v>0</v>
      </c>
      <c r="M25" s="367">
        <v>0</v>
      </c>
      <c r="N25" s="367">
        <v>0</v>
      </c>
      <c r="O25" s="367">
        <v>0</v>
      </c>
      <c r="P25" s="367">
        <v>0</v>
      </c>
      <c r="Q25" s="367">
        <v>0</v>
      </c>
      <c r="R25" s="367">
        <v>0</v>
      </c>
      <c r="S25" s="367">
        <v>0</v>
      </c>
      <c r="T25" s="367">
        <v>0</v>
      </c>
      <c r="U25" s="367">
        <v>0</v>
      </c>
      <c r="V25" s="367">
        <v>0</v>
      </c>
      <c r="W25" s="367">
        <v>0</v>
      </c>
      <c r="X25" s="367">
        <v>0</v>
      </c>
      <c r="Y25" s="367">
        <v>0</v>
      </c>
      <c r="Z25" s="367">
        <v>0</v>
      </c>
      <c r="AA25" s="367">
        <v>0</v>
      </c>
      <c r="AB25" s="367">
        <v>0</v>
      </c>
      <c r="AC25" s="367">
        <v>0</v>
      </c>
      <c r="AD25" s="367">
        <v>0</v>
      </c>
      <c r="AE25" s="367">
        <v>0</v>
      </c>
      <c r="AF25" s="367">
        <v>0</v>
      </c>
      <c r="AG25" s="367">
        <v>0</v>
      </c>
      <c r="AH25" s="367">
        <v>0</v>
      </c>
      <c r="AI25" s="367">
        <v>0</v>
      </c>
      <c r="AJ25" s="367">
        <v>0</v>
      </c>
      <c r="AK25" s="82">
        <f t="shared" si="2"/>
        <v>0</v>
      </c>
    </row>
    <row r="26" spans="1:37" x14ac:dyDescent="0.2">
      <c r="A26" s="89"/>
      <c r="B26" s="362" t="s">
        <v>75</v>
      </c>
      <c r="C26" s="385">
        <f t="shared" ref="C26:AJ26" si="5">+C27+C30</f>
        <v>1204.1251564604813</v>
      </c>
      <c r="D26" s="385">
        <f t="shared" si="5"/>
        <v>1.7517788199677495</v>
      </c>
      <c r="E26" s="385">
        <f t="shared" si="5"/>
        <v>0.15397928363585162</v>
      </c>
      <c r="F26" s="385">
        <f t="shared" si="5"/>
        <v>0.16493890191720065</v>
      </c>
      <c r="G26" s="385">
        <f t="shared" si="5"/>
        <v>6.7211663169048752E-2</v>
      </c>
      <c r="H26" s="385">
        <f t="shared" si="5"/>
        <v>3.4232422727592929E-2</v>
      </c>
      <c r="I26" s="385">
        <f t="shared" si="5"/>
        <v>3.3517425895937557E-2</v>
      </c>
      <c r="J26" s="385">
        <f t="shared" si="5"/>
        <v>0</v>
      </c>
      <c r="K26" s="385">
        <f t="shared" si="5"/>
        <v>0</v>
      </c>
      <c r="L26" s="385">
        <f t="shared" si="5"/>
        <v>0</v>
      </c>
      <c r="M26" s="385">
        <f t="shared" si="5"/>
        <v>0</v>
      </c>
      <c r="N26" s="385">
        <f t="shared" si="5"/>
        <v>0</v>
      </c>
      <c r="O26" s="385">
        <f t="shared" si="5"/>
        <v>0</v>
      </c>
      <c r="P26" s="385">
        <f t="shared" si="5"/>
        <v>0</v>
      </c>
      <c r="Q26" s="385">
        <f t="shared" si="5"/>
        <v>0</v>
      </c>
      <c r="R26" s="385">
        <f t="shared" si="5"/>
        <v>0</v>
      </c>
      <c r="S26" s="385">
        <f t="shared" si="5"/>
        <v>0</v>
      </c>
      <c r="T26" s="385">
        <f t="shared" si="5"/>
        <v>0</v>
      </c>
      <c r="U26" s="385">
        <f t="shared" si="5"/>
        <v>0</v>
      </c>
      <c r="V26" s="385">
        <f t="shared" si="5"/>
        <v>0</v>
      </c>
      <c r="W26" s="385">
        <f t="shared" si="5"/>
        <v>0</v>
      </c>
      <c r="X26" s="385">
        <f t="shared" si="5"/>
        <v>0</v>
      </c>
      <c r="Y26" s="385">
        <f t="shared" si="5"/>
        <v>0</v>
      </c>
      <c r="Z26" s="385">
        <f t="shared" si="5"/>
        <v>0</v>
      </c>
      <c r="AA26" s="385">
        <f t="shared" si="5"/>
        <v>0</v>
      </c>
      <c r="AB26" s="385">
        <f t="shared" si="5"/>
        <v>0</v>
      </c>
      <c r="AC26" s="385">
        <f t="shared" si="5"/>
        <v>0</v>
      </c>
      <c r="AD26" s="385">
        <f t="shared" si="5"/>
        <v>0</v>
      </c>
      <c r="AE26" s="385">
        <f t="shared" si="5"/>
        <v>0</v>
      </c>
      <c r="AF26" s="385">
        <f t="shared" si="5"/>
        <v>0</v>
      </c>
      <c r="AG26" s="385">
        <f t="shared" si="5"/>
        <v>0</v>
      </c>
      <c r="AH26" s="385">
        <f t="shared" si="5"/>
        <v>0</v>
      </c>
      <c r="AI26" s="385">
        <f t="shared" si="5"/>
        <v>0</v>
      </c>
      <c r="AJ26" s="385">
        <f t="shared" si="5"/>
        <v>0</v>
      </c>
      <c r="AK26" s="80">
        <f t="shared" si="2"/>
        <v>1206.3308149777947</v>
      </c>
    </row>
    <row r="27" spans="1:37" x14ac:dyDescent="0.2">
      <c r="A27" s="89"/>
      <c r="B27" s="370" t="s">
        <v>78</v>
      </c>
      <c r="C27" s="366">
        <f t="shared" ref="C27:AJ27" si="6">+C28+C29</f>
        <v>1191.8229549744369</v>
      </c>
      <c r="D27" s="366">
        <f t="shared" si="6"/>
        <v>1.6081079699431069</v>
      </c>
      <c r="E27" s="366">
        <f t="shared" si="6"/>
        <v>0</v>
      </c>
      <c r="F27" s="366">
        <f t="shared" si="6"/>
        <v>0</v>
      </c>
      <c r="G27" s="366">
        <f t="shared" si="6"/>
        <v>0</v>
      </c>
      <c r="H27" s="366">
        <f t="shared" si="6"/>
        <v>0</v>
      </c>
      <c r="I27" s="366">
        <f t="shared" si="6"/>
        <v>0</v>
      </c>
      <c r="J27" s="366">
        <f t="shared" si="6"/>
        <v>0</v>
      </c>
      <c r="K27" s="366">
        <f t="shared" si="6"/>
        <v>0</v>
      </c>
      <c r="L27" s="366">
        <f t="shared" si="6"/>
        <v>0</v>
      </c>
      <c r="M27" s="366">
        <f t="shared" si="6"/>
        <v>0</v>
      </c>
      <c r="N27" s="366">
        <f t="shared" si="6"/>
        <v>0</v>
      </c>
      <c r="O27" s="366">
        <f t="shared" si="6"/>
        <v>0</v>
      </c>
      <c r="P27" s="366">
        <f t="shared" si="6"/>
        <v>0</v>
      </c>
      <c r="Q27" s="366">
        <f t="shared" si="6"/>
        <v>0</v>
      </c>
      <c r="R27" s="366">
        <f t="shared" si="6"/>
        <v>0</v>
      </c>
      <c r="S27" s="366">
        <f t="shared" si="6"/>
        <v>0</v>
      </c>
      <c r="T27" s="366">
        <f t="shared" si="6"/>
        <v>0</v>
      </c>
      <c r="U27" s="366">
        <f t="shared" si="6"/>
        <v>0</v>
      </c>
      <c r="V27" s="366">
        <f t="shared" si="6"/>
        <v>0</v>
      </c>
      <c r="W27" s="366">
        <f t="shared" si="6"/>
        <v>0</v>
      </c>
      <c r="X27" s="366">
        <f t="shared" si="6"/>
        <v>0</v>
      </c>
      <c r="Y27" s="366">
        <f t="shared" si="6"/>
        <v>0</v>
      </c>
      <c r="Z27" s="366">
        <f t="shared" si="6"/>
        <v>0</v>
      </c>
      <c r="AA27" s="366">
        <f t="shared" si="6"/>
        <v>0</v>
      </c>
      <c r="AB27" s="366">
        <f t="shared" si="6"/>
        <v>0</v>
      </c>
      <c r="AC27" s="366">
        <f t="shared" si="6"/>
        <v>0</v>
      </c>
      <c r="AD27" s="366">
        <f t="shared" si="6"/>
        <v>0</v>
      </c>
      <c r="AE27" s="366">
        <f t="shared" si="6"/>
        <v>0</v>
      </c>
      <c r="AF27" s="366">
        <f t="shared" si="6"/>
        <v>0</v>
      </c>
      <c r="AG27" s="366">
        <f t="shared" si="6"/>
        <v>0</v>
      </c>
      <c r="AH27" s="366">
        <f t="shared" si="6"/>
        <v>0</v>
      </c>
      <c r="AI27" s="366">
        <f t="shared" si="6"/>
        <v>0</v>
      </c>
      <c r="AJ27" s="366">
        <f t="shared" si="6"/>
        <v>0</v>
      </c>
      <c r="AK27" s="83">
        <f t="shared" si="2"/>
        <v>1193.4310629443801</v>
      </c>
    </row>
    <row r="28" spans="1:37" x14ac:dyDescent="0.2">
      <c r="A28" s="89"/>
      <c r="B28" s="401" t="s">
        <v>987</v>
      </c>
      <c r="C28" s="367">
        <v>1190.2148470044938</v>
      </c>
      <c r="D28" s="367">
        <v>0</v>
      </c>
      <c r="E28" s="367">
        <v>0</v>
      </c>
      <c r="F28" s="367">
        <v>0</v>
      </c>
      <c r="G28" s="367">
        <v>0</v>
      </c>
      <c r="H28" s="367">
        <v>0</v>
      </c>
      <c r="I28" s="367">
        <v>0</v>
      </c>
      <c r="J28" s="82">
        <v>0</v>
      </c>
      <c r="K28" s="367">
        <v>0</v>
      </c>
      <c r="L28" s="367">
        <v>0</v>
      </c>
      <c r="M28" s="367">
        <v>0</v>
      </c>
      <c r="N28" s="367">
        <v>0</v>
      </c>
      <c r="O28" s="367">
        <v>0</v>
      </c>
      <c r="P28" s="367">
        <v>0</v>
      </c>
      <c r="Q28" s="367">
        <v>0</v>
      </c>
      <c r="R28" s="367">
        <v>0</v>
      </c>
      <c r="S28" s="367">
        <v>0</v>
      </c>
      <c r="T28" s="367">
        <v>0</v>
      </c>
      <c r="U28" s="367">
        <v>0</v>
      </c>
      <c r="V28" s="367">
        <v>0</v>
      </c>
      <c r="W28" s="367">
        <v>0</v>
      </c>
      <c r="X28" s="367">
        <v>0</v>
      </c>
      <c r="Y28" s="367">
        <v>0</v>
      </c>
      <c r="Z28" s="367">
        <v>0</v>
      </c>
      <c r="AA28" s="367">
        <v>0</v>
      </c>
      <c r="AB28" s="367">
        <v>0</v>
      </c>
      <c r="AC28" s="367">
        <v>0</v>
      </c>
      <c r="AD28" s="367">
        <v>0</v>
      </c>
      <c r="AE28" s="367">
        <v>0</v>
      </c>
      <c r="AF28" s="367">
        <v>0</v>
      </c>
      <c r="AG28" s="367">
        <v>0</v>
      </c>
      <c r="AH28" s="367">
        <v>0</v>
      </c>
      <c r="AI28" s="367">
        <v>0</v>
      </c>
      <c r="AJ28" s="367">
        <v>0</v>
      </c>
      <c r="AK28" s="82">
        <f t="shared" si="2"/>
        <v>1190.2148470044938</v>
      </c>
    </row>
    <row r="29" spans="1:37" x14ac:dyDescent="0.2">
      <c r="A29" s="89"/>
      <c r="B29" s="394" t="s">
        <v>109</v>
      </c>
      <c r="C29" s="405">
        <v>1.6081079699431484</v>
      </c>
      <c r="D29" s="405">
        <v>1.6081079699431069</v>
      </c>
      <c r="E29" s="405">
        <v>0</v>
      </c>
      <c r="F29" s="405">
        <v>0</v>
      </c>
      <c r="G29" s="405">
        <v>0</v>
      </c>
      <c r="H29" s="405">
        <v>0</v>
      </c>
      <c r="I29" s="405">
        <v>0</v>
      </c>
      <c r="J29" s="128">
        <v>0</v>
      </c>
      <c r="K29" s="405">
        <v>0</v>
      </c>
      <c r="L29" s="405">
        <v>0</v>
      </c>
      <c r="M29" s="405">
        <v>0</v>
      </c>
      <c r="N29" s="405">
        <v>0</v>
      </c>
      <c r="O29" s="405">
        <v>0</v>
      </c>
      <c r="P29" s="405">
        <v>0</v>
      </c>
      <c r="Q29" s="405">
        <v>0</v>
      </c>
      <c r="R29" s="405">
        <v>0</v>
      </c>
      <c r="S29" s="405">
        <v>0</v>
      </c>
      <c r="T29" s="405">
        <v>0</v>
      </c>
      <c r="U29" s="405">
        <v>0</v>
      </c>
      <c r="V29" s="405">
        <v>0</v>
      </c>
      <c r="W29" s="405">
        <v>0</v>
      </c>
      <c r="X29" s="405">
        <v>0</v>
      </c>
      <c r="Y29" s="405">
        <v>0</v>
      </c>
      <c r="Z29" s="405">
        <v>0</v>
      </c>
      <c r="AA29" s="405">
        <v>0</v>
      </c>
      <c r="AB29" s="405">
        <v>0</v>
      </c>
      <c r="AC29" s="405">
        <v>0</v>
      </c>
      <c r="AD29" s="405">
        <v>0</v>
      </c>
      <c r="AE29" s="405">
        <v>0</v>
      </c>
      <c r="AF29" s="405">
        <v>0</v>
      </c>
      <c r="AG29" s="405">
        <v>0</v>
      </c>
      <c r="AH29" s="405">
        <v>0</v>
      </c>
      <c r="AI29" s="405">
        <v>0</v>
      </c>
      <c r="AJ29" s="405">
        <v>0</v>
      </c>
      <c r="AK29" s="128">
        <f t="shared" si="2"/>
        <v>3.2162159398862551</v>
      </c>
    </row>
    <row r="30" spans="1:37" x14ac:dyDescent="0.2">
      <c r="A30" s="89"/>
      <c r="B30" s="370" t="s">
        <v>76</v>
      </c>
      <c r="C30" s="366">
        <f t="shared" ref="C30:AJ30" si="7">+C31</f>
        <v>12.302201486044497</v>
      </c>
      <c r="D30" s="366">
        <f t="shared" si="7"/>
        <v>0.14367085002464275</v>
      </c>
      <c r="E30" s="366">
        <f t="shared" si="7"/>
        <v>0.15397928363585162</v>
      </c>
      <c r="F30" s="366">
        <f t="shared" si="7"/>
        <v>0.16493890191720065</v>
      </c>
      <c r="G30" s="366">
        <f t="shared" si="7"/>
        <v>6.7211663169048752E-2</v>
      </c>
      <c r="H30" s="366">
        <f t="shared" si="7"/>
        <v>3.4232422727592929E-2</v>
      </c>
      <c r="I30" s="366">
        <f t="shared" si="7"/>
        <v>3.3517425895937557E-2</v>
      </c>
      <c r="J30" s="366">
        <f t="shared" si="7"/>
        <v>0</v>
      </c>
      <c r="K30" s="366">
        <f t="shared" si="7"/>
        <v>0</v>
      </c>
      <c r="L30" s="366">
        <f t="shared" si="7"/>
        <v>0</v>
      </c>
      <c r="M30" s="366">
        <f t="shared" si="7"/>
        <v>0</v>
      </c>
      <c r="N30" s="366">
        <f t="shared" si="7"/>
        <v>0</v>
      </c>
      <c r="O30" s="366">
        <f t="shared" si="7"/>
        <v>0</v>
      </c>
      <c r="P30" s="366">
        <f t="shared" si="7"/>
        <v>0</v>
      </c>
      <c r="Q30" s="366">
        <f t="shared" si="7"/>
        <v>0</v>
      </c>
      <c r="R30" s="366">
        <f t="shared" si="7"/>
        <v>0</v>
      </c>
      <c r="S30" s="366">
        <f t="shared" si="7"/>
        <v>0</v>
      </c>
      <c r="T30" s="366">
        <f t="shared" si="7"/>
        <v>0</v>
      </c>
      <c r="U30" s="366">
        <f t="shared" si="7"/>
        <v>0</v>
      </c>
      <c r="V30" s="366">
        <f t="shared" si="7"/>
        <v>0</v>
      </c>
      <c r="W30" s="366">
        <f t="shared" si="7"/>
        <v>0</v>
      </c>
      <c r="X30" s="366">
        <f t="shared" si="7"/>
        <v>0</v>
      </c>
      <c r="Y30" s="366">
        <f t="shared" si="7"/>
        <v>0</v>
      </c>
      <c r="Z30" s="366">
        <f t="shared" si="7"/>
        <v>0</v>
      </c>
      <c r="AA30" s="366">
        <f t="shared" si="7"/>
        <v>0</v>
      </c>
      <c r="AB30" s="366">
        <f t="shared" si="7"/>
        <v>0</v>
      </c>
      <c r="AC30" s="366">
        <f t="shared" si="7"/>
        <v>0</v>
      </c>
      <c r="AD30" s="366">
        <f t="shared" si="7"/>
        <v>0</v>
      </c>
      <c r="AE30" s="366">
        <f t="shared" si="7"/>
        <v>0</v>
      </c>
      <c r="AF30" s="366">
        <f t="shared" si="7"/>
        <v>0</v>
      </c>
      <c r="AG30" s="366">
        <f t="shared" si="7"/>
        <v>0</v>
      </c>
      <c r="AH30" s="366">
        <f t="shared" si="7"/>
        <v>0</v>
      </c>
      <c r="AI30" s="366">
        <f t="shared" si="7"/>
        <v>0</v>
      </c>
      <c r="AJ30" s="366">
        <f t="shared" si="7"/>
        <v>0</v>
      </c>
      <c r="AK30" s="83">
        <f t="shared" si="2"/>
        <v>12.899752033414771</v>
      </c>
    </row>
    <row r="31" spans="1:37" x14ac:dyDescent="0.2">
      <c r="A31" s="89"/>
      <c r="B31" s="402" t="s">
        <v>109</v>
      </c>
      <c r="C31" s="367">
        <v>12.302201486044497</v>
      </c>
      <c r="D31" s="367">
        <v>0.14367085002464275</v>
      </c>
      <c r="E31" s="367">
        <v>0.15397928363585162</v>
      </c>
      <c r="F31" s="367">
        <v>0.16493890191720065</v>
      </c>
      <c r="G31" s="367">
        <v>6.7211663169048752E-2</v>
      </c>
      <c r="H31" s="367">
        <v>3.4232422727592929E-2</v>
      </c>
      <c r="I31" s="367">
        <v>3.3517425895937557E-2</v>
      </c>
      <c r="J31" s="82">
        <v>0</v>
      </c>
      <c r="K31" s="367">
        <v>0</v>
      </c>
      <c r="L31" s="367">
        <v>0</v>
      </c>
      <c r="M31" s="367">
        <v>0</v>
      </c>
      <c r="N31" s="367">
        <v>0</v>
      </c>
      <c r="O31" s="367">
        <v>0</v>
      </c>
      <c r="P31" s="367">
        <v>0</v>
      </c>
      <c r="Q31" s="367">
        <v>0</v>
      </c>
      <c r="R31" s="367">
        <v>0</v>
      </c>
      <c r="S31" s="367">
        <v>0</v>
      </c>
      <c r="T31" s="367">
        <v>0</v>
      </c>
      <c r="U31" s="367">
        <v>0</v>
      </c>
      <c r="V31" s="367">
        <v>0</v>
      </c>
      <c r="W31" s="367">
        <v>0</v>
      </c>
      <c r="X31" s="367">
        <v>0</v>
      </c>
      <c r="Y31" s="367">
        <v>0</v>
      </c>
      <c r="Z31" s="367">
        <v>0</v>
      </c>
      <c r="AA31" s="367">
        <v>0</v>
      </c>
      <c r="AB31" s="367">
        <v>0</v>
      </c>
      <c r="AC31" s="367">
        <v>0</v>
      </c>
      <c r="AD31" s="367">
        <v>0</v>
      </c>
      <c r="AE31" s="367">
        <v>0</v>
      </c>
      <c r="AF31" s="367">
        <v>0</v>
      </c>
      <c r="AG31" s="367">
        <v>0</v>
      </c>
      <c r="AH31" s="367">
        <v>0</v>
      </c>
      <c r="AI31" s="367">
        <v>0</v>
      </c>
      <c r="AJ31" s="367">
        <v>0</v>
      </c>
      <c r="AK31" s="82">
        <f t="shared" si="2"/>
        <v>12.899752033414771</v>
      </c>
    </row>
    <row r="32" spans="1:37" x14ac:dyDescent="0.2">
      <c r="A32" s="89"/>
      <c r="B32" s="362" t="s">
        <v>77</v>
      </c>
      <c r="C32" s="385">
        <v>3866.2630102374928</v>
      </c>
      <c r="D32" s="385">
        <v>299.34820104044928</v>
      </c>
      <c r="E32" s="385">
        <v>311.33639699484888</v>
      </c>
      <c r="F32" s="385">
        <v>288.76387774920386</v>
      </c>
      <c r="G32" s="385">
        <v>291.26147658355887</v>
      </c>
      <c r="H32" s="385">
        <v>289.72697706313443</v>
      </c>
      <c r="I32" s="385">
        <v>288.52547887313438</v>
      </c>
      <c r="J32" s="80">
        <v>279.9504090231344</v>
      </c>
      <c r="K32" s="385">
        <v>279.85718922313436</v>
      </c>
      <c r="L32" s="385">
        <v>279.85718922313436</v>
      </c>
      <c r="M32" s="385">
        <v>279.85718922313436</v>
      </c>
      <c r="N32" s="385">
        <v>85.04025676313438</v>
      </c>
      <c r="O32" s="385">
        <v>17.540256763134387</v>
      </c>
      <c r="P32" s="385">
        <v>17.540256803134387</v>
      </c>
      <c r="Q32" s="385">
        <v>4.5499226431343871</v>
      </c>
      <c r="R32" s="385">
        <v>4.2999226431343871</v>
      </c>
      <c r="S32" s="385">
        <v>4.2999226485804165</v>
      </c>
      <c r="T32" s="385">
        <v>4.2743233946865056</v>
      </c>
      <c r="U32" s="385">
        <v>4.2743233946865056</v>
      </c>
      <c r="V32" s="385">
        <v>4.2743235925104424</v>
      </c>
      <c r="W32" s="385">
        <v>3.4900150860811641</v>
      </c>
      <c r="X32" s="385">
        <v>2.8978855443732843</v>
      </c>
      <c r="Y32" s="385">
        <v>2.8978853499542545</v>
      </c>
      <c r="Z32" s="385">
        <v>1.3612293687099724</v>
      </c>
      <c r="AA32" s="385">
        <v>0.68061448993595619</v>
      </c>
      <c r="AB32" s="385">
        <v>0</v>
      </c>
      <c r="AC32" s="385">
        <v>0</v>
      </c>
      <c r="AD32" s="385">
        <v>0</v>
      </c>
      <c r="AE32" s="385">
        <v>0</v>
      </c>
      <c r="AF32" s="385">
        <v>0</v>
      </c>
      <c r="AG32" s="385">
        <v>0</v>
      </c>
      <c r="AH32" s="385">
        <v>0</v>
      </c>
      <c r="AI32" s="385">
        <v>0</v>
      </c>
      <c r="AJ32" s="385">
        <v>0</v>
      </c>
      <c r="AK32" s="80">
        <f t="shared" si="2"/>
        <v>6912.1685337195504</v>
      </c>
    </row>
    <row r="33" spans="1:75" x14ac:dyDescent="0.2">
      <c r="A33" s="89"/>
      <c r="B33" s="362" t="s">
        <v>399</v>
      </c>
      <c r="C33" s="385">
        <f t="shared" ref="C33:AJ33" si="8">+C34+C36+C39</f>
        <v>1170.6226392885335</v>
      </c>
      <c r="D33" s="385">
        <f t="shared" si="8"/>
        <v>16.68945355</v>
      </c>
      <c r="E33" s="385">
        <f t="shared" si="8"/>
        <v>1.1811965099999999</v>
      </c>
      <c r="F33" s="385">
        <f t="shared" si="8"/>
        <v>0</v>
      </c>
      <c r="G33" s="385">
        <f t="shared" si="8"/>
        <v>0</v>
      </c>
      <c r="H33" s="385">
        <f t="shared" si="8"/>
        <v>0</v>
      </c>
      <c r="I33" s="385">
        <f t="shared" si="8"/>
        <v>0</v>
      </c>
      <c r="J33" s="385">
        <f t="shared" si="8"/>
        <v>0</v>
      </c>
      <c r="K33" s="385">
        <f t="shared" si="8"/>
        <v>0</v>
      </c>
      <c r="L33" s="385">
        <f t="shared" si="8"/>
        <v>0</v>
      </c>
      <c r="M33" s="385">
        <f t="shared" si="8"/>
        <v>16.426948784066202</v>
      </c>
      <c r="N33" s="385">
        <f t="shared" si="8"/>
        <v>32.853897568132403</v>
      </c>
      <c r="O33" s="385">
        <f t="shared" si="8"/>
        <v>32.853897568132403</v>
      </c>
      <c r="P33" s="385">
        <f t="shared" si="8"/>
        <v>32.853897568132403</v>
      </c>
      <c r="Q33" s="385">
        <f t="shared" si="8"/>
        <v>32.853897568132403</v>
      </c>
      <c r="R33" s="385">
        <f t="shared" si="8"/>
        <v>32.853897568132403</v>
      </c>
      <c r="S33" s="385">
        <f t="shared" si="8"/>
        <v>32.853897568132403</v>
      </c>
      <c r="T33" s="385">
        <f t="shared" si="8"/>
        <v>32.853897568132403</v>
      </c>
      <c r="U33" s="385">
        <f t="shared" si="8"/>
        <v>32.853897568132403</v>
      </c>
      <c r="V33" s="385">
        <f t="shared" si="8"/>
        <v>49.280846365252607</v>
      </c>
      <c r="W33" s="385">
        <f t="shared" si="8"/>
        <v>0</v>
      </c>
      <c r="X33" s="385">
        <f t="shared" si="8"/>
        <v>0</v>
      </c>
      <c r="Y33" s="385">
        <f t="shared" si="8"/>
        <v>0</v>
      </c>
      <c r="Z33" s="385">
        <f t="shared" si="8"/>
        <v>0</v>
      </c>
      <c r="AA33" s="385">
        <f t="shared" si="8"/>
        <v>0</v>
      </c>
      <c r="AB33" s="385">
        <f t="shared" si="8"/>
        <v>0</v>
      </c>
      <c r="AC33" s="385">
        <f t="shared" si="8"/>
        <v>0</v>
      </c>
      <c r="AD33" s="385">
        <f t="shared" si="8"/>
        <v>0</v>
      </c>
      <c r="AE33" s="385">
        <f t="shared" si="8"/>
        <v>0</v>
      </c>
      <c r="AF33" s="385">
        <f t="shared" si="8"/>
        <v>0</v>
      </c>
      <c r="AG33" s="385">
        <f t="shared" si="8"/>
        <v>0</v>
      </c>
      <c r="AH33" s="385">
        <f t="shared" si="8"/>
        <v>0</v>
      </c>
      <c r="AI33" s="385">
        <f t="shared" si="8"/>
        <v>0</v>
      </c>
      <c r="AJ33" s="385">
        <f t="shared" si="8"/>
        <v>0</v>
      </c>
      <c r="AK33" s="80">
        <f t="shared" si="2"/>
        <v>1517.0322650429116</v>
      </c>
    </row>
    <row r="34" spans="1:75" x14ac:dyDescent="0.2">
      <c r="A34" s="89"/>
      <c r="B34" s="369" t="s">
        <v>73</v>
      </c>
      <c r="C34" s="368">
        <f t="shared" ref="C34:AJ34" si="9">+C35</f>
        <v>0</v>
      </c>
      <c r="D34" s="368">
        <f t="shared" si="9"/>
        <v>0</v>
      </c>
      <c r="E34" s="368">
        <f t="shared" si="9"/>
        <v>0</v>
      </c>
      <c r="F34" s="368">
        <f t="shared" si="9"/>
        <v>0</v>
      </c>
      <c r="G34" s="368">
        <f t="shared" si="9"/>
        <v>0</v>
      </c>
      <c r="H34" s="368">
        <f t="shared" si="9"/>
        <v>0</v>
      </c>
      <c r="I34" s="368">
        <f t="shared" si="9"/>
        <v>0</v>
      </c>
      <c r="J34" s="368">
        <f t="shared" si="9"/>
        <v>0</v>
      </c>
      <c r="K34" s="368">
        <f t="shared" si="9"/>
        <v>0</v>
      </c>
      <c r="L34" s="368">
        <f t="shared" si="9"/>
        <v>0</v>
      </c>
      <c r="M34" s="368">
        <f t="shared" si="9"/>
        <v>16.426948784066202</v>
      </c>
      <c r="N34" s="368">
        <f t="shared" si="9"/>
        <v>32.853897568132403</v>
      </c>
      <c r="O34" s="368">
        <f t="shared" si="9"/>
        <v>32.853897568132403</v>
      </c>
      <c r="P34" s="368">
        <f t="shared" si="9"/>
        <v>32.853897568132403</v>
      </c>
      <c r="Q34" s="368">
        <f t="shared" si="9"/>
        <v>32.853897568132403</v>
      </c>
      <c r="R34" s="368">
        <f t="shared" si="9"/>
        <v>32.853897568132403</v>
      </c>
      <c r="S34" s="368">
        <f t="shared" si="9"/>
        <v>32.853897568132403</v>
      </c>
      <c r="T34" s="368">
        <f t="shared" si="9"/>
        <v>32.853897568132403</v>
      </c>
      <c r="U34" s="368">
        <f t="shared" si="9"/>
        <v>32.853897568132403</v>
      </c>
      <c r="V34" s="368">
        <f t="shared" si="9"/>
        <v>49.280846365252607</v>
      </c>
      <c r="W34" s="368">
        <f t="shared" si="9"/>
        <v>0</v>
      </c>
      <c r="X34" s="368">
        <f t="shared" si="9"/>
        <v>0</v>
      </c>
      <c r="Y34" s="368">
        <f t="shared" si="9"/>
        <v>0</v>
      </c>
      <c r="Z34" s="368">
        <f t="shared" si="9"/>
        <v>0</v>
      </c>
      <c r="AA34" s="368">
        <f t="shared" si="9"/>
        <v>0</v>
      </c>
      <c r="AB34" s="368">
        <f t="shared" si="9"/>
        <v>0</v>
      </c>
      <c r="AC34" s="368">
        <f t="shared" si="9"/>
        <v>0</v>
      </c>
      <c r="AD34" s="368">
        <f t="shared" si="9"/>
        <v>0</v>
      </c>
      <c r="AE34" s="368">
        <f t="shared" si="9"/>
        <v>0</v>
      </c>
      <c r="AF34" s="368">
        <f t="shared" si="9"/>
        <v>0</v>
      </c>
      <c r="AG34" s="368">
        <f t="shared" si="9"/>
        <v>0</v>
      </c>
      <c r="AH34" s="368">
        <f t="shared" si="9"/>
        <v>0</v>
      </c>
      <c r="AI34" s="368">
        <f t="shared" si="9"/>
        <v>0</v>
      </c>
      <c r="AJ34" s="368">
        <f t="shared" si="9"/>
        <v>0</v>
      </c>
      <c r="AK34" s="94">
        <f t="shared" si="2"/>
        <v>328.538975694378</v>
      </c>
    </row>
    <row r="35" spans="1:75" s="93" customFormat="1" x14ac:dyDescent="0.2">
      <c r="A35" s="5"/>
      <c r="B35" s="370" t="s">
        <v>406</v>
      </c>
      <c r="C35" s="366">
        <v>0</v>
      </c>
      <c r="D35" s="366">
        <v>0</v>
      </c>
      <c r="E35" s="366">
        <v>0</v>
      </c>
      <c r="F35" s="366">
        <v>0</v>
      </c>
      <c r="G35" s="366">
        <v>0</v>
      </c>
      <c r="H35" s="366">
        <v>0</v>
      </c>
      <c r="I35" s="366">
        <v>0</v>
      </c>
      <c r="J35" s="83">
        <v>0</v>
      </c>
      <c r="K35" s="366">
        <v>0</v>
      </c>
      <c r="L35" s="366">
        <v>0</v>
      </c>
      <c r="M35" s="366">
        <v>16.426948784066202</v>
      </c>
      <c r="N35" s="366">
        <v>32.853897568132403</v>
      </c>
      <c r="O35" s="366">
        <v>32.853897568132403</v>
      </c>
      <c r="P35" s="366">
        <v>32.853897568132403</v>
      </c>
      <c r="Q35" s="366">
        <v>32.853897568132403</v>
      </c>
      <c r="R35" s="366">
        <v>32.853897568132403</v>
      </c>
      <c r="S35" s="366">
        <v>32.853897568132403</v>
      </c>
      <c r="T35" s="366">
        <v>32.853897568132403</v>
      </c>
      <c r="U35" s="366">
        <v>32.853897568132403</v>
      </c>
      <c r="V35" s="366">
        <v>49.280846365252607</v>
      </c>
      <c r="W35" s="366">
        <v>0</v>
      </c>
      <c r="X35" s="366">
        <v>0</v>
      </c>
      <c r="Y35" s="366">
        <v>0</v>
      </c>
      <c r="Z35" s="366">
        <v>0</v>
      </c>
      <c r="AA35" s="366">
        <v>0</v>
      </c>
      <c r="AB35" s="366">
        <v>0</v>
      </c>
      <c r="AC35" s="366">
        <v>0</v>
      </c>
      <c r="AD35" s="366">
        <v>0</v>
      </c>
      <c r="AE35" s="366">
        <v>0</v>
      </c>
      <c r="AF35" s="366">
        <v>0</v>
      </c>
      <c r="AG35" s="366">
        <v>0</v>
      </c>
      <c r="AH35" s="366">
        <v>0</v>
      </c>
      <c r="AI35" s="366">
        <v>0</v>
      </c>
      <c r="AJ35" s="366">
        <v>0</v>
      </c>
      <c r="AK35" s="83">
        <f t="shared" si="2"/>
        <v>328.538975694378</v>
      </c>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row>
    <row r="36" spans="1:75" s="93" customFormat="1" x14ac:dyDescent="0.2">
      <c r="A36" s="5"/>
      <c r="B36" s="370" t="s">
        <v>74</v>
      </c>
      <c r="C36" s="366">
        <f>+C37+C38</f>
        <v>1140.5051266785335</v>
      </c>
      <c r="D36" s="366">
        <f t="shared" ref="D36:AK36" si="10">+D37+D38</f>
        <v>0</v>
      </c>
      <c r="E36" s="366">
        <f t="shared" si="10"/>
        <v>0</v>
      </c>
      <c r="F36" s="366">
        <f t="shared" si="10"/>
        <v>0</v>
      </c>
      <c r="G36" s="366">
        <f t="shared" si="10"/>
        <v>0</v>
      </c>
      <c r="H36" s="366">
        <f t="shared" si="10"/>
        <v>0</v>
      </c>
      <c r="I36" s="366">
        <f t="shared" si="10"/>
        <v>0</v>
      </c>
      <c r="J36" s="366">
        <f t="shared" si="10"/>
        <v>0</v>
      </c>
      <c r="K36" s="366">
        <f t="shared" si="10"/>
        <v>0</v>
      </c>
      <c r="L36" s="366">
        <f t="shared" si="10"/>
        <v>0</v>
      </c>
      <c r="M36" s="366">
        <f t="shared" si="10"/>
        <v>0</v>
      </c>
      <c r="N36" s="366">
        <f t="shared" si="10"/>
        <v>0</v>
      </c>
      <c r="O36" s="366">
        <f t="shared" si="10"/>
        <v>0</v>
      </c>
      <c r="P36" s="366">
        <f t="shared" si="10"/>
        <v>0</v>
      </c>
      <c r="Q36" s="366">
        <f t="shared" si="10"/>
        <v>0</v>
      </c>
      <c r="R36" s="366">
        <f t="shared" si="10"/>
        <v>0</v>
      </c>
      <c r="S36" s="366">
        <f t="shared" si="10"/>
        <v>0</v>
      </c>
      <c r="T36" s="366">
        <f t="shared" si="10"/>
        <v>0</v>
      </c>
      <c r="U36" s="366">
        <f t="shared" si="10"/>
        <v>0</v>
      </c>
      <c r="V36" s="366">
        <f t="shared" si="10"/>
        <v>0</v>
      </c>
      <c r="W36" s="366">
        <f t="shared" si="10"/>
        <v>0</v>
      </c>
      <c r="X36" s="366">
        <f t="shared" si="10"/>
        <v>0</v>
      </c>
      <c r="Y36" s="366">
        <f t="shared" si="10"/>
        <v>0</v>
      </c>
      <c r="Z36" s="366">
        <f t="shared" si="10"/>
        <v>0</v>
      </c>
      <c r="AA36" s="366">
        <f t="shared" si="10"/>
        <v>0</v>
      </c>
      <c r="AB36" s="366">
        <f t="shared" si="10"/>
        <v>0</v>
      </c>
      <c r="AC36" s="366">
        <f t="shared" si="10"/>
        <v>0</v>
      </c>
      <c r="AD36" s="366">
        <f t="shared" si="10"/>
        <v>0</v>
      </c>
      <c r="AE36" s="366">
        <f t="shared" si="10"/>
        <v>0</v>
      </c>
      <c r="AF36" s="366">
        <f t="shared" si="10"/>
        <v>0</v>
      </c>
      <c r="AG36" s="366">
        <f t="shared" si="10"/>
        <v>0</v>
      </c>
      <c r="AH36" s="366">
        <f t="shared" si="10"/>
        <v>0</v>
      </c>
      <c r="AI36" s="366">
        <f t="shared" si="10"/>
        <v>0</v>
      </c>
      <c r="AJ36" s="366">
        <f t="shared" si="10"/>
        <v>0</v>
      </c>
      <c r="AK36" s="83">
        <f t="shared" si="10"/>
        <v>1140.5051266785335</v>
      </c>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row>
    <row r="37" spans="1:75" s="93" customFormat="1" x14ac:dyDescent="0.2">
      <c r="A37" s="5"/>
      <c r="B37" s="401" t="s">
        <v>81</v>
      </c>
      <c r="C37" s="367">
        <v>127.50004578359778</v>
      </c>
      <c r="D37" s="367">
        <v>0</v>
      </c>
      <c r="E37" s="367">
        <v>0</v>
      </c>
      <c r="F37" s="367">
        <v>0</v>
      </c>
      <c r="G37" s="367">
        <v>0</v>
      </c>
      <c r="H37" s="367">
        <v>0</v>
      </c>
      <c r="I37" s="367">
        <v>0</v>
      </c>
      <c r="J37" s="82">
        <v>0</v>
      </c>
      <c r="K37" s="367">
        <v>0</v>
      </c>
      <c r="L37" s="367">
        <v>0</v>
      </c>
      <c r="M37" s="367">
        <v>0</v>
      </c>
      <c r="N37" s="367">
        <v>0</v>
      </c>
      <c r="O37" s="367">
        <v>0</v>
      </c>
      <c r="P37" s="367">
        <v>0</v>
      </c>
      <c r="Q37" s="367">
        <v>0</v>
      </c>
      <c r="R37" s="367">
        <v>0</v>
      </c>
      <c r="S37" s="367">
        <v>0</v>
      </c>
      <c r="T37" s="367">
        <v>0</v>
      </c>
      <c r="U37" s="367">
        <v>0</v>
      </c>
      <c r="V37" s="367">
        <v>0</v>
      </c>
      <c r="W37" s="367">
        <v>0</v>
      </c>
      <c r="X37" s="367">
        <v>0</v>
      </c>
      <c r="Y37" s="367">
        <v>0</v>
      </c>
      <c r="Z37" s="367">
        <v>0</v>
      </c>
      <c r="AA37" s="367">
        <v>0</v>
      </c>
      <c r="AB37" s="367">
        <v>0</v>
      </c>
      <c r="AC37" s="367">
        <v>0</v>
      </c>
      <c r="AD37" s="367">
        <v>0</v>
      </c>
      <c r="AE37" s="367">
        <v>0</v>
      </c>
      <c r="AF37" s="367">
        <v>0</v>
      </c>
      <c r="AG37" s="367">
        <v>0</v>
      </c>
      <c r="AH37" s="367">
        <v>0</v>
      </c>
      <c r="AI37" s="367">
        <v>0</v>
      </c>
      <c r="AJ37" s="367">
        <v>0</v>
      </c>
      <c r="AK37" s="82">
        <f t="shared" si="2"/>
        <v>127.50004578359778</v>
      </c>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row>
    <row r="38" spans="1:75" s="93" customFormat="1" x14ac:dyDescent="0.2">
      <c r="A38" s="5"/>
      <c r="B38" s="373" t="s">
        <v>952</v>
      </c>
      <c r="C38" s="374">
        <v>1013.0050808949359</v>
      </c>
      <c r="D38" s="374">
        <v>0</v>
      </c>
      <c r="E38" s="374">
        <v>0</v>
      </c>
      <c r="F38" s="374">
        <v>0</v>
      </c>
      <c r="G38" s="374">
        <v>0</v>
      </c>
      <c r="H38" s="374">
        <v>0</v>
      </c>
      <c r="I38" s="374">
        <v>0</v>
      </c>
      <c r="J38" s="81">
        <v>0</v>
      </c>
      <c r="K38" s="374">
        <v>0</v>
      </c>
      <c r="L38" s="374">
        <v>0</v>
      </c>
      <c r="M38" s="374">
        <v>0</v>
      </c>
      <c r="N38" s="374">
        <v>0</v>
      </c>
      <c r="O38" s="374">
        <v>0</v>
      </c>
      <c r="P38" s="374">
        <v>0</v>
      </c>
      <c r="Q38" s="374">
        <v>0</v>
      </c>
      <c r="R38" s="374">
        <v>0</v>
      </c>
      <c r="S38" s="374">
        <v>0</v>
      </c>
      <c r="T38" s="374">
        <v>0</v>
      </c>
      <c r="U38" s="374">
        <v>0</v>
      </c>
      <c r="V38" s="374">
        <v>0</v>
      </c>
      <c r="W38" s="374">
        <v>0</v>
      </c>
      <c r="X38" s="374">
        <v>0</v>
      </c>
      <c r="Y38" s="374">
        <v>0</v>
      </c>
      <c r="Z38" s="374">
        <v>0</v>
      </c>
      <c r="AA38" s="374">
        <v>0</v>
      </c>
      <c r="AB38" s="374">
        <v>0</v>
      </c>
      <c r="AC38" s="374">
        <v>0</v>
      </c>
      <c r="AD38" s="374">
        <v>0</v>
      </c>
      <c r="AE38" s="374">
        <v>0</v>
      </c>
      <c r="AF38" s="374">
        <v>0</v>
      </c>
      <c r="AG38" s="374">
        <v>0</v>
      </c>
      <c r="AH38" s="374">
        <v>0</v>
      </c>
      <c r="AI38" s="374">
        <v>0</v>
      </c>
      <c r="AJ38" s="374">
        <v>0</v>
      </c>
      <c r="AK38" s="82">
        <f t="shared" si="2"/>
        <v>1013.0050808949359</v>
      </c>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row>
    <row r="39" spans="1:75" s="93" customFormat="1" x14ac:dyDescent="0.2">
      <c r="A39" s="5"/>
      <c r="B39" s="370" t="s">
        <v>76</v>
      </c>
      <c r="C39" s="366">
        <f t="shared" ref="C39:AJ39" si="11">+C40</f>
        <v>30.117512609999999</v>
      </c>
      <c r="D39" s="366">
        <f t="shared" si="11"/>
        <v>16.68945355</v>
      </c>
      <c r="E39" s="366">
        <f t="shared" si="11"/>
        <v>1.1811965099999999</v>
      </c>
      <c r="F39" s="366">
        <f t="shared" si="11"/>
        <v>0</v>
      </c>
      <c r="G39" s="366">
        <f t="shared" si="11"/>
        <v>0</v>
      </c>
      <c r="H39" s="366">
        <f t="shared" si="11"/>
        <v>0</v>
      </c>
      <c r="I39" s="366">
        <f t="shared" si="11"/>
        <v>0</v>
      </c>
      <c r="J39" s="366">
        <f t="shared" si="11"/>
        <v>0</v>
      </c>
      <c r="K39" s="366">
        <f t="shared" si="11"/>
        <v>0</v>
      </c>
      <c r="L39" s="366">
        <f t="shared" si="11"/>
        <v>0</v>
      </c>
      <c r="M39" s="366">
        <f t="shared" si="11"/>
        <v>0</v>
      </c>
      <c r="N39" s="366">
        <f t="shared" si="11"/>
        <v>0</v>
      </c>
      <c r="O39" s="366">
        <f t="shared" si="11"/>
        <v>0</v>
      </c>
      <c r="P39" s="366">
        <f t="shared" si="11"/>
        <v>0</v>
      </c>
      <c r="Q39" s="366">
        <f t="shared" si="11"/>
        <v>0</v>
      </c>
      <c r="R39" s="366">
        <f t="shared" si="11"/>
        <v>0</v>
      </c>
      <c r="S39" s="366">
        <f t="shared" si="11"/>
        <v>0</v>
      </c>
      <c r="T39" s="366">
        <f t="shared" si="11"/>
        <v>0</v>
      </c>
      <c r="U39" s="366">
        <f t="shared" si="11"/>
        <v>0</v>
      </c>
      <c r="V39" s="366">
        <f t="shared" si="11"/>
        <v>0</v>
      </c>
      <c r="W39" s="366">
        <f t="shared" si="11"/>
        <v>0</v>
      </c>
      <c r="X39" s="366">
        <f t="shared" si="11"/>
        <v>0</v>
      </c>
      <c r="Y39" s="366">
        <f t="shared" si="11"/>
        <v>0</v>
      </c>
      <c r="Z39" s="366">
        <f t="shared" si="11"/>
        <v>0</v>
      </c>
      <c r="AA39" s="366">
        <f t="shared" si="11"/>
        <v>0</v>
      </c>
      <c r="AB39" s="366">
        <f t="shared" si="11"/>
        <v>0</v>
      </c>
      <c r="AC39" s="366">
        <f t="shared" si="11"/>
        <v>0</v>
      </c>
      <c r="AD39" s="366">
        <f t="shared" si="11"/>
        <v>0</v>
      </c>
      <c r="AE39" s="366">
        <f t="shared" si="11"/>
        <v>0</v>
      </c>
      <c r="AF39" s="366">
        <f t="shared" si="11"/>
        <v>0</v>
      </c>
      <c r="AG39" s="366">
        <f t="shared" si="11"/>
        <v>0</v>
      </c>
      <c r="AH39" s="366">
        <f t="shared" si="11"/>
        <v>0</v>
      </c>
      <c r="AI39" s="366">
        <f t="shared" si="11"/>
        <v>0</v>
      </c>
      <c r="AJ39" s="366">
        <f t="shared" si="11"/>
        <v>0</v>
      </c>
      <c r="AK39" s="83">
        <f t="shared" si="2"/>
        <v>47.988162670000001</v>
      </c>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row>
    <row r="40" spans="1:75" s="93" customFormat="1" x14ac:dyDescent="0.2">
      <c r="A40" s="5"/>
      <c r="B40" s="371" t="s">
        <v>407</v>
      </c>
      <c r="C40" s="372">
        <v>30.117512609999999</v>
      </c>
      <c r="D40" s="372">
        <v>16.68945355</v>
      </c>
      <c r="E40" s="372">
        <v>1.1811965099999999</v>
      </c>
      <c r="F40" s="372">
        <v>0</v>
      </c>
      <c r="G40" s="372">
        <v>0</v>
      </c>
      <c r="H40" s="372">
        <v>0</v>
      </c>
      <c r="I40" s="372">
        <v>0</v>
      </c>
      <c r="J40" s="84">
        <v>0</v>
      </c>
      <c r="K40" s="372">
        <v>0</v>
      </c>
      <c r="L40" s="372">
        <v>0</v>
      </c>
      <c r="M40" s="372">
        <v>0</v>
      </c>
      <c r="N40" s="372">
        <v>0</v>
      </c>
      <c r="O40" s="372">
        <v>0</v>
      </c>
      <c r="P40" s="372">
        <v>0</v>
      </c>
      <c r="Q40" s="372">
        <v>0</v>
      </c>
      <c r="R40" s="372">
        <v>0</v>
      </c>
      <c r="S40" s="372">
        <v>0</v>
      </c>
      <c r="T40" s="372">
        <v>0</v>
      </c>
      <c r="U40" s="372">
        <v>0</v>
      </c>
      <c r="V40" s="372">
        <v>0</v>
      </c>
      <c r="W40" s="372">
        <v>0</v>
      </c>
      <c r="X40" s="372">
        <v>0</v>
      </c>
      <c r="Y40" s="372">
        <v>0</v>
      </c>
      <c r="Z40" s="372">
        <v>0</v>
      </c>
      <c r="AA40" s="372">
        <v>0</v>
      </c>
      <c r="AB40" s="372">
        <v>0</v>
      </c>
      <c r="AC40" s="372">
        <v>0</v>
      </c>
      <c r="AD40" s="372">
        <v>0</v>
      </c>
      <c r="AE40" s="372">
        <v>0</v>
      </c>
      <c r="AF40" s="372">
        <v>0</v>
      </c>
      <c r="AG40" s="372">
        <v>0</v>
      </c>
      <c r="AH40" s="372">
        <v>0</v>
      </c>
      <c r="AI40" s="372">
        <v>0</v>
      </c>
      <c r="AJ40" s="372">
        <v>0</v>
      </c>
      <c r="AK40" s="84">
        <f t="shared" si="2"/>
        <v>47.988162670000001</v>
      </c>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row>
    <row r="41" spans="1:75" s="93" customFormat="1" x14ac:dyDescent="0.2">
      <c r="A41" s="5"/>
      <c r="B41" s="369" t="s">
        <v>410</v>
      </c>
      <c r="C41" s="368">
        <f t="shared" ref="C41:AJ41" si="12">+C42+C43</f>
        <v>178.58147724000003</v>
      </c>
      <c r="D41" s="368">
        <f t="shared" si="12"/>
        <v>196.97052563</v>
      </c>
      <c r="E41" s="368">
        <f t="shared" si="12"/>
        <v>217.39956255999999</v>
      </c>
      <c r="F41" s="368">
        <f t="shared" si="12"/>
        <v>174.90808770999999</v>
      </c>
      <c r="G41" s="368">
        <f t="shared" si="12"/>
        <v>148.39150171504374</v>
      </c>
      <c r="H41" s="368">
        <f t="shared" si="12"/>
        <v>1.1479455600000001</v>
      </c>
      <c r="I41" s="368">
        <f t="shared" si="12"/>
        <v>1.1479455600000001</v>
      </c>
      <c r="J41" s="368">
        <f t="shared" si="12"/>
        <v>0.47831080999999998</v>
      </c>
      <c r="K41" s="368">
        <f t="shared" si="12"/>
        <v>0</v>
      </c>
      <c r="L41" s="368">
        <f t="shared" si="12"/>
        <v>0</v>
      </c>
      <c r="M41" s="368">
        <f t="shared" si="12"/>
        <v>0</v>
      </c>
      <c r="N41" s="368">
        <f t="shared" si="12"/>
        <v>0</v>
      </c>
      <c r="O41" s="368">
        <f t="shared" si="12"/>
        <v>0</v>
      </c>
      <c r="P41" s="368">
        <f t="shared" si="12"/>
        <v>0</v>
      </c>
      <c r="Q41" s="368">
        <f t="shared" si="12"/>
        <v>0</v>
      </c>
      <c r="R41" s="368">
        <f t="shared" si="12"/>
        <v>0</v>
      </c>
      <c r="S41" s="368">
        <f t="shared" si="12"/>
        <v>0</v>
      </c>
      <c r="T41" s="368">
        <f t="shared" si="12"/>
        <v>0</v>
      </c>
      <c r="U41" s="368">
        <f t="shared" si="12"/>
        <v>0</v>
      </c>
      <c r="V41" s="368">
        <f t="shared" si="12"/>
        <v>0</v>
      </c>
      <c r="W41" s="368">
        <f t="shared" si="12"/>
        <v>0</v>
      </c>
      <c r="X41" s="368">
        <f t="shared" si="12"/>
        <v>0</v>
      </c>
      <c r="Y41" s="368">
        <f t="shared" si="12"/>
        <v>0</v>
      </c>
      <c r="Z41" s="368">
        <f t="shared" si="12"/>
        <v>0</v>
      </c>
      <c r="AA41" s="368">
        <f t="shared" si="12"/>
        <v>0</v>
      </c>
      <c r="AB41" s="368">
        <f t="shared" si="12"/>
        <v>0</v>
      </c>
      <c r="AC41" s="368">
        <f t="shared" si="12"/>
        <v>0</v>
      </c>
      <c r="AD41" s="368">
        <f t="shared" si="12"/>
        <v>0</v>
      </c>
      <c r="AE41" s="368">
        <f t="shared" si="12"/>
        <v>0</v>
      </c>
      <c r="AF41" s="368">
        <f t="shared" si="12"/>
        <v>0</v>
      </c>
      <c r="AG41" s="368">
        <f t="shared" si="12"/>
        <v>0</v>
      </c>
      <c r="AH41" s="368">
        <f t="shared" si="12"/>
        <v>0</v>
      </c>
      <c r="AI41" s="368">
        <f t="shared" si="12"/>
        <v>0</v>
      </c>
      <c r="AJ41" s="368">
        <f t="shared" si="12"/>
        <v>0</v>
      </c>
      <c r="AK41" s="94">
        <f t="shared" si="2"/>
        <v>919.02535678504398</v>
      </c>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row>
    <row r="42" spans="1:75" s="93" customFormat="1" x14ac:dyDescent="0.2">
      <c r="A42" s="5"/>
      <c r="B42" s="369" t="s">
        <v>78</v>
      </c>
      <c r="C42" s="368">
        <v>0</v>
      </c>
      <c r="D42" s="368">
        <v>0</v>
      </c>
      <c r="E42" s="368">
        <v>0</v>
      </c>
      <c r="F42" s="368">
        <v>0</v>
      </c>
      <c r="G42" s="368">
        <v>116.67170835504373</v>
      </c>
      <c r="H42" s="368">
        <v>0</v>
      </c>
      <c r="I42" s="368">
        <v>0</v>
      </c>
      <c r="J42" s="94">
        <v>0</v>
      </c>
      <c r="K42" s="368">
        <v>0</v>
      </c>
      <c r="L42" s="368">
        <v>0</v>
      </c>
      <c r="M42" s="368">
        <v>0</v>
      </c>
      <c r="N42" s="368">
        <v>0</v>
      </c>
      <c r="O42" s="368">
        <v>0</v>
      </c>
      <c r="P42" s="368">
        <v>0</v>
      </c>
      <c r="Q42" s="368">
        <v>0</v>
      </c>
      <c r="R42" s="368">
        <v>0</v>
      </c>
      <c r="S42" s="368">
        <v>0</v>
      </c>
      <c r="T42" s="368">
        <v>0</v>
      </c>
      <c r="U42" s="368">
        <v>0</v>
      </c>
      <c r="V42" s="368">
        <v>0</v>
      </c>
      <c r="W42" s="368">
        <v>0</v>
      </c>
      <c r="X42" s="368">
        <v>0</v>
      </c>
      <c r="Y42" s="368">
        <v>0</v>
      </c>
      <c r="Z42" s="368">
        <v>0</v>
      </c>
      <c r="AA42" s="368">
        <v>0</v>
      </c>
      <c r="AB42" s="368">
        <v>0</v>
      </c>
      <c r="AC42" s="368">
        <v>0</v>
      </c>
      <c r="AD42" s="368">
        <v>0</v>
      </c>
      <c r="AE42" s="368">
        <v>0</v>
      </c>
      <c r="AF42" s="368">
        <v>0</v>
      </c>
      <c r="AG42" s="368">
        <v>0</v>
      </c>
      <c r="AH42" s="368">
        <v>0</v>
      </c>
      <c r="AI42" s="368">
        <v>0</v>
      </c>
      <c r="AJ42" s="368">
        <v>0</v>
      </c>
      <c r="AK42" s="94">
        <f t="shared" si="2"/>
        <v>116.67170835504373</v>
      </c>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row>
    <row r="43" spans="1:75" s="93" customFormat="1" x14ac:dyDescent="0.2">
      <c r="A43" s="5"/>
      <c r="B43" s="371" t="s">
        <v>76</v>
      </c>
      <c r="C43" s="372">
        <v>178.58147724000003</v>
      </c>
      <c r="D43" s="372">
        <v>196.97052563</v>
      </c>
      <c r="E43" s="372">
        <v>217.39956255999999</v>
      </c>
      <c r="F43" s="372">
        <v>174.90808770999999</v>
      </c>
      <c r="G43" s="372">
        <v>31.719793360000001</v>
      </c>
      <c r="H43" s="372">
        <v>1.1479455600000001</v>
      </c>
      <c r="I43" s="372">
        <v>1.1479455600000001</v>
      </c>
      <c r="J43" s="84">
        <v>0.47831080999999998</v>
      </c>
      <c r="K43" s="372">
        <v>0</v>
      </c>
      <c r="L43" s="372">
        <v>0</v>
      </c>
      <c r="M43" s="372">
        <v>0</v>
      </c>
      <c r="N43" s="372">
        <v>0</v>
      </c>
      <c r="O43" s="372">
        <v>0</v>
      </c>
      <c r="P43" s="372">
        <v>0</v>
      </c>
      <c r="Q43" s="372">
        <v>0</v>
      </c>
      <c r="R43" s="372">
        <v>0</v>
      </c>
      <c r="S43" s="372">
        <v>0</v>
      </c>
      <c r="T43" s="372">
        <v>0</v>
      </c>
      <c r="U43" s="372">
        <v>0</v>
      </c>
      <c r="V43" s="372">
        <v>0</v>
      </c>
      <c r="W43" s="372">
        <v>0</v>
      </c>
      <c r="X43" s="372">
        <v>0</v>
      </c>
      <c r="Y43" s="372">
        <v>0</v>
      </c>
      <c r="Z43" s="372">
        <v>0</v>
      </c>
      <c r="AA43" s="372">
        <v>0</v>
      </c>
      <c r="AB43" s="372">
        <v>0</v>
      </c>
      <c r="AC43" s="372">
        <v>0</v>
      </c>
      <c r="AD43" s="372">
        <v>0</v>
      </c>
      <c r="AE43" s="372">
        <v>0</v>
      </c>
      <c r="AF43" s="372">
        <v>0</v>
      </c>
      <c r="AG43" s="372">
        <v>0</v>
      </c>
      <c r="AH43" s="372">
        <v>0</v>
      </c>
      <c r="AI43" s="372">
        <v>0</v>
      </c>
      <c r="AJ43" s="372">
        <v>0</v>
      </c>
      <c r="AK43" s="84">
        <f t="shared" si="2"/>
        <v>802.35364843000025</v>
      </c>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row>
    <row r="44" spans="1:75" ht="13.5" thickBot="1" x14ac:dyDescent="0.25">
      <c r="B44" s="373"/>
      <c r="C44" s="374"/>
      <c r="D44" s="374"/>
      <c r="E44" s="374"/>
      <c r="F44" s="374"/>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row>
    <row r="45" spans="1:75" ht="13.5" thickBot="1" x14ac:dyDescent="0.25">
      <c r="B45" s="126" t="s">
        <v>258</v>
      </c>
      <c r="C45" s="78">
        <v>13296.815778546108</v>
      </c>
      <c r="D45" s="78">
        <v>0</v>
      </c>
      <c r="E45" s="78">
        <v>0</v>
      </c>
      <c r="F45" s="78">
        <v>0</v>
      </c>
      <c r="G45" s="78">
        <v>0</v>
      </c>
      <c r="H45" s="78">
        <v>0</v>
      </c>
      <c r="I45" s="78">
        <v>0</v>
      </c>
      <c r="J45" s="78">
        <v>0</v>
      </c>
      <c r="K45" s="78">
        <v>0</v>
      </c>
      <c r="L45" s="78">
        <v>0</v>
      </c>
      <c r="M45" s="78">
        <v>0</v>
      </c>
      <c r="N45" s="78">
        <v>0</v>
      </c>
      <c r="O45" s="78">
        <v>0</v>
      </c>
      <c r="P45" s="78">
        <v>0</v>
      </c>
      <c r="Q45" s="78">
        <v>0</v>
      </c>
      <c r="R45" s="78">
        <v>0</v>
      </c>
      <c r="S45" s="78">
        <v>0</v>
      </c>
      <c r="T45" s="78">
        <v>0</v>
      </c>
      <c r="U45" s="78">
        <v>0</v>
      </c>
      <c r="V45" s="78">
        <v>0</v>
      </c>
      <c r="W45" s="78">
        <v>0</v>
      </c>
      <c r="X45" s="78">
        <v>0</v>
      </c>
      <c r="Y45" s="78">
        <v>0</v>
      </c>
      <c r="Z45" s="78">
        <v>0</v>
      </c>
      <c r="AA45" s="78">
        <v>0</v>
      </c>
      <c r="AB45" s="78">
        <v>0</v>
      </c>
      <c r="AC45" s="78">
        <v>0</v>
      </c>
      <c r="AD45" s="78">
        <v>0</v>
      </c>
      <c r="AE45" s="78">
        <v>0</v>
      </c>
      <c r="AF45" s="78">
        <v>0</v>
      </c>
      <c r="AG45" s="78">
        <v>0</v>
      </c>
      <c r="AH45" s="78">
        <v>0</v>
      </c>
      <c r="AI45" s="78">
        <v>0</v>
      </c>
      <c r="AJ45" s="78">
        <v>0</v>
      </c>
      <c r="AK45" s="127">
        <f>SUM(C45:AJ45)</f>
        <v>13296.815778546108</v>
      </c>
    </row>
    <row r="46" spans="1:75" ht="13.5" thickBot="1" x14ac:dyDescent="0.25">
      <c r="B46" s="375"/>
      <c r="C46" s="374"/>
      <c r="D46" s="374"/>
      <c r="E46" s="374"/>
      <c r="F46" s="374"/>
      <c r="G46" s="376"/>
      <c r="H46" s="376"/>
      <c r="I46" s="376"/>
      <c r="J46" s="377"/>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row>
    <row r="47" spans="1:75" ht="13.5" thickBot="1" x14ac:dyDescent="0.25">
      <c r="B47" s="126" t="s">
        <v>333</v>
      </c>
      <c r="C47" s="78">
        <f t="shared" ref="C47:AJ47" si="13">+C48+C65+SUM(C82:C139)+C142</f>
        <v>46982.947639572478</v>
      </c>
      <c r="D47" s="78">
        <f t="shared" si="13"/>
        <v>25455.212402602516</v>
      </c>
      <c r="E47" s="78">
        <f t="shared" si="13"/>
        <v>21581.372396023962</v>
      </c>
      <c r="F47" s="78">
        <f t="shared" si="13"/>
        <v>21191.096337418454</v>
      </c>
      <c r="G47" s="78">
        <f t="shared" si="13"/>
        <v>18111.931216852565</v>
      </c>
      <c r="H47" s="78">
        <f t="shared" si="13"/>
        <v>15509.139903322854</v>
      </c>
      <c r="I47" s="78">
        <f t="shared" si="13"/>
        <v>19400.227553199675</v>
      </c>
      <c r="J47" s="78">
        <f t="shared" si="13"/>
        <v>12209.608390158593</v>
      </c>
      <c r="K47" s="78">
        <f t="shared" si="13"/>
        <v>12661.330956877695</v>
      </c>
      <c r="L47" s="78">
        <f t="shared" si="13"/>
        <v>9196.7834880545761</v>
      </c>
      <c r="M47" s="78">
        <f t="shared" si="13"/>
        <v>3355.946787775646</v>
      </c>
      <c r="N47" s="78">
        <f t="shared" si="13"/>
        <v>4100.8448825852629</v>
      </c>
      <c r="O47" s="78">
        <f t="shared" si="13"/>
        <v>4100.8448825852629</v>
      </c>
      <c r="P47" s="78">
        <f t="shared" si="13"/>
        <v>4100.8448825852629</v>
      </c>
      <c r="Q47" s="78">
        <f t="shared" si="13"/>
        <v>4100.8448825852629</v>
      </c>
      <c r="R47" s="78">
        <f t="shared" si="13"/>
        <v>1860.8856048781188</v>
      </c>
      <c r="S47" s="78">
        <f t="shared" si="13"/>
        <v>2758.7435048281191</v>
      </c>
      <c r="T47" s="78">
        <f t="shared" si="13"/>
        <v>5237.704381881179</v>
      </c>
      <c r="U47" s="78">
        <f t="shared" si="13"/>
        <v>3514.9121970311785</v>
      </c>
      <c r="V47" s="78">
        <f t="shared" si="13"/>
        <v>3334.7445767407962</v>
      </c>
      <c r="W47" s="78">
        <f t="shared" si="13"/>
        <v>1051.364242311945</v>
      </c>
      <c r="X47" s="78">
        <f t="shared" si="13"/>
        <v>856.15766731194503</v>
      </c>
      <c r="Y47" s="78">
        <f t="shared" si="13"/>
        <v>740.65701731194497</v>
      </c>
      <c r="Z47" s="78">
        <f t="shared" si="13"/>
        <v>734.819017311945</v>
      </c>
      <c r="AA47" s="78">
        <f t="shared" si="13"/>
        <v>729.194017311945</v>
      </c>
      <c r="AB47" s="78">
        <f t="shared" si="13"/>
        <v>729.194017311945</v>
      </c>
      <c r="AC47" s="78">
        <f t="shared" si="13"/>
        <v>729.194017311945</v>
      </c>
      <c r="AD47" s="78">
        <f t="shared" si="13"/>
        <v>2750.2331402588848</v>
      </c>
      <c r="AE47" s="78">
        <f t="shared" si="13"/>
        <v>857.96415581240728</v>
      </c>
      <c r="AF47" s="78">
        <f t="shared" si="13"/>
        <v>3000.2331402588848</v>
      </c>
      <c r="AG47" s="78">
        <f t="shared" si="13"/>
        <v>0.23314025888495382</v>
      </c>
      <c r="AH47" s="78">
        <f t="shared" ref="AH47" si="14">+AH48+AH65+SUM(AH82:AH139)+AH142</f>
        <v>0.23314025888495382</v>
      </c>
      <c r="AI47" s="78">
        <f t="shared" si="13"/>
        <v>13.755275275799232</v>
      </c>
      <c r="AJ47" s="78">
        <f t="shared" si="13"/>
        <v>2750</v>
      </c>
      <c r="AK47" s="127">
        <f t="shared" ref="AK47:AK78" si="15">SUM(C47:AJ47)</f>
        <v>253709.19885586674</v>
      </c>
    </row>
    <row r="48" spans="1:75" x14ac:dyDescent="0.2">
      <c r="B48" s="378" t="s">
        <v>82</v>
      </c>
      <c r="C48" s="379">
        <f t="shared" ref="C48:AJ48" si="16">+C49+C52+C59+C62</f>
        <v>0</v>
      </c>
      <c r="D48" s="379">
        <f t="shared" si="16"/>
        <v>0</v>
      </c>
      <c r="E48" s="379">
        <f t="shared" si="16"/>
        <v>0</v>
      </c>
      <c r="F48" s="379">
        <f t="shared" si="16"/>
        <v>0</v>
      </c>
      <c r="G48" s="379">
        <f t="shared" si="16"/>
        <v>0</v>
      </c>
      <c r="H48" s="379">
        <f t="shared" si="16"/>
        <v>0</v>
      </c>
      <c r="I48" s="379">
        <f t="shared" si="16"/>
        <v>0</v>
      </c>
      <c r="J48" s="379">
        <f t="shared" si="16"/>
        <v>0</v>
      </c>
      <c r="K48" s="379">
        <f t="shared" si="16"/>
        <v>0</v>
      </c>
      <c r="L48" s="379">
        <f t="shared" si="16"/>
        <v>0</v>
      </c>
      <c r="M48" s="379">
        <f t="shared" si="16"/>
        <v>744.89809480961731</v>
      </c>
      <c r="N48" s="379">
        <f t="shared" si="16"/>
        <v>1489.7961896192339</v>
      </c>
      <c r="O48" s="379">
        <f t="shared" si="16"/>
        <v>1489.7961896192339</v>
      </c>
      <c r="P48" s="379">
        <f t="shared" si="16"/>
        <v>1489.7961896192339</v>
      </c>
      <c r="Q48" s="379">
        <f t="shared" si="16"/>
        <v>1489.7961896192339</v>
      </c>
      <c r="R48" s="379">
        <f t="shared" si="16"/>
        <v>1489.7961896192339</v>
      </c>
      <c r="S48" s="379">
        <f t="shared" si="16"/>
        <v>1489.7961896192339</v>
      </c>
      <c r="T48" s="379">
        <f t="shared" si="16"/>
        <v>1489.7961896192339</v>
      </c>
      <c r="U48" s="379">
        <f t="shared" si="16"/>
        <v>1489.7961896192339</v>
      </c>
      <c r="V48" s="379">
        <f t="shared" si="16"/>
        <v>2234.6942844288515</v>
      </c>
      <c r="W48" s="379">
        <f t="shared" si="16"/>
        <v>0</v>
      </c>
      <c r="X48" s="379">
        <f t="shared" si="16"/>
        <v>0</v>
      </c>
      <c r="Y48" s="379">
        <f t="shared" si="16"/>
        <v>0</v>
      </c>
      <c r="Z48" s="379">
        <f t="shared" si="16"/>
        <v>0</v>
      </c>
      <c r="AA48" s="379">
        <f t="shared" si="16"/>
        <v>0</v>
      </c>
      <c r="AB48" s="379">
        <f t="shared" si="16"/>
        <v>0</v>
      </c>
      <c r="AC48" s="379">
        <f t="shared" si="16"/>
        <v>0</v>
      </c>
      <c r="AD48" s="379">
        <f t="shared" si="16"/>
        <v>0</v>
      </c>
      <c r="AE48" s="379">
        <f t="shared" si="16"/>
        <v>0</v>
      </c>
      <c r="AF48" s="379">
        <f t="shared" si="16"/>
        <v>0</v>
      </c>
      <c r="AG48" s="379">
        <f t="shared" si="16"/>
        <v>0</v>
      </c>
      <c r="AH48" s="379">
        <f t="shared" ref="AH48" si="17">+AH49+AH52+AH59+AH62</f>
        <v>0</v>
      </c>
      <c r="AI48" s="379">
        <f t="shared" si="16"/>
        <v>0</v>
      </c>
      <c r="AJ48" s="379">
        <f t="shared" si="16"/>
        <v>0</v>
      </c>
      <c r="AK48" s="85">
        <f t="shared" si="15"/>
        <v>14897.961896192339</v>
      </c>
    </row>
    <row r="49" spans="1:37" x14ac:dyDescent="0.2">
      <c r="B49" s="286" t="s">
        <v>20</v>
      </c>
      <c r="C49" s="380">
        <f t="shared" ref="C49:AJ49" si="18">+C50+C51</f>
        <v>0</v>
      </c>
      <c r="D49" s="380">
        <f t="shared" si="18"/>
        <v>0</v>
      </c>
      <c r="E49" s="380">
        <f t="shared" si="18"/>
        <v>0</v>
      </c>
      <c r="F49" s="380">
        <f t="shared" si="18"/>
        <v>0</v>
      </c>
      <c r="G49" s="380">
        <f t="shared" si="18"/>
        <v>0</v>
      </c>
      <c r="H49" s="380">
        <f t="shared" si="18"/>
        <v>0</v>
      </c>
      <c r="I49" s="380">
        <f t="shared" si="18"/>
        <v>0</v>
      </c>
      <c r="J49" s="380">
        <f t="shared" si="18"/>
        <v>0</v>
      </c>
      <c r="K49" s="380">
        <f t="shared" si="18"/>
        <v>0</v>
      </c>
      <c r="L49" s="380">
        <f t="shared" si="18"/>
        <v>0</v>
      </c>
      <c r="M49" s="380">
        <f t="shared" si="18"/>
        <v>31.797994105589435</v>
      </c>
      <c r="N49" s="380">
        <f t="shared" si="18"/>
        <v>63.595988211178827</v>
      </c>
      <c r="O49" s="380">
        <f t="shared" si="18"/>
        <v>63.595988211178827</v>
      </c>
      <c r="P49" s="380">
        <f t="shared" si="18"/>
        <v>63.595988211178827</v>
      </c>
      <c r="Q49" s="380">
        <f t="shared" si="18"/>
        <v>63.595988211178827</v>
      </c>
      <c r="R49" s="380">
        <f t="shared" si="18"/>
        <v>63.595988211178827</v>
      </c>
      <c r="S49" s="380">
        <f t="shared" si="18"/>
        <v>63.595988211178827</v>
      </c>
      <c r="T49" s="380">
        <f t="shared" si="18"/>
        <v>63.595988211178827</v>
      </c>
      <c r="U49" s="380">
        <f t="shared" si="18"/>
        <v>63.595988211178827</v>
      </c>
      <c r="V49" s="380">
        <f t="shared" si="18"/>
        <v>95.393982316768216</v>
      </c>
      <c r="W49" s="380">
        <f t="shared" si="18"/>
        <v>0</v>
      </c>
      <c r="X49" s="380">
        <f t="shared" si="18"/>
        <v>0</v>
      </c>
      <c r="Y49" s="380">
        <f t="shared" si="18"/>
        <v>0</v>
      </c>
      <c r="Z49" s="380">
        <f t="shared" si="18"/>
        <v>0</v>
      </c>
      <c r="AA49" s="380">
        <f t="shared" si="18"/>
        <v>0</v>
      </c>
      <c r="AB49" s="380">
        <f t="shared" si="18"/>
        <v>0</v>
      </c>
      <c r="AC49" s="380">
        <f t="shared" si="18"/>
        <v>0</v>
      </c>
      <c r="AD49" s="380">
        <f t="shared" si="18"/>
        <v>0</v>
      </c>
      <c r="AE49" s="380">
        <f t="shared" si="18"/>
        <v>0</v>
      </c>
      <c r="AF49" s="380">
        <f t="shared" si="18"/>
        <v>0</v>
      </c>
      <c r="AG49" s="380">
        <f t="shared" si="18"/>
        <v>0</v>
      </c>
      <c r="AH49" s="380">
        <f t="shared" si="18"/>
        <v>0</v>
      </c>
      <c r="AI49" s="380">
        <f t="shared" si="18"/>
        <v>0</v>
      </c>
      <c r="AJ49" s="380">
        <f t="shared" si="18"/>
        <v>0</v>
      </c>
      <c r="AK49" s="95">
        <f t="shared" si="15"/>
        <v>635.95988211178826</v>
      </c>
    </row>
    <row r="50" spans="1:37" x14ac:dyDescent="0.2">
      <c r="B50" s="381" t="s">
        <v>259</v>
      </c>
      <c r="C50" s="380">
        <v>0</v>
      </c>
      <c r="D50" s="380">
        <v>0</v>
      </c>
      <c r="E50" s="380">
        <v>0</v>
      </c>
      <c r="F50" s="380">
        <v>0</v>
      </c>
      <c r="G50" s="380">
        <v>0</v>
      </c>
      <c r="H50" s="380">
        <v>0</v>
      </c>
      <c r="I50" s="380">
        <v>0</v>
      </c>
      <c r="J50" s="81">
        <v>0</v>
      </c>
      <c r="K50" s="380">
        <v>0</v>
      </c>
      <c r="L50" s="380">
        <v>0</v>
      </c>
      <c r="M50" s="380">
        <v>31.672034354973942</v>
      </c>
      <c r="N50" s="380">
        <v>63.344068709947841</v>
      </c>
      <c r="O50" s="380">
        <v>63.344068709947841</v>
      </c>
      <c r="P50" s="380">
        <v>63.344068709947841</v>
      </c>
      <c r="Q50" s="380">
        <v>63.344068709947841</v>
      </c>
      <c r="R50" s="380">
        <v>63.344068709947841</v>
      </c>
      <c r="S50" s="380">
        <v>63.344068709947841</v>
      </c>
      <c r="T50" s="380">
        <v>63.344068709947841</v>
      </c>
      <c r="U50" s="380">
        <v>63.344068709947841</v>
      </c>
      <c r="V50" s="380">
        <v>95.016103064921737</v>
      </c>
      <c r="W50" s="380">
        <v>0</v>
      </c>
      <c r="X50" s="380">
        <v>0</v>
      </c>
      <c r="Y50" s="380">
        <v>0</v>
      </c>
      <c r="Z50" s="380">
        <v>0</v>
      </c>
      <c r="AA50" s="380">
        <v>0</v>
      </c>
      <c r="AB50" s="380">
        <v>0</v>
      </c>
      <c r="AC50" s="380">
        <v>0</v>
      </c>
      <c r="AD50" s="380">
        <v>0</v>
      </c>
      <c r="AE50" s="380">
        <v>0</v>
      </c>
      <c r="AF50" s="380">
        <v>0</v>
      </c>
      <c r="AG50" s="380">
        <v>0</v>
      </c>
      <c r="AH50" s="380">
        <v>0</v>
      </c>
      <c r="AI50" s="380">
        <v>0</v>
      </c>
      <c r="AJ50" s="380">
        <v>0</v>
      </c>
      <c r="AK50" s="81">
        <f t="shared" si="15"/>
        <v>633.4406870994784</v>
      </c>
    </row>
    <row r="51" spans="1:37" x14ac:dyDescent="0.2">
      <c r="A51" s="89"/>
      <c r="B51" s="381" t="s">
        <v>260</v>
      </c>
      <c r="C51" s="380">
        <v>0</v>
      </c>
      <c r="D51" s="380">
        <v>0</v>
      </c>
      <c r="E51" s="380">
        <v>0</v>
      </c>
      <c r="F51" s="380">
        <v>0</v>
      </c>
      <c r="G51" s="380">
        <v>0</v>
      </c>
      <c r="H51" s="380">
        <v>0</v>
      </c>
      <c r="I51" s="380">
        <v>0</v>
      </c>
      <c r="J51" s="81">
        <v>0</v>
      </c>
      <c r="K51" s="380">
        <v>0</v>
      </c>
      <c r="L51" s="380">
        <v>0</v>
      </c>
      <c r="M51" s="380">
        <v>0.125959750615495</v>
      </c>
      <c r="N51" s="380">
        <v>0.25191950123098955</v>
      </c>
      <c r="O51" s="380">
        <v>0.25191950123098955</v>
      </c>
      <c r="P51" s="380">
        <v>0.25191950123098955</v>
      </c>
      <c r="Q51" s="380">
        <v>0.25191950123098955</v>
      </c>
      <c r="R51" s="380">
        <v>0.25191950123098955</v>
      </c>
      <c r="S51" s="380">
        <v>0.25191950123098955</v>
      </c>
      <c r="T51" s="380">
        <v>0.25191950123098955</v>
      </c>
      <c r="U51" s="380">
        <v>0.25191950123098955</v>
      </c>
      <c r="V51" s="380">
        <v>0.37787925184648458</v>
      </c>
      <c r="W51" s="380">
        <v>0</v>
      </c>
      <c r="X51" s="380">
        <v>0</v>
      </c>
      <c r="Y51" s="380">
        <v>0</v>
      </c>
      <c r="Z51" s="380">
        <v>0</v>
      </c>
      <c r="AA51" s="380">
        <v>0</v>
      </c>
      <c r="AB51" s="380">
        <v>0</v>
      </c>
      <c r="AC51" s="380">
        <v>0</v>
      </c>
      <c r="AD51" s="380">
        <v>0</v>
      </c>
      <c r="AE51" s="380">
        <v>0</v>
      </c>
      <c r="AF51" s="380">
        <v>0</v>
      </c>
      <c r="AG51" s="380">
        <v>0</v>
      </c>
      <c r="AH51" s="380">
        <v>0</v>
      </c>
      <c r="AI51" s="380">
        <v>0</v>
      </c>
      <c r="AJ51" s="380">
        <v>0</v>
      </c>
      <c r="AK51" s="81">
        <f t="shared" si="15"/>
        <v>2.5191950123098961</v>
      </c>
    </row>
    <row r="52" spans="1:37" x14ac:dyDescent="0.2">
      <c r="A52" s="89"/>
      <c r="B52" s="286" t="s">
        <v>21</v>
      </c>
      <c r="C52" s="380">
        <f t="shared" ref="C52:AJ52" si="19">+C53+C56</f>
        <v>0</v>
      </c>
      <c r="D52" s="380">
        <f t="shared" si="19"/>
        <v>0</v>
      </c>
      <c r="E52" s="380">
        <f t="shared" si="19"/>
        <v>0</v>
      </c>
      <c r="F52" s="380">
        <f t="shared" si="19"/>
        <v>0</v>
      </c>
      <c r="G52" s="380">
        <f t="shared" si="19"/>
        <v>0</v>
      </c>
      <c r="H52" s="380">
        <f t="shared" si="19"/>
        <v>0</v>
      </c>
      <c r="I52" s="380">
        <f t="shared" si="19"/>
        <v>0</v>
      </c>
      <c r="J52" s="380">
        <f t="shared" si="19"/>
        <v>0</v>
      </c>
      <c r="K52" s="380">
        <f t="shared" si="19"/>
        <v>0</v>
      </c>
      <c r="L52" s="380">
        <f t="shared" si="19"/>
        <v>0</v>
      </c>
      <c r="M52" s="380">
        <f t="shared" si="19"/>
        <v>334.73154590000001</v>
      </c>
      <c r="N52" s="380">
        <f t="shared" si="19"/>
        <v>669.46309180000003</v>
      </c>
      <c r="O52" s="380">
        <f t="shared" si="19"/>
        <v>669.46309180000003</v>
      </c>
      <c r="P52" s="380">
        <f t="shared" si="19"/>
        <v>669.46309180000003</v>
      </c>
      <c r="Q52" s="380">
        <f t="shared" si="19"/>
        <v>669.46309180000003</v>
      </c>
      <c r="R52" s="380">
        <f t="shared" si="19"/>
        <v>669.46309180000003</v>
      </c>
      <c r="S52" s="380">
        <f t="shared" si="19"/>
        <v>669.46309180000003</v>
      </c>
      <c r="T52" s="380">
        <f t="shared" si="19"/>
        <v>669.46309180000003</v>
      </c>
      <c r="U52" s="380">
        <f t="shared" si="19"/>
        <v>669.46309180000003</v>
      </c>
      <c r="V52" s="380">
        <f t="shared" si="19"/>
        <v>1004.1946377</v>
      </c>
      <c r="W52" s="380">
        <f t="shared" si="19"/>
        <v>0</v>
      </c>
      <c r="X52" s="380">
        <f t="shared" si="19"/>
        <v>0</v>
      </c>
      <c r="Y52" s="380">
        <f t="shared" si="19"/>
        <v>0</v>
      </c>
      <c r="Z52" s="380">
        <f t="shared" si="19"/>
        <v>0</v>
      </c>
      <c r="AA52" s="380">
        <f t="shared" si="19"/>
        <v>0</v>
      </c>
      <c r="AB52" s="380">
        <f t="shared" si="19"/>
        <v>0</v>
      </c>
      <c r="AC52" s="380">
        <f t="shared" si="19"/>
        <v>0</v>
      </c>
      <c r="AD52" s="380">
        <f t="shared" si="19"/>
        <v>0</v>
      </c>
      <c r="AE52" s="380">
        <f t="shared" si="19"/>
        <v>0</v>
      </c>
      <c r="AF52" s="380">
        <f t="shared" si="19"/>
        <v>0</v>
      </c>
      <c r="AG52" s="380">
        <f t="shared" si="19"/>
        <v>0</v>
      </c>
      <c r="AH52" s="380">
        <f t="shared" si="19"/>
        <v>0</v>
      </c>
      <c r="AI52" s="380">
        <f t="shared" si="19"/>
        <v>0</v>
      </c>
      <c r="AJ52" s="380">
        <f t="shared" si="19"/>
        <v>0</v>
      </c>
      <c r="AK52" s="81">
        <f t="shared" si="15"/>
        <v>6694.6309180000017</v>
      </c>
    </row>
    <row r="53" spans="1:37" x14ac:dyDescent="0.2">
      <c r="A53" s="89"/>
      <c r="B53" s="381" t="s">
        <v>259</v>
      </c>
      <c r="C53" s="380">
        <f t="shared" ref="C53:AJ53" si="20">+C54+C55</f>
        <v>0</v>
      </c>
      <c r="D53" s="380">
        <f t="shared" si="20"/>
        <v>0</v>
      </c>
      <c r="E53" s="380">
        <f t="shared" si="20"/>
        <v>0</v>
      </c>
      <c r="F53" s="380">
        <f t="shared" si="20"/>
        <v>0</v>
      </c>
      <c r="G53" s="380">
        <f t="shared" si="20"/>
        <v>0</v>
      </c>
      <c r="H53" s="380">
        <f t="shared" si="20"/>
        <v>0</v>
      </c>
      <c r="I53" s="380">
        <f t="shared" si="20"/>
        <v>0</v>
      </c>
      <c r="J53" s="380">
        <f t="shared" si="20"/>
        <v>0</v>
      </c>
      <c r="K53" s="380">
        <f t="shared" si="20"/>
        <v>0</v>
      </c>
      <c r="L53" s="380">
        <f t="shared" si="20"/>
        <v>0</v>
      </c>
      <c r="M53" s="380">
        <f t="shared" si="20"/>
        <v>326.31260185000002</v>
      </c>
      <c r="N53" s="380">
        <f t="shared" si="20"/>
        <v>652.62520370000004</v>
      </c>
      <c r="O53" s="380">
        <f t="shared" si="20"/>
        <v>652.62520370000004</v>
      </c>
      <c r="P53" s="380">
        <f t="shared" si="20"/>
        <v>652.62520370000004</v>
      </c>
      <c r="Q53" s="380">
        <f t="shared" si="20"/>
        <v>652.62520370000004</v>
      </c>
      <c r="R53" s="380">
        <f t="shared" si="20"/>
        <v>652.62520370000004</v>
      </c>
      <c r="S53" s="380">
        <f t="shared" si="20"/>
        <v>652.62520370000004</v>
      </c>
      <c r="T53" s="380">
        <f t="shared" si="20"/>
        <v>652.62520370000004</v>
      </c>
      <c r="U53" s="380">
        <f t="shared" si="20"/>
        <v>652.62520370000004</v>
      </c>
      <c r="V53" s="380">
        <f t="shared" si="20"/>
        <v>978.93780555000001</v>
      </c>
      <c r="W53" s="380">
        <f t="shared" si="20"/>
        <v>0</v>
      </c>
      <c r="X53" s="380">
        <f t="shared" si="20"/>
        <v>0</v>
      </c>
      <c r="Y53" s="380">
        <f t="shared" si="20"/>
        <v>0</v>
      </c>
      <c r="Z53" s="380">
        <f t="shared" si="20"/>
        <v>0</v>
      </c>
      <c r="AA53" s="380">
        <f t="shared" si="20"/>
        <v>0</v>
      </c>
      <c r="AB53" s="380">
        <f t="shared" si="20"/>
        <v>0</v>
      </c>
      <c r="AC53" s="380">
        <f t="shared" si="20"/>
        <v>0</v>
      </c>
      <c r="AD53" s="380">
        <f t="shared" si="20"/>
        <v>0</v>
      </c>
      <c r="AE53" s="380">
        <f t="shared" si="20"/>
        <v>0</v>
      </c>
      <c r="AF53" s="380">
        <f t="shared" si="20"/>
        <v>0</v>
      </c>
      <c r="AG53" s="380">
        <f t="shared" si="20"/>
        <v>0</v>
      </c>
      <c r="AH53" s="380">
        <f t="shared" si="20"/>
        <v>0</v>
      </c>
      <c r="AI53" s="380">
        <f t="shared" si="20"/>
        <v>0</v>
      </c>
      <c r="AJ53" s="380">
        <f t="shared" si="20"/>
        <v>0</v>
      </c>
      <c r="AK53" s="81">
        <f t="shared" si="15"/>
        <v>6526.2520370000011</v>
      </c>
    </row>
    <row r="54" spans="1:37" x14ac:dyDescent="0.2">
      <c r="A54" s="89"/>
      <c r="B54" s="382" t="s">
        <v>261</v>
      </c>
      <c r="C54" s="380">
        <v>0</v>
      </c>
      <c r="D54" s="380">
        <v>0</v>
      </c>
      <c r="E54" s="380">
        <v>0</v>
      </c>
      <c r="F54" s="380">
        <v>0</v>
      </c>
      <c r="G54" s="380">
        <v>0</v>
      </c>
      <c r="H54" s="380">
        <v>0</v>
      </c>
      <c r="I54" s="380">
        <v>0</v>
      </c>
      <c r="J54" s="81">
        <v>0</v>
      </c>
      <c r="K54" s="380">
        <v>0</v>
      </c>
      <c r="L54" s="380">
        <v>0</v>
      </c>
      <c r="M54" s="380">
        <v>264.83445975000001</v>
      </c>
      <c r="N54" s="380">
        <v>529.66891950000002</v>
      </c>
      <c r="O54" s="380">
        <v>529.66891950000002</v>
      </c>
      <c r="P54" s="380">
        <v>529.66891950000002</v>
      </c>
      <c r="Q54" s="380">
        <v>529.66891950000002</v>
      </c>
      <c r="R54" s="380">
        <v>529.66891950000002</v>
      </c>
      <c r="S54" s="380">
        <v>529.66891950000002</v>
      </c>
      <c r="T54" s="380">
        <v>529.66891950000002</v>
      </c>
      <c r="U54" s="380">
        <v>529.66891950000002</v>
      </c>
      <c r="V54" s="380">
        <v>794.50337924999997</v>
      </c>
      <c r="W54" s="380">
        <v>0</v>
      </c>
      <c r="X54" s="380">
        <v>0</v>
      </c>
      <c r="Y54" s="380">
        <v>0</v>
      </c>
      <c r="Z54" s="380">
        <v>0</v>
      </c>
      <c r="AA54" s="380">
        <v>0</v>
      </c>
      <c r="AB54" s="380">
        <v>0</v>
      </c>
      <c r="AC54" s="380">
        <v>0</v>
      </c>
      <c r="AD54" s="380">
        <v>0</v>
      </c>
      <c r="AE54" s="380">
        <v>0</v>
      </c>
      <c r="AF54" s="380">
        <v>0</v>
      </c>
      <c r="AG54" s="380">
        <v>0</v>
      </c>
      <c r="AH54" s="380">
        <v>0</v>
      </c>
      <c r="AI54" s="380">
        <v>0</v>
      </c>
      <c r="AJ54" s="380">
        <v>0</v>
      </c>
      <c r="AK54" s="81">
        <f t="shared" si="15"/>
        <v>5296.6891949999999</v>
      </c>
    </row>
    <row r="55" spans="1:37" x14ac:dyDescent="0.2">
      <c r="A55" s="89"/>
      <c r="B55" s="383" t="s">
        <v>262</v>
      </c>
      <c r="C55" s="380">
        <v>0</v>
      </c>
      <c r="D55" s="380">
        <v>0</v>
      </c>
      <c r="E55" s="380">
        <v>0</v>
      </c>
      <c r="F55" s="380">
        <v>0</v>
      </c>
      <c r="G55" s="380">
        <v>0</v>
      </c>
      <c r="H55" s="380">
        <v>0</v>
      </c>
      <c r="I55" s="380">
        <v>0</v>
      </c>
      <c r="J55" s="81">
        <v>0</v>
      </c>
      <c r="K55" s="380">
        <v>0</v>
      </c>
      <c r="L55" s="380">
        <v>0</v>
      </c>
      <c r="M55" s="380">
        <v>61.478142099999999</v>
      </c>
      <c r="N55" s="380">
        <v>122.9562842</v>
      </c>
      <c r="O55" s="380">
        <v>122.9562842</v>
      </c>
      <c r="P55" s="380">
        <v>122.9562842</v>
      </c>
      <c r="Q55" s="380">
        <v>122.9562842</v>
      </c>
      <c r="R55" s="380">
        <v>122.9562842</v>
      </c>
      <c r="S55" s="380">
        <v>122.9562842</v>
      </c>
      <c r="T55" s="380">
        <v>122.9562842</v>
      </c>
      <c r="U55" s="380">
        <v>122.9562842</v>
      </c>
      <c r="V55" s="380">
        <v>184.43442630000001</v>
      </c>
      <c r="W55" s="380">
        <v>0</v>
      </c>
      <c r="X55" s="380">
        <v>0</v>
      </c>
      <c r="Y55" s="380">
        <v>0</v>
      </c>
      <c r="Z55" s="380">
        <v>0</v>
      </c>
      <c r="AA55" s="380">
        <v>0</v>
      </c>
      <c r="AB55" s="380">
        <v>0</v>
      </c>
      <c r="AC55" s="380">
        <v>0</v>
      </c>
      <c r="AD55" s="380">
        <v>0</v>
      </c>
      <c r="AE55" s="380">
        <v>0</v>
      </c>
      <c r="AF55" s="380">
        <v>0</v>
      </c>
      <c r="AG55" s="380">
        <v>0</v>
      </c>
      <c r="AH55" s="380">
        <v>0</v>
      </c>
      <c r="AI55" s="380">
        <v>0</v>
      </c>
      <c r="AJ55" s="380">
        <v>0</v>
      </c>
      <c r="AK55" s="81">
        <f t="shared" si="15"/>
        <v>1229.562842</v>
      </c>
    </row>
    <row r="56" spans="1:37" x14ac:dyDescent="0.2">
      <c r="A56" s="89"/>
      <c r="B56" s="381" t="s">
        <v>260</v>
      </c>
      <c r="C56" s="380">
        <f t="shared" ref="C56:AJ56" si="21">+C57+C58</f>
        <v>0</v>
      </c>
      <c r="D56" s="380">
        <f t="shared" si="21"/>
        <v>0</v>
      </c>
      <c r="E56" s="380">
        <f t="shared" si="21"/>
        <v>0</v>
      </c>
      <c r="F56" s="380">
        <f t="shared" si="21"/>
        <v>0</v>
      </c>
      <c r="G56" s="380">
        <f t="shared" si="21"/>
        <v>0</v>
      </c>
      <c r="H56" s="380">
        <f t="shared" si="21"/>
        <v>0</v>
      </c>
      <c r="I56" s="380">
        <f t="shared" si="21"/>
        <v>0</v>
      </c>
      <c r="J56" s="380">
        <f t="shared" si="21"/>
        <v>0</v>
      </c>
      <c r="K56" s="380">
        <f t="shared" si="21"/>
        <v>0</v>
      </c>
      <c r="L56" s="380">
        <f t="shared" si="21"/>
        <v>0</v>
      </c>
      <c r="M56" s="380">
        <f t="shared" si="21"/>
        <v>8.4189440500000003</v>
      </c>
      <c r="N56" s="380">
        <f t="shared" si="21"/>
        <v>16.837888100000001</v>
      </c>
      <c r="O56" s="380">
        <f t="shared" si="21"/>
        <v>16.837888100000001</v>
      </c>
      <c r="P56" s="380">
        <f t="shared" si="21"/>
        <v>16.837888100000001</v>
      </c>
      <c r="Q56" s="380">
        <f t="shared" si="21"/>
        <v>16.837888100000001</v>
      </c>
      <c r="R56" s="380">
        <f t="shared" si="21"/>
        <v>16.837888100000001</v>
      </c>
      <c r="S56" s="380">
        <f t="shared" si="21"/>
        <v>16.837888100000001</v>
      </c>
      <c r="T56" s="380">
        <f t="shared" si="21"/>
        <v>16.837888100000001</v>
      </c>
      <c r="U56" s="380">
        <f t="shared" si="21"/>
        <v>16.837888100000001</v>
      </c>
      <c r="V56" s="380">
        <f t="shared" si="21"/>
        <v>25.256832150000001</v>
      </c>
      <c r="W56" s="380">
        <f t="shared" si="21"/>
        <v>0</v>
      </c>
      <c r="X56" s="380">
        <f t="shared" si="21"/>
        <v>0</v>
      </c>
      <c r="Y56" s="380">
        <f t="shared" si="21"/>
        <v>0</v>
      </c>
      <c r="Z56" s="380">
        <f t="shared" si="21"/>
        <v>0</v>
      </c>
      <c r="AA56" s="380">
        <f t="shared" si="21"/>
        <v>0</v>
      </c>
      <c r="AB56" s="380">
        <f t="shared" si="21"/>
        <v>0</v>
      </c>
      <c r="AC56" s="380">
        <f t="shared" si="21"/>
        <v>0</v>
      </c>
      <c r="AD56" s="380">
        <f t="shared" si="21"/>
        <v>0</v>
      </c>
      <c r="AE56" s="380">
        <f t="shared" si="21"/>
        <v>0</v>
      </c>
      <c r="AF56" s="380">
        <f t="shared" si="21"/>
        <v>0</v>
      </c>
      <c r="AG56" s="380">
        <f t="shared" si="21"/>
        <v>0</v>
      </c>
      <c r="AH56" s="380">
        <f t="shared" si="21"/>
        <v>0</v>
      </c>
      <c r="AI56" s="380">
        <f t="shared" si="21"/>
        <v>0</v>
      </c>
      <c r="AJ56" s="380">
        <f t="shared" si="21"/>
        <v>0</v>
      </c>
      <c r="AK56" s="81">
        <f t="shared" si="15"/>
        <v>168.37888100000001</v>
      </c>
    </row>
    <row r="57" spans="1:37" x14ac:dyDescent="0.2">
      <c r="A57" s="89"/>
      <c r="B57" s="382" t="s">
        <v>261</v>
      </c>
      <c r="C57" s="380">
        <v>0</v>
      </c>
      <c r="D57" s="380">
        <v>0</v>
      </c>
      <c r="E57" s="380">
        <v>0</v>
      </c>
      <c r="F57" s="380">
        <v>0</v>
      </c>
      <c r="G57" s="380">
        <v>0</v>
      </c>
      <c r="H57" s="380">
        <v>0</v>
      </c>
      <c r="I57" s="380">
        <v>0</v>
      </c>
      <c r="J57" s="81">
        <v>0</v>
      </c>
      <c r="K57" s="380">
        <v>0</v>
      </c>
      <c r="L57" s="380">
        <v>0</v>
      </c>
      <c r="M57" s="380">
        <v>4.8469589500000003</v>
      </c>
      <c r="N57" s="380">
        <v>9.6939179000000006</v>
      </c>
      <c r="O57" s="380">
        <v>9.6939179000000006</v>
      </c>
      <c r="P57" s="380">
        <v>9.6939179000000006</v>
      </c>
      <c r="Q57" s="380">
        <v>9.6939179000000006</v>
      </c>
      <c r="R57" s="380">
        <v>9.6939179000000006</v>
      </c>
      <c r="S57" s="380">
        <v>9.6939179000000006</v>
      </c>
      <c r="T57" s="380">
        <v>9.6939179000000006</v>
      </c>
      <c r="U57" s="380">
        <v>9.6939179000000006</v>
      </c>
      <c r="V57" s="380">
        <v>14.54087685</v>
      </c>
      <c r="W57" s="380">
        <v>0</v>
      </c>
      <c r="X57" s="380">
        <v>0</v>
      </c>
      <c r="Y57" s="380">
        <v>0</v>
      </c>
      <c r="Z57" s="380">
        <v>0</v>
      </c>
      <c r="AA57" s="380">
        <v>0</v>
      </c>
      <c r="AB57" s="380">
        <v>0</v>
      </c>
      <c r="AC57" s="380">
        <v>0</v>
      </c>
      <c r="AD57" s="380">
        <v>0</v>
      </c>
      <c r="AE57" s="380">
        <v>0</v>
      </c>
      <c r="AF57" s="380">
        <v>0</v>
      </c>
      <c r="AG57" s="380">
        <v>0</v>
      </c>
      <c r="AH57" s="380">
        <v>0</v>
      </c>
      <c r="AI57" s="380">
        <v>0</v>
      </c>
      <c r="AJ57" s="380">
        <v>0</v>
      </c>
      <c r="AK57" s="81">
        <f t="shared" si="15"/>
        <v>96.93917900000001</v>
      </c>
    </row>
    <row r="58" spans="1:37" x14ac:dyDescent="0.2">
      <c r="A58" s="89"/>
      <c r="B58" s="383" t="s">
        <v>262</v>
      </c>
      <c r="C58" s="380">
        <v>0</v>
      </c>
      <c r="D58" s="380">
        <v>0</v>
      </c>
      <c r="E58" s="380">
        <v>0</v>
      </c>
      <c r="F58" s="380">
        <v>0</v>
      </c>
      <c r="G58" s="380">
        <v>0</v>
      </c>
      <c r="H58" s="380">
        <v>0</v>
      </c>
      <c r="I58" s="380">
        <v>0</v>
      </c>
      <c r="J58" s="81">
        <v>0</v>
      </c>
      <c r="K58" s="380">
        <v>0</v>
      </c>
      <c r="L58" s="380">
        <v>0</v>
      </c>
      <c r="M58" s="380">
        <v>3.5719851</v>
      </c>
      <c r="N58" s="380">
        <v>7.1439702</v>
      </c>
      <c r="O58" s="380">
        <v>7.1439702</v>
      </c>
      <c r="P58" s="380">
        <v>7.1439702</v>
      </c>
      <c r="Q58" s="380">
        <v>7.1439702</v>
      </c>
      <c r="R58" s="380">
        <v>7.1439702</v>
      </c>
      <c r="S58" s="380">
        <v>7.1439702</v>
      </c>
      <c r="T58" s="380">
        <v>7.1439702</v>
      </c>
      <c r="U58" s="380">
        <v>7.1439702</v>
      </c>
      <c r="V58" s="380">
        <v>10.715955300000001</v>
      </c>
      <c r="W58" s="380">
        <v>0</v>
      </c>
      <c r="X58" s="380">
        <v>0</v>
      </c>
      <c r="Y58" s="380">
        <v>0</v>
      </c>
      <c r="Z58" s="380">
        <v>0</v>
      </c>
      <c r="AA58" s="380">
        <v>0</v>
      </c>
      <c r="AB58" s="380">
        <v>0</v>
      </c>
      <c r="AC58" s="380">
        <v>0</v>
      </c>
      <c r="AD58" s="380">
        <v>0</v>
      </c>
      <c r="AE58" s="380">
        <v>0</v>
      </c>
      <c r="AF58" s="380">
        <v>0</v>
      </c>
      <c r="AG58" s="380">
        <v>0</v>
      </c>
      <c r="AH58" s="380">
        <v>0</v>
      </c>
      <c r="AI58" s="380">
        <v>0</v>
      </c>
      <c r="AJ58" s="380">
        <v>0</v>
      </c>
      <c r="AK58" s="81">
        <f t="shared" si="15"/>
        <v>71.439701999999997</v>
      </c>
    </row>
    <row r="59" spans="1:37" x14ac:dyDescent="0.2">
      <c r="A59" s="89"/>
      <c r="B59" s="286" t="s">
        <v>22</v>
      </c>
      <c r="C59" s="380">
        <f t="shared" ref="C59:AJ59" si="22">+C60+C61</f>
        <v>0</v>
      </c>
      <c r="D59" s="380">
        <f t="shared" si="22"/>
        <v>0</v>
      </c>
      <c r="E59" s="380">
        <f t="shared" si="22"/>
        <v>0</v>
      </c>
      <c r="F59" s="380">
        <f t="shared" si="22"/>
        <v>0</v>
      </c>
      <c r="G59" s="380">
        <f t="shared" si="22"/>
        <v>0</v>
      </c>
      <c r="H59" s="380">
        <f t="shared" si="22"/>
        <v>0</v>
      </c>
      <c r="I59" s="380">
        <f t="shared" si="22"/>
        <v>0</v>
      </c>
      <c r="J59" s="380">
        <f t="shared" si="22"/>
        <v>0</v>
      </c>
      <c r="K59" s="380">
        <f t="shared" si="22"/>
        <v>0</v>
      </c>
      <c r="L59" s="380">
        <f t="shared" si="22"/>
        <v>0</v>
      </c>
      <c r="M59" s="380">
        <f t="shared" si="22"/>
        <v>370.15228145013714</v>
      </c>
      <c r="N59" s="380">
        <f t="shared" si="22"/>
        <v>740.3045629002736</v>
      </c>
      <c r="O59" s="380">
        <f t="shared" si="22"/>
        <v>740.3045629002736</v>
      </c>
      <c r="P59" s="380">
        <f t="shared" si="22"/>
        <v>740.3045629002736</v>
      </c>
      <c r="Q59" s="380">
        <f t="shared" si="22"/>
        <v>740.3045629002736</v>
      </c>
      <c r="R59" s="380">
        <f t="shared" si="22"/>
        <v>740.3045629002736</v>
      </c>
      <c r="S59" s="380">
        <f t="shared" si="22"/>
        <v>740.3045629002736</v>
      </c>
      <c r="T59" s="380">
        <f t="shared" si="22"/>
        <v>740.3045629002736</v>
      </c>
      <c r="U59" s="380">
        <f t="shared" si="22"/>
        <v>740.3045629002736</v>
      </c>
      <c r="V59" s="380">
        <f t="shared" si="22"/>
        <v>1110.4568443504106</v>
      </c>
      <c r="W59" s="380">
        <f t="shared" si="22"/>
        <v>0</v>
      </c>
      <c r="X59" s="380">
        <f t="shared" si="22"/>
        <v>0</v>
      </c>
      <c r="Y59" s="380">
        <f t="shared" si="22"/>
        <v>0</v>
      </c>
      <c r="Z59" s="380">
        <f t="shared" si="22"/>
        <v>0</v>
      </c>
      <c r="AA59" s="380">
        <f t="shared" si="22"/>
        <v>0</v>
      </c>
      <c r="AB59" s="380">
        <f t="shared" si="22"/>
        <v>0</v>
      </c>
      <c r="AC59" s="380">
        <f t="shared" si="22"/>
        <v>0</v>
      </c>
      <c r="AD59" s="380">
        <f t="shared" si="22"/>
        <v>0</v>
      </c>
      <c r="AE59" s="380">
        <f t="shared" si="22"/>
        <v>0</v>
      </c>
      <c r="AF59" s="380">
        <f t="shared" si="22"/>
        <v>0</v>
      </c>
      <c r="AG59" s="380">
        <f t="shared" si="22"/>
        <v>0</v>
      </c>
      <c r="AH59" s="380">
        <f t="shared" si="22"/>
        <v>0</v>
      </c>
      <c r="AI59" s="380">
        <f t="shared" si="22"/>
        <v>0</v>
      </c>
      <c r="AJ59" s="380">
        <f t="shared" si="22"/>
        <v>0</v>
      </c>
      <c r="AK59" s="81">
        <f t="shared" si="15"/>
        <v>7403.045629002736</v>
      </c>
    </row>
    <row r="60" spans="1:37" x14ac:dyDescent="0.2">
      <c r="A60" s="89"/>
      <c r="B60" s="381" t="s">
        <v>259</v>
      </c>
      <c r="C60" s="380">
        <v>0</v>
      </c>
      <c r="D60" s="380">
        <v>0</v>
      </c>
      <c r="E60" s="380">
        <v>0</v>
      </c>
      <c r="F60" s="380">
        <v>0</v>
      </c>
      <c r="G60" s="380">
        <v>0</v>
      </c>
      <c r="H60" s="380">
        <v>0</v>
      </c>
      <c r="I60" s="380">
        <v>0</v>
      </c>
      <c r="J60" s="81">
        <v>0</v>
      </c>
      <c r="K60" s="380">
        <v>0</v>
      </c>
      <c r="L60" s="380">
        <v>0</v>
      </c>
      <c r="M60" s="380">
        <v>287.90668847209503</v>
      </c>
      <c r="N60" s="380">
        <v>575.81337694419017</v>
      </c>
      <c r="O60" s="380">
        <v>575.81337694419017</v>
      </c>
      <c r="P60" s="380">
        <v>575.81337694419017</v>
      </c>
      <c r="Q60" s="380">
        <v>575.81337694419017</v>
      </c>
      <c r="R60" s="380">
        <v>575.81337694419017</v>
      </c>
      <c r="S60" s="380">
        <v>575.81337694419017</v>
      </c>
      <c r="T60" s="380">
        <v>575.81337694419017</v>
      </c>
      <c r="U60" s="380">
        <v>575.81337694419017</v>
      </c>
      <c r="V60" s="380">
        <v>863.72006541628514</v>
      </c>
      <c r="W60" s="380">
        <v>0</v>
      </c>
      <c r="X60" s="380">
        <v>0</v>
      </c>
      <c r="Y60" s="380">
        <v>0</v>
      </c>
      <c r="Z60" s="380">
        <v>0</v>
      </c>
      <c r="AA60" s="380">
        <v>0</v>
      </c>
      <c r="AB60" s="380">
        <v>0</v>
      </c>
      <c r="AC60" s="380">
        <v>0</v>
      </c>
      <c r="AD60" s="380">
        <v>0</v>
      </c>
      <c r="AE60" s="380">
        <v>0</v>
      </c>
      <c r="AF60" s="380">
        <v>0</v>
      </c>
      <c r="AG60" s="380">
        <v>0</v>
      </c>
      <c r="AH60" s="380">
        <v>0</v>
      </c>
      <c r="AI60" s="380">
        <v>0</v>
      </c>
      <c r="AJ60" s="380">
        <v>0</v>
      </c>
      <c r="AK60" s="81">
        <f t="shared" si="15"/>
        <v>5758.1337694419017</v>
      </c>
    </row>
    <row r="61" spans="1:37" x14ac:dyDescent="0.2">
      <c r="A61" s="89"/>
      <c r="B61" s="381" t="s">
        <v>260</v>
      </c>
      <c r="C61" s="380">
        <v>0</v>
      </c>
      <c r="D61" s="380">
        <v>0</v>
      </c>
      <c r="E61" s="380">
        <v>0</v>
      </c>
      <c r="F61" s="380">
        <v>0</v>
      </c>
      <c r="G61" s="380">
        <v>0</v>
      </c>
      <c r="H61" s="380">
        <v>0</v>
      </c>
      <c r="I61" s="380">
        <v>0</v>
      </c>
      <c r="J61" s="81">
        <v>0</v>
      </c>
      <c r="K61" s="380">
        <v>0</v>
      </c>
      <c r="L61" s="380">
        <v>0</v>
      </c>
      <c r="M61" s="380">
        <v>82.245592978042097</v>
      </c>
      <c r="N61" s="380">
        <v>164.49118595608343</v>
      </c>
      <c r="O61" s="380">
        <v>164.49118595608343</v>
      </c>
      <c r="P61" s="380">
        <v>164.49118595608343</v>
      </c>
      <c r="Q61" s="380">
        <v>164.49118595608343</v>
      </c>
      <c r="R61" s="380">
        <v>164.49118595608343</v>
      </c>
      <c r="S61" s="380">
        <v>164.49118595608343</v>
      </c>
      <c r="T61" s="380">
        <v>164.49118595608343</v>
      </c>
      <c r="U61" s="380">
        <v>164.49118595608343</v>
      </c>
      <c r="V61" s="380">
        <v>246.73677893412543</v>
      </c>
      <c r="W61" s="380">
        <v>0</v>
      </c>
      <c r="X61" s="380">
        <v>0</v>
      </c>
      <c r="Y61" s="380">
        <v>0</v>
      </c>
      <c r="Z61" s="380">
        <v>0</v>
      </c>
      <c r="AA61" s="380">
        <v>0</v>
      </c>
      <c r="AB61" s="380">
        <v>0</v>
      </c>
      <c r="AC61" s="380">
        <v>0</v>
      </c>
      <c r="AD61" s="380">
        <v>0</v>
      </c>
      <c r="AE61" s="380">
        <v>0</v>
      </c>
      <c r="AF61" s="380">
        <v>0</v>
      </c>
      <c r="AG61" s="380">
        <v>0</v>
      </c>
      <c r="AH61" s="380">
        <v>0</v>
      </c>
      <c r="AI61" s="380">
        <v>0</v>
      </c>
      <c r="AJ61" s="380">
        <v>0</v>
      </c>
      <c r="AK61" s="81">
        <f t="shared" si="15"/>
        <v>1644.911859560835</v>
      </c>
    </row>
    <row r="62" spans="1:37" x14ac:dyDescent="0.2">
      <c r="A62" s="89"/>
      <c r="B62" s="286" t="s">
        <v>23</v>
      </c>
      <c r="C62" s="380">
        <f t="shared" ref="C62:AJ62" si="23">+C63+C64</f>
        <v>0</v>
      </c>
      <c r="D62" s="380">
        <f t="shared" si="23"/>
        <v>0</v>
      </c>
      <c r="E62" s="380">
        <f t="shared" si="23"/>
        <v>0</v>
      </c>
      <c r="F62" s="380">
        <f t="shared" si="23"/>
        <v>0</v>
      </c>
      <c r="G62" s="380">
        <f t="shared" si="23"/>
        <v>0</v>
      </c>
      <c r="H62" s="380">
        <f t="shared" si="23"/>
        <v>0</v>
      </c>
      <c r="I62" s="380">
        <f t="shared" si="23"/>
        <v>0</v>
      </c>
      <c r="J62" s="380">
        <f t="shared" si="23"/>
        <v>0</v>
      </c>
      <c r="K62" s="380">
        <f t="shared" si="23"/>
        <v>0</v>
      </c>
      <c r="L62" s="380">
        <f t="shared" si="23"/>
        <v>0</v>
      </c>
      <c r="M62" s="380">
        <f t="shared" si="23"/>
        <v>8.2162733538908039</v>
      </c>
      <c r="N62" s="380">
        <f t="shared" si="23"/>
        <v>16.432546707781611</v>
      </c>
      <c r="O62" s="380">
        <f t="shared" si="23"/>
        <v>16.432546707781611</v>
      </c>
      <c r="P62" s="380">
        <f t="shared" si="23"/>
        <v>16.432546707781611</v>
      </c>
      <c r="Q62" s="380">
        <f t="shared" si="23"/>
        <v>16.432546707781611</v>
      </c>
      <c r="R62" s="380">
        <f t="shared" si="23"/>
        <v>16.432546707781611</v>
      </c>
      <c r="S62" s="380">
        <f t="shared" si="23"/>
        <v>16.432546707781611</v>
      </c>
      <c r="T62" s="380">
        <f t="shared" si="23"/>
        <v>16.432546707781611</v>
      </c>
      <c r="U62" s="380">
        <f t="shared" si="23"/>
        <v>16.432546707781611</v>
      </c>
      <c r="V62" s="380">
        <f t="shared" si="23"/>
        <v>24.648820061672406</v>
      </c>
      <c r="W62" s="380">
        <f t="shared" si="23"/>
        <v>0</v>
      </c>
      <c r="X62" s="380">
        <f t="shared" si="23"/>
        <v>0</v>
      </c>
      <c r="Y62" s="380">
        <f t="shared" si="23"/>
        <v>0</v>
      </c>
      <c r="Z62" s="380">
        <f t="shared" si="23"/>
        <v>0</v>
      </c>
      <c r="AA62" s="380">
        <f t="shared" si="23"/>
        <v>0</v>
      </c>
      <c r="AB62" s="380">
        <f t="shared" si="23"/>
        <v>0</v>
      </c>
      <c r="AC62" s="380">
        <f t="shared" si="23"/>
        <v>0</v>
      </c>
      <c r="AD62" s="380">
        <f t="shared" si="23"/>
        <v>0</v>
      </c>
      <c r="AE62" s="380">
        <f t="shared" si="23"/>
        <v>0</v>
      </c>
      <c r="AF62" s="380">
        <f t="shared" si="23"/>
        <v>0</v>
      </c>
      <c r="AG62" s="380">
        <f t="shared" si="23"/>
        <v>0</v>
      </c>
      <c r="AH62" s="380">
        <f t="shared" si="23"/>
        <v>0</v>
      </c>
      <c r="AI62" s="380">
        <f t="shared" si="23"/>
        <v>0</v>
      </c>
      <c r="AJ62" s="380">
        <f t="shared" si="23"/>
        <v>0</v>
      </c>
      <c r="AK62" s="81">
        <f t="shared" si="15"/>
        <v>164.32546707781611</v>
      </c>
    </row>
    <row r="63" spans="1:37" x14ac:dyDescent="0.2">
      <c r="A63" s="89"/>
      <c r="B63" s="381" t="s">
        <v>259</v>
      </c>
      <c r="C63" s="380">
        <v>0</v>
      </c>
      <c r="D63" s="380">
        <v>0</v>
      </c>
      <c r="E63" s="380">
        <v>0</v>
      </c>
      <c r="F63" s="380">
        <v>0</v>
      </c>
      <c r="G63" s="380">
        <v>0</v>
      </c>
      <c r="H63" s="380">
        <v>0</v>
      </c>
      <c r="I63" s="380">
        <v>0</v>
      </c>
      <c r="J63" s="81">
        <v>0</v>
      </c>
      <c r="K63" s="380">
        <v>0</v>
      </c>
      <c r="L63" s="380">
        <v>0</v>
      </c>
      <c r="M63" s="380">
        <v>7.829059949210956</v>
      </c>
      <c r="N63" s="380">
        <v>15.658119898421916</v>
      </c>
      <c r="O63" s="380">
        <v>15.658119898421916</v>
      </c>
      <c r="P63" s="380">
        <v>15.658119898421916</v>
      </c>
      <c r="Q63" s="380">
        <v>15.658119898421916</v>
      </c>
      <c r="R63" s="380">
        <v>15.658119898421916</v>
      </c>
      <c r="S63" s="380">
        <v>15.658119898421916</v>
      </c>
      <c r="T63" s="380">
        <v>15.658119898421916</v>
      </c>
      <c r="U63" s="380">
        <v>15.658119898421916</v>
      </c>
      <c r="V63" s="380">
        <v>23.487179847632859</v>
      </c>
      <c r="W63" s="380">
        <v>0</v>
      </c>
      <c r="X63" s="380">
        <v>0</v>
      </c>
      <c r="Y63" s="380">
        <v>0</v>
      </c>
      <c r="Z63" s="380">
        <v>0</v>
      </c>
      <c r="AA63" s="380">
        <v>0</v>
      </c>
      <c r="AB63" s="380">
        <v>0</v>
      </c>
      <c r="AC63" s="380">
        <v>0</v>
      </c>
      <c r="AD63" s="380">
        <v>0</v>
      </c>
      <c r="AE63" s="380">
        <v>0</v>
      </c>
      <c r="AF63" s="380">
        <v>0</v>
      </c>
      <c r="AG63" s="380">
        <v>0</v>
      </c>
      <c r="AH63" s="380">
        <v>0</v>
      </c>
      <c r="AI63" s="380">
        <v>0</v>
      </c>
      <c r="AJ63" s="380">
        <v>0</v>
      </c>
      <c r="AK63" s="81">
        <f t="shared" si="15"/>
        <v>156.58119898421913</v>
      </c>
    </row>
    <row r="64" spans="1:37" x14ac:dyDescent="0.2">
      <c r="A64" s="89"/>
      <c r="B64" s="381" t="s">
        <v>260</v>
      </c>
      <c r="C64" s="380">
        <v>0</v>
      </c>
      <c r="D64" s="380">
        <v>0</v>
      </c>
      <c r="E64" s="380">
        <v>0</v>
      </c>
      <c r="F64" s="380">
        <v>0</v>
      </c>
      <c r="G64" s="380">
        <v>0</v>
      </c>
      <c r="H64" s="380">
        <v>0</v>
      </c>
      <c r="I64" s="380">
        <v>0</v>
      </c>
      <c r="J64" s="85">
        <v>0</v>
      </c>
      <c r="K64" s="380">
        <v>0</v>
      </c>
      <c r="L64" s="380">
        <v>0</v>
      </c>
      <c r="M64" s="380">
        <v>0.38721340467984799</v>
      </c>
      <c r="N64" s="380">
        <v>0.77442680935969599</v>
      </c>
      <c r="O64" s="380">
        <v>0.77442680935969599</v>
      </c>
      <c r="P64" s="380">
        <v>0.77442680935969599</v>
      </c>
      <c r="Q64" s="380">
        <v>0.77442680935969599</v>
      </c>
      <c r="R64" s="380">
        <v>0.77442680935969599</v>
      </c>
      <c r="S64" s="380">
        <v>0.77442680935969599</v>
      </c>
      <c r="T64" s="380">
        <v>0.77442680935969599</v>
      </c>
      <c r="U64" s="380">
        <v>0.77442680935969599</v>
      </c>
      <c r="V64" s="380">
        <v>1.1616402140395488</v>
      </c>
      <c r="W64" s="380">
        <v>0</v>
      </c>
      <c r="X64" s="380">
        <v>0</v>
      </c>
      <c r="Y64" s="380">
        <v>0</v>
      </c>
      <c r="Z64" s="380">
        <v>0</v>
      </c>
      <c r="AA64" s="380">
        <v>0</v>
      </c>
      <c r="AB64" s="380">
        <v>0</v>
      </c>
      <c r="AC64" s="380">
        <v>0</v>
      </c>
      <c r="AD64" s="380">
        <v>0</v>
      </c>
      <c r="AE64" s="380">
        <v>0</v>
      </c>
      <c r="AF64" s="380">
        <v>0</v>
      </c>
      <c r="AG64" s="380">
        <v>0</v>
      </c>
      <c r="AH64" s="380">
        <v>0</v>
      </c>
      <c r="AI64" s="380">
        <v>0</v>
      </c>
      <c r="AJ64" s="380">
        <v>0</v>
      </c>
      <c r="AK64" s="85">
        <f t="shared" si="15"/>
        <v>7.7442680935969639</v>
      </c>
    </row>
    <row r="65" spans="1:37" x14ac:dyDescent="0.2">
      <c r="A65" s="89"/>
      <c r="B65" s="384" t="s">
        <v>83</v>
      </c>
      <c r="C65" s="385">
        <f t="shared" ref="C65:AJ65" si="24">+C66+C69+C76+C79</f>
        <v>0</v>
      </c>
      <c r="D65" s="385">
        <f t="shared" si="24"/>
        <v>0</v>
      </c>
      <c r="E65" s="385">
        <f t="shared" si="24"/>
        <v>0</v>
      </c>
      <c r="F65" s="385">
        <f t="shared" si="24"/>
        <v>0</v>
      </c>
      <c r="G65" s="385">
        <f t="shared" si="24"/>
        <v>0</v>
      </c>
      <c r="H65" s="385">
        <f t="shared" si="24"/>
        <v>2239.9592777071439</v>
      </c>
      <c r="I65" s="385">
        <f t="shared" si="24"/>
        <v>2239.9592777071439</v>
      </c>
      <c r="J65" s="385">
        <f t="shared" si="24"/>
        <v>2239.9592777071439</v>
      </c>
      <c r="K65" s="385">
        <f t="shared" si="24"/>
        <v>2239.9592777071439</v>
      </c>
      <c r="L65" s="385">
        <f t="shared" si="24"/>
        <v>2239.9592777071439</v>
      </c>
      <c r="M65" s="385">
        <f t="shared" si="24"/>
        <v>2239.9592777071439</v>
      </c>
      <c r="N65" s="385">
        <f t="shared" si="24"/>
        <v>2239.9592777071439</v>
      </c>
      <c r="O65" s="385">
        <f t="shared" si="24"/>
        <v>2239.9592777071439</v>
      </c>
      <c r="P65" s="385">
        <f t="shared" si="24"/>
        <v>2239.9592777071439</v>
      </c>
      <c r="Q65" s="385">
        <f t="shared" si="24"/>
        <v>2239.9592777071439</v>
      </c>
      <c r="R65" s="385">
        <f t="shared" si="24"/>
        <v>0</v>
      </c>
      <c r="S65" s="385">
        <f t="shared" si="24"/>
        <v>0</v>
      </c>
      <c r="T65" s="385">
        <f t="shared" si="24"/>
        <v>0</v>
      </c>
      <c r="U65" s="385">
        <f t="shared" si="24"/>
        <v>0</v>
      </c>
      <c r="V65" s="385">
        <f t="shared" si="24"/>
        <v>0</v>
      </c>
      <c r="W65" s="385">
        <f t="shared" si="24"/>
        <v>0</v>
      </c>
      <c r="X65" s="385">
        <f t="shared" si="24"/>
        <v>0</v>
      </c>
      <c r="Y65" s="385">
        <f t="shared" si="24"/>
        <v>0</v>
      </c>
      <c r="Z65" s="385">
        <f t="shared" si="24"/>
        <v>0</v>
      </c>
      <c r="AA65" s="385">
        <f t="shared" si="24"/>
        <v>0</v>
      </c>
      <c r="AB65" s="385">
        <f t="shared" si="24"/>
        <v>0</v>
      </c>
      <c r="AC65" s="385">
        <f t="shared" si="24"/>
        <v>0</v>
      </c>
      <c r="AD65" s="385">
        <f t="shared" si="24"/>
        <v>0</v>
      </c>
      <c r="AE65" s="385">
        <f t="shared" si="24"/>
        <v>0</v>
      </c>
      <c r="AF65" s="385">
        <f t="shared" si="24"/>
        <v>0</v>
      </c>
      <c r="AG65" s="385">
        <f t="shared" si="24"/>
        <v>0</v>
      </c>
      <c r="AH65" s="385">
        <f t="shared" ref="AH65" si="25">+AH66+AH69+AH76+AH79</f>
        <v>0</v>
      </c>
      <c r="AI65" s="385">
        <f t="shared" si="24"/>
        <v>0</v>
      </c>
      <c r="AJ65" s="385">
        <f t="shared" si="24"/>
        <v>0</v>
      </c>
      <c r="AK65" s="80">
        <f t="shared" si="15"/>
        <v>22399.592777071444</v>
      </c>
    </row>
    <row r="66" spans="1:37" x14ac:dyDescent="0.2">
      <c r="A66" s="89"/>
      <c r="B66" s="286" t="s">
        <v>24</v>
      </c>
      <c r="C66" s="380">
        <f t="shared" ref="C66:AJ66" si="26">+C67+C68</f>
        <v>0</v>
      </c>
      <c r="D66" s="380">
        <f t="shared" si="26"/>
        <v>0</v>
      </c>
      <c r="E66" s="380">
        <f t="shared" si="26"/>
        <v>0</v>
      </c>
      <c r="F66" s="380">
        <f t="shared" si="26"/>
        <v>0</v>
      </c>
      <c r="G66" s="380">
        <f t="shared" si="26"/>
        <v>0</v>
      </c>
      <c r="H66" s="380">
        <f t="shared" si="26"/>
        <v>300.60924989924661</v>
      </c>
      <c r="I66" s="380">
        <f t="shared" si="26"/>
        <v>300.60924989924661</v>
      </c>
      <c r="J66" s="380">
        <f t="shared" si="26"/>
        <v>300.60924989924661</v>
      </c>
      <c r="K66" s="380">
        <f t="shared" si="26"/>
        <v>300.60924989924661</v>
      </c>
      <c r="L66" s="380">
        <f t="shared" si="26"/>
        <v>300.60924989924661</v>
      </c>
      <c r="M66" s="380">
        <f t="shared" si="26"/>
        <v>300.60924989924661</v>
      </c>
      <c r="N66" s="380">
        <f t="shared" si="26"/>
        <v>300.60924989924661</v>
      </c>
      <c r="O66" s="380">
        <f t="shared" si="26"/>
        <v>300.60924989924661</v>
      </c>
      <c r="P66" s="380">
        <f t="shared" si="26"/>
        <v>300.60924989924661</v>
      </c>
      <c r="Q66" s="380">
        <f t="shared" si="26"/>
        <v>300.60924989924661</v>
      </c>
      <c r="R66" s="380">
        <f t="shared" si="26"/>
        <v>0</v>
      </c>
      <c r="S66" s="380">
        <f t="shared" si="26"/>
        <v>0</v>
      </c>
      <c r="T66" s="380">
        <f t="shared" si="26"/>
        <v>0</v>
      </c>
      <c r="U66" s="380">
        <f t="shared" si="26"/>
        <v>0</v>
      </c>
      <c r="V66" s="380">
        <f t="shared" si="26"/>
        <v>0</v>
      </c>
      <c r="W66" s="380">
        <f t="shared" si="26"/>
        <v>0</v>
      </c>
      <c r="X66" s="380">
        <f t="shared" si="26"/>
        <v>0</v>
      </c>
      <c r="Y66" s="380">
        <f t="shared" si="26"/>
        <v>0</v>
      </c>
      <c r="Z66" s="380">
        <f t="shared" si="26"/>
        <v>0</v>
      </c>
      <c r="AA66" s="380">
        <f t="shared" si="26"/>
        <v>0</v>
      </c>
      <c r="AB66" s="380">
        <f t="shared" si="26"/>
        <v>0</v>
      </c>
      <c r="AC66" s="380">
        <f t="shared" si="26"/>
        <v>0</v>
      </c>
      <c r="AD66" s="380">
        <f t="shared" si="26"/>
        <v>0</v>
      </c>
      <c r="AE66" s="380">
        <f t="shared" si="26"/>
        <v>0</v>
      </c>
      <c r="AF66" s="380">
        <f t="shared" si="26"/>
        <v>0</v>
      </c>
      <c r="AG66" s="380">
        <f t="shared" si="26"/>
        <v>0</v>
      </c>
      <c r="AH66" s="380">
        <f t="shared" ref="AH66" si="27">+AH67+AH68</f>
        <v>0</v>
      </c>
      <c r="AI66" s="380">
        <f t="shared" si="26"/>
        <v>0</v>
      </c>
      <c r="AJ66" s="380">
        <f t="shared" si="26"/>
        <v>0</v>
      </c>
      <c r="AK66" s="95">
        <f t="shared" si="15"/>
        <v>3006.0924989924661</v>
      </c>
    </row>
    <row r="67" spans="1:37" x14ac:dyDescent="0.2">
      <c r="A67" s="89"/>
      <c r="B67" s="381" t="s">
        <v>259</v>
      </c>
      <c r="C67" s="380">
        <v>0</v>
      </c>
      <c r="D67" s="380">
        <v>0</v>
      </c>
      <c r="E67" s="380">
        <v>0</v>
      </c>
      <c r="F67" s="380">
        <v>0</v>
      </c>
      <c r="G67" s="380">
        <v>0</v>
      </c>
      <c r="H67" s="380">
        <v>297.03862557617549</v>
      </c>
      <c r="I67" s="380">
        <v>297.03862557617549</v>
      </c>
      <c r="J67" s="81">
        <v>297.03862557617549</v>
      </c>
      <c r="K67" s="380">
        <v>297.03862557617549</v>
      </c>
      <c r="L67" s="380">
        <v>297.03862557617549</v>
      </c>
      <c r="M67" s="380">
        <v>297.03862557617549</v>
      </c>
      <c r="N67" s="380">
        <v>297.03862557617549</v>
      </c>
      <c r="O67" s="380">
        <v>297.03862557617549</v>
      </c>
      <c r="P67" s="380">
        <v>297.03862557617549</v>
      </c>
      <c r="Q67" s="380">
        <v>297.03862557617549</v>
      </c>
      <c r="R67" s="380">
        <v>0</v>
      </c>
      <c r="S67" s="380">
        <v>0</v>
      </c>
      <c r="T67" s="380">
        <v>0</v>
      </c>
      <c r="U67" s="380">
        <v>0</v>
      </c>
      <c r="V67" s="380">
        <v>0</v>
      </c>
      <c r="W67" s="380">
        <v>0</v>
      </c>
      <c r="X67" s="380">
        <v>0</v>
      </c>
      <c r="Y67" s="380">
        <v>0</v>
      </c>
      <c r="Z67" s="380">
        <v>0</v>
      </c>
      <c r="AA67" s="380">
        <v>0</v>
      </c>
      <c r="AB67" s="380">
        <v>0</v>
      </c>
      <c r="AC67" s="380">
        <v>0</v>
      </c>
      <c r="AD67" s="380">
        <v>0</v>
      </c>
      <c r="AE67" s="380">
        <v>0</v>
      </c>
      <c r="AF67" s="380">
        <v>0</v>
      </c>
      <c r="AG67" s="380">
        <v>0</v>
      </c>
      <c r="AH67" s="380">
        <v>0</v>
      </c>
      <c r="AI67" s="380">
        <v>0</v>
      </c>
      <c r="AJ67" s="380">
        <v>0</v>
      </c>
      <c r="AK67" s="81">
        <f t="shared" si="15"/>
        <v>2970.3862557617549</v>
      </c>
    </row>
    <row r="68" spans="1:37" x14ac:dyDescent="0.2">
      <c r="A68" s="89"/>
      <c r="B68" s="381" t="s">
        <v>260</v>
      </c>
      <c r="C68" s="380">
        <v>0</v>
      </c>
      <c r="D68" s="380">
        <v>0</v>
      </c>
      <c r="E68" s="380">
        <v>0</v>
      </c>
      <c r="F68" s="380">
        <v>0</v>
      </c>
      <c r="G68" s="380">
        <v>0</v>
      </c>
      <c r="H68" s="380">
        <v>3.5706243230711232</v>
      </c>
      <c r="I68" s="380">
        <v>3.5706243230711232</v>
      </c>
      <c r="J68" s="81">
        <v>3.5706243230711232</v>
      </c>
      <c r="K68" s="380">
        <v>3.5706243230711232</v>
      </c>
      <c r="L68" s="380">
        <v>3.5706243230711232</v>
      </c>
      <c r="M68" s="380">
        <v>3.5706243230711232</v>
      </c>
      <c r="N68" s="380">
        <v>3.5706243230711232</v>
      </c>
      <c r="O68" s="380">
        <v>3.5706243230711232</v>
      </c>
      <c r="P68" s="380">
        <v>3.5706243230711232</v>
      </c>
      <c r="Q68" s="380">
        <v>3.5706243230711232</v>
      </c>
      <c r="R68" s="380">
        <v>0</v>
      </c>
      <c r="S68" s="380">
        <v>0</v>
      </c>
      <c r="T68" s="380">
        <v>0</v>
      </c>
      <c r="U68" s="380">
        <v>0</v>
      </c>
      <c r="V68" s="380">
        <v>0</v>
      </c>
      <c r="W68" s="380">
        <v>0</v>
      </c>
      <c r="X68" s="380">
        <v>0</v>
      </c>
      <c r="Y68" s="380">
        <v>0</v>
      </c>
      <c r="Z68" s="380">
        <v>0</v>
      </c>
      <c r="AA68" s="380">
        <v>0</v>
      </c>
      <c r="AB68" s="380">
        <v>0</v>
      </c>
      <c r="AC68" s="380">
        <v>0</v>
      </c>
      <c r="AD68" s="380">
        <v>0</v>
      </c>
      <c r="AE68" s="380">
        <v>0</v>
      </c>
      <c r="AF68" s="380">
        <v>0</v>
      </c>
      <c r="AG68" s="380">
        <v>0</v>
      </c>
      <c r="AH68" s="380">
        <v>0</v>
      </c>
      <c r="AI68" s="380">
        <v>0</v>
      </c>
      <c r="AJ68" s="380">
        <v>0</v>
      </c>
      <c r="AK68" s="81">
        <f t="shared" si="15"/>
        <v>35.70624323071123</v>
      </c>
    </row>
    <row r="69" spans="1:37" x14ac:dyDescent="0.2">
      <c r="A69" s="89"/>
      <c r="B69" s="286" t="s">
        <v>25</v>
      </c>
      <c r="C69" s="380">
        <f t="shared" ref="C69:AJ69" si="28">+C70+C73</f>
        <v>0</v>
      </c>
      <c r="D69" s="380">
        <f t="shared" si="28"/>
        <v>0</v>
      </c>
      <c r="E69" s="380">
        <f t="shared" si="28"/>
        <v>0</v>
      </c>
      <c r="F69" s="380">
        <f t="shared" si="28"/>
        <v>0</v>
      </c>
      <c r="G69" s="380">
        <f t="shared" si="28"/>
        <v>0</v>
      </c>
      <c r="H69" s="380">
        <f t="shared" si="28"/>
        <v>1269.8398776600002</v>
      </c>
      <c r="I69" s="380">
        <f t="shared" si="28"/>
        <v>1269.8398776600002</v>
      </c>
      <c r="J69" s="380">
        <f t="shared" si="28"/>
        <v>1269.8398776600002</v>
      </c>
      <c r="K69" s="380">
        <f t="shared" si="28"/>
        <v>1269.8398776600002</v>
      </c>
      <c r="L69" s="380">
        <f t="shared" si="28"/>
        <v>1269.8398776600002</v>
      </c>
      <c r="M69" s="380">
        <f t="shared" si="28"/>
        <v>1269.8398776600002</v>
      </c>
      <c r="N69" s="380">
        <f t="shared" si="28"/>
        <v>1269.8398776600002</v>
      </c>
      <c r="O69" s="380">
        <f t="shared" si="28"/>
        <v>1269.8398776600002</v>
      </c>
      <c r="P69" s="380">
        <f t="shared" si="28"/>
        <v>1269.8398776600002</v>
      </c>
      <c r="Q69" s="380">
        <f t="shared" si="28"/>
        <v>1269.8398776600002</v>
      </c>
      <c r="R69" s="380">
        <f t="shared" si="28"/>
        <v>0</v>
      </c>
      <c r="S69" s="380">
        <f t="shared" si="28"/>
        <v>0</v>
      </c>
      <c r="T69" s="380">
        <f t="shared" si="28"/>
        <v>0</v>
      </c>
      <c r="U69" s="380">
        <f t="shared" si="28"/>
        <v>0</v>
      </c>
      <c r="V69" s="380">
        <f t="shared" si="28"/>
        <v>0</v>
      </c>
      <c r="W69" s="380">
        <f t="shared" si="28"/>
        <v>0</v>
      </c>
      <c r="X69" s="380">
        <f t="shared" si="28"/>
        <v>0</v>
      </c>
      <c r="Y69" s="380">
        <f t="shared" si="28"/>
        <v>0</v>
      </c>
      <c r="Z69" s="380">
        <f t="shared" si="28"/>
        <v>0</v>
      </c>
      <c r="AA69" s="380">
        <f t="shared" si="28"/>
        <v>0</v>
      </c>
      <c r="AB69" s="380">
        <f t="shared" si="28"/>
        <v>0</v>
      </c>
      <c r="AC69" s="380">
        <f t="shared" si="28"/>
        <v>0</v>
      </c>
      <c r="AD69" s="380">
        <f t="shared" si="28"/>
        <v>0</v>
      </c>
      <c r="AE69" s="380">
        <f t="shared" si="28"/>
        <v>0</v>
      </c>
      <c r="AF69" s="380">
        <f t="shared" si="28"/>
        <v>0</v>
      </c>
      <c r="AG69" s="380">
        <f t="shared" si="28"/>
        <v>0</v>
      </c>
      <c r="AH69" s="380">
        <f t="shared" ref="AH69" si="29">+AH70+AH73</f>
        <v>0</v>
      </c>
      <c r="AI69" s="380">
        <f t="shared" si="28"/>
        <v>0</v>
      </c>
      <c r="AJ69" s="380">
        <f t="shared" si="28"/>
        <v>0</v>
      </c>
      <c r="AK69" s="81">
        <f t="shared" si="15"/>
        <v>12698.398776600005</v>
      </c>
    </row>
    <row r="70" spans="1:37" x14ac:dyDescent="0.2">
      <c r="A70" s="89"/>
      <c r="B70" s="381" t="s">
        <v>259</v>
      </c>
      <c r="C70" s="380">
        <f t="shared" ref="C70:AJ70" si="30">+C71+C72</f>
        <v>0</v>
      </c>
      <c r="D70" s="380">
        <f t="shared" si="30"/>
        <v>0</v>
      </c>
      <c r="E70" s="380">
        <f t="shared" si="30"/>
        <v>0</v>
      </c>
      <c r="F70" s="380">
        <f t="shared" si="30"/>
        <v>0</v>
      </c>
      <c r="G70" s="380">
        <f t="shared" si="30"/>
        <v>0</v>
      </c>
      <c r="H70" s="380">
        <f t="shared" si="30"/>
        <v>1121.0315238200001</v>
      </c>
      <c r="I70" s="380">
        <f t="shared" si="30"/>
        <v>1121.0315238200001</v>
      </c>
      <c r="J70" s="380">
        <f t="shared" si="30"/>
        <v>1121.0315238200001</v>
      </c>
      <c r="K70" s="380">
        <f t="shared" si="30"/>
        <v>1121.0315238200001</v>
      </c>
      <c r="L70" s="380">
        <f t="shared" si="30"/>
        <v>1121.0315238200001</v>
      </c>
      <c r="M70" s="380">
        <f t="shared" si="30"/>
        <v>1121.0315238200001</v>
      </c>
      <c r="N70" s="380">
        <f t="shared" si="30"/>
        <v>1121.0315238200001</v>
      </c>
      <c r="O70" s="380">
        <f t="shared" si="30"/>
        <v>1121.0315238200001</v>
      </c>
      <c r="P70" s="380">
        <f t="shared" si="30"/>
        <v>1121.0315238200001</v>
      </c>
      <c r="Q70" s="380">
        <f t="shared" si="30"/>
        <v>1121.0315238200001</v>
      </c>
      <c r="R70" s="380">
        <f t="shared" si="30"/>
        <v>0</v>
      </c>
      <c r="S70" s="380">
        <f t="shared" si="30"/>
        <v>0</v>
      </c>
      <c r="T70" s="380">
        <f t="shared" si="30"/>
        <v>0</v>
      </c>
      <c r="U70" s="380">
        <f t="shared" si="30"/>
        <v>0</v>
      </c>
      <c r="V70" s="380">
        <f t="shared" si="30"/>
        <v>0</v>
      </c>
      <c r="W70" s="380">
        <f t="shared" si="30"/>
        <v>0</v>
      </c>
      <c r="X70" s="380">
        <f t="shared" si="30"/>
        <v>0</v>
      </c>
      <c r="Y70" s="380">
        <f t="shared" si="30"/>
        <v>0</v>
      </c>
      <c r="Z70" s="380">
        <f t="shared" si="30"/>
        <v>0</v>
      </c>
      <c r="AA70" s="380">
        <f t="shared" si="30"/>
        <v>0</v>
      </c>
      <c r="AB70" s="380">
        <f t="shared" si="30"/>
        <v>0</v>
      </c>
      <c r="AC70" s="380">
        <f t="shared" si="30"/>
        <v>0</v>
      </c>
      <c r="AD70" s="380">
        <f t="shared" si="30"/>
        <v>0</v>
      </c>
      <c r="AE70" s="380">
        <f t="shared" si="30"/>
        <v>0</v>
      </c>
      <c r="AF70" s="380">
        <f t="shared" si="30"/>
        <v>0</v>
      </c>
      <c r="AG70" s="380">
        <f t="shared" si="30"/>
        <v>0</v>
      </c>
      <c r="AH70" s="380">
        <f t="shared" ref="AH70" si="31">+AH71+AH72</f>
        <v>0</v>
      </c>
      <c r="AI70" s="380">
        <f t="shared" si="30"/>
        <v>0</v>
      </c>
      <c r="AJ70" s="380">
        <f t="shared" si="30"/>
        <v>0</v>
      </c>
      <c r="AK70" s="81">
        <f t="shared" si="15"/>
        <v>11210.315238200001</v>
      </c>
    </row>
    <row r="71" spans="1:37" x14ac:dyDescent="0.2">
      <c r="A71" s="89"/>
      <c r="B71" s="382" t="s">
        <v>261</v>
      </c>
      <c r="C71" s="380">
        <v>0</v>
      </c>
      <c r="D71" s="380">
        <v>0</v>
      </c>
      <c r="E71" s="380">
        <v>0</v>
      </c>
      <c r="F71" s="380">
        <v>0</v>
      </c>
      <c r="G71" s="380">
        <v>0</v>
      </c>
      <c r="H71" s="380">
        <v>427.0802592</v>
      </c>
      <c r="I71" s="380">
        <v>427.0802592</v>
      </c>
      <c r="J71" s="81">
        <v>427.0802592</v>
      </c>
      <c r="K71" s="380">
        <v>427.0802592</v>
      </c>
      <c r="L71" s="380">
        <v>427.0802592</v>
      </c>
      <c r="M71" s="380">
        <v>427.0802592</v>
      </c>
      <c r="N71" s="380">
        <v>427.0802592</v>
      </c>
      <c r="O71" s="380">
        <v>427.0802592</v>
      </c>
      <c r="P71" s="380">
        <v>427.0802592</v>
      </c>
      <c r="Q71" s="380">
        <v>427.0802592</v>
      </c>
      <c r="R71" s="380">
        <v>0</v>
      </c>
      <c r="S71" s="380">
        <v>0</v>
      </c>
      <c r="T71" s="380">
        <v>0</v>
      </c>
      <c r="U71" s="380">
        <v>0</v>
      </c>
      <c r="V71" s="380">
        <v>0</v>
      </c>
      <c r="W71" s="380">
        <v>0</v>
      </c>
      <c r="X71" s="380">
        <v>0</v>
      </c>
      <c r="Y71" s="380">
        <v>0</v>
      </c>
      <c r="Z71" s="380">
        <v>0</v>
      </c>
      <c r="AA71" s="380">
        <v>0</v>
      </c>
      <c r="AB71" s="380">
        <v>0</v>
      </c>
      <c r="AC71" s="380">
        <v>0</v>
      </c>
      <c r="AD71" s="380">
        <v>0</v>
      </c>
      <c r="AE71" s="380">
        <v>0</v>
      </c>
      <c r="AF71" s="380">
        <v>0</v>
      </c>
      <c r="AG71" s="380">
        <v>0</v>
      </c>
      <c r="AH71" s="380">
        <v>0</v>
      </c>
      <c r="AI71" s="380">
        <v>0</v>
      </c>
      <c r="AJ71" s="380">
        <v>0</v>
      </c>
      <c r="AK71" s="81">
        <f t="shared" si="15"/>
        <v>4270.802592</v>
      </c>
    </row>
    <row r="72" spans="1:37" x14ac:dyDescent="0.2">
      <c r="A72" s="89"/>
      <c r="B72" s="383" t="s">
        <v>262</v>
      </c>
      <c r="C72" s="380">
        <v>0</v>
      </c>
      <c r="D72" s="380">
        <v>0</v>
      </c>
      <c r="E72" s="380">
        <v>0</v>
      </c>
      <c r="F72" s="380">
        <v>0</v>
      </c>
      <c r="G72" s="380">
        <v>0</v>
      </c>
      <c r="H72" s="380">
        <v>693.95126461999996</v>
      </c>
      <c r="I72" s="380">
        <v>693.95126461999996</v>
      </c>
      <c r="J72" s="81">
        <v>693.95126461999996</v>
      </c>
      <c r="K72" s="380">
        <v>693.95126461999996</v>
      </c>
      <c r="L72" s="380">
        <v>693.95126461999996</v>
      </c>
      <c r="M72" s="380">
        <v>693.95126461999996</v>
      </c>
      <c r="N72" s="380">
        <v>693.95126461999996</v>
      </c>
      <c r="O72" s="380">
        <v>693.95126461999996</v>
      </c>
      <c r="P72" s="380">
        <v>693.95126461999996</v>
      </c>
      <c r="Q72" s="380">
        <v>693.95126461999996</v>
      </c>
      <c r="R72" s="380">
        <v>0</v>
      </c>
      <c r="S72" s="380">
        <v>0</v>
      </c>
      <c r="T72" s="380">
        <v>0</v>
      </c>
      <c r="U72" s="380">
        <v>0</v>
      </c>
      <c r="V72" s="380">
        <v>0</v>
      </c>
      <c r="W72" s="380">
        <v>0</v>
      </c>
      <c r="X72" s="380">
        <v>0</v>
      </c>
      <c r="Y72" s="380">
        <v>0</v>
      </c>
      <c r="Z72" s="380">
        <v>0</v>
      </c>
      <c r="AA72" s="380">
        <v>0</v>
      </c>
      <c r="AB72" s="380">
        <v>0</v>
      </c>
      <c r="AC72" s="380">
        <v>0</v>
      </c>
      <c r="AD72" s="380">
        <v>0</v>
      </c>
      <c r="AE72" s="380">
        <v>0</v>
      </c>
      <c r="AF72" s="380">
        <v>0</v>
      </c>
      <c r="AG72" s="380">
        <v>0</v>
      </c>
      <c r="AH72" s="380">
        <v>0</v>
      </c>
      <c r="AI72" s="380">
        <v>0</v>
      </c>
      <c r="AJ72" s="380">
        <v>0</v>
      </c>
      <c r="AK72" s="81">
        <f t="shared" si="15"/>
        <v>6939.5126461999998</v>
      </c>
    </row>
    <row r="73" spans="1:37" x14ac:dyDescent="0.2">
      <c r="A73" s="89"/>
      <c r="B73" s="381" t="s">
        <v>260</v>
      </c>
      <c r="C73" s="380">
        <f t="shared" ref="C73:AJ73" si="32">+C74+C75</f>
        <v>0</v>
      </c>
      <c r="D73" s="380">
        <f t="shared" si="32"/>
        <v>0</v>
      </c>
      <c r="E73" s="380">
        <f t="shared" si="32"/>
        <v>0</v>
      </c>
      <c r="F73" s="380">
        <f t="shared" si="32"/>
        <v>0</v>
      </c>
      <c r="G73" s="380">
        <f t="shared" si="32"/>
        <v>0</v>
      </c>
      <c r="H73" s="380">
        <f t="shared" si="32"/>
        <v>148.80835384</v>
      </c>
      <c r="I73" s="380">
        <f t="shared" si="32"/>
        <v>148.80835384</v>
      </c>
      <c r="J73" s="380">
        <f t="shared" si="32"/>
        <v>148.80835384</v>
      </c>
      <c r="K73" s="380">
        <f t="shared" si="32"/>
        <v>148.80835384</v>
      </c>
      <c r="L73" s="380">
        <f t="shared" si="32"/>
        <v>148.80835384</v>
      </c>
      <c r="M73" s="380">
        <f t="shared" si="32"/>
        <v>148.80835384</v>
      </c>
      <c r="N73" s="380">
        <f t="shared" si="32"/>
        <v>148.80835384</v>
      </c>
      <c r="O73" s="380">
        <f t="shared" si="32"/>
        <v>148.80835384</v>
      </c>
      <c r="P73" s="380">
        <f t="shared" si="32"/>
        <v>148.80835384</v>
      </c>
      <c r="Q73" s="380">
        <f t="shared" si="32"/>
        <v>148.80835384</v>
      </c>
      <c r="R73" s="380">
        <f t="shared" si="32"/>
        <v>0</v>
      </c>
      <c r="S73" s="380">
        <f t="shared" si="32"/>
        <v>0</v>
      </c>
      <c r="T73" s="380">
        <f t="shared" si="32"/>
        <v>0</v>
      </c>
      <c r="U73" s="380">
        <f t="shared" si="32"/>
        <v>0</v>
      </c>
      <c r="V73" s="380">
        <f t="shared" si="32"/>
        <v>0</v>
      </c>
      <c r="W73" s="380">
        <f t="shared" si="32"/>
        <v>0</v>
      </c>
      <c r="X73" s="380">
        <f t="shared" si="32"/>
        <v>0</v>
      </c>
      <c r="Y73" s="380">
        <f t="shared" si="32"/>
        <v>0</v>
      </c>
      <c r="Z73" s="380">
        <f t="shared" si="32"/>
        <v>0</v>
      </c>
      <c r="AA73" s="380">
        <f t="shared" si="32"/>
        <v>0</v>
      </c>
      <c r="AB73" s="380">
        <f t="shared" si="32"/>
        <v>0</v>
      </c>
      <c r="AC73" s="380">
        <f t="shared" si="32"/>
        <v>0</v>
      </c>
      <c r="AD73" s="380">
        <f t="shared" si="32"/>
        <v>0</v>
      </c>
      <c r="AE73" s="380">
        <f t="shared" si="32"/>
        <v>0</v>
      </c>
      <c r="AF73" s="380">
        <f t="shared" si="32"/>
        <v>0</v>
      </c>
      <c r="AG73" s="380">
        <f t="shared" si="32"/>
        <v>0</v>
      </c>
      <c r="AH73" s="380">
        <f t="shared" si="32"/>
        <v>0</v>
      </c>
      <c r="AI73" s="380">
        <f t="shared" si="32"/>
        <v>0</v>
      </c>
      <c r="AJ73" s="380">
        <f t="shared" si="32"/>
        <v>0</v>
      </c>
      <c r="AK73" s="81">
        <f t="shared" si="15"/>
        <v>1488.0835384000002</v>
      </c>
    </row>
    <row r="74" spans="1:37" x14ac:dyDescent="0.2">
      <c r="A74" s="89"/>
      <c r="B74" s="382" t="s">
        <v>261</v>
      </c>
      <c r="C74" s="380">
        <v>0</v>
      </c>
      <c r="D74" s="380">
        <v>0</v>
      </c>
      <c r="E74" s="380">
        <v>0</v>
      </c>
      <c r="F74" s="380">
        <v>0</v>
      </c>
      <c r="G74" s="380">
        <v>0</v>
      </c>
      <c r="H74" s="380">
        <v>130.37493726</v>
      </c>
      <c r="I74" s="380">
        <v>130.37493726</v>
      </c>
      <c r="J74" s="81">
        <v>130.37493726</v>
      </c>
      <c r="K74" s="380">
        <v>130.37493726</v>
      </c>
      <c r="L74" s="380">
        <v>130.37493726</v>
      </c>
      <c r="M74" s="380">
        <v>130.37493726</v>
      </c>
      <c r="N74" s="380">
        <v>130.37493726</v>
      </c>
      <c r="O74" s="380">
        <v>130.37493726</v>
      </c>
      <c r="P74" s="380">
        <v>130.37493726</v>
      </c>
      <c r="Q74" s="380">
        <v>130.37493726</v>
      </c>
      <c r="R74" s="380">
        <v>0</v>
      </c>
      <c r="S74" s="380">
        <v>0</v>
      </c>
      <c r="T74" s="380">
        <v>0</v>
      </c>
      <c r="U74" s="380">
        <v>0</v>
      </c>
      <c r="V74" s="380">
        <v>0</v>
      </c>
      <c r="W74" s="380">
        <v>0</v>
      </c>
      <c r="X74" s="380">
        <v>0</v>
      </c>
      <c r="Y74" s="380">
        <v>0</v>
      </c>
      <c r="Z74" s="380">
        <v>0</v>
      </c>
      <c r="AA74" s="380">
        <v>0</v>
      </c>
      <c r="AB74" s="380">
        <v>0</v>
      </c>
      <c r="AC74" s="380">
        <v>0</v>
      </c>
      <c r="AD74" s="380">
        <v>0</v>
      </c>
      <c r="AE74" s="380">
        <v>0</v>
      </c>
      <c r="AF74" s="380">
        <v>0</v>
      </c>
      <c r="AG74" s="380">
        <v>0</v>
      </c>
      <c r="AH74" s="380">
        <v>0</v>
      </c>
      <c r="AI74" s="380">
        <v>0</v>
      </c>
      <c r="AJ74" s="380">
        <v>0</v>
      </c>
      <c r="AK74" s="81">
        <f t="shared" si="15"/>
        <v>1303.7493726</v>
      </c>
    </row>
    <row r="75" spans="1:37" x14ac:dyDescent="0.2">
      <c r="A75" s="89"/>
      <c r="B75" s="383" t="s">
        <v>262</v>
      </c>
      <c r="C75" s="380">
        <v>0</v>
      </c>
      <c r="D75" s="380">
        <v>0</v>
      </c>
      <c r="E75" s="380">
        <v>0</v>
      </c>
      <c r="F75" s="380">
        <v>0</v>
      </c>
      <c r="G75" s="380">
        <v>0</v>
      </c>
      <c r="H75" s="380">
        <v>18.433416579999999</v>
      </c>
      <c r="I75" s="380">
        <v>18.433416579999999</v>
      </c>
      <c r="J75" s="81">
        <v>18.433416579999999</v>
      </c>
      <c r="K75" s="380">
        <v>18.433416579999999</v>
      </c>
      <c r="L75" s="380">
        <v>18.433416579999999</v>
      </c>
      <c r="M75" s="380">
        <v>18.433416579999999</v>
      </c>
      <c r="N75" s="380">
        <v>18.433416579999999</v>
      </c>
      <c r="O75" s="380">
        <v>18.433416579999999</v>
      </c>
      <c r="P75" s="380">
        <v>18.433416579999999</v>
      </c>
      <c r="Q75" s="380">
        <v>18.433416579999999</v>
      </c>
      <c r="R75" s="380">
        <v>0</v>
      </c>
      <c r="S75" s="380">
        <v>0</v>
      </c>
      <c r="T75" s="380">
        <v>0</v>
      </c>
      <c r="U75" s="380">
        <v>0</v>
      </c>
      <c r="V75" s="380">
        <v>0</v>
      </c>
      <c r="W75" s="380">
        <v>0</v>
      </c>
      <c r="X75" s="380">
        <v>0</v>
      </c>
      <c r="Y75" s="380">
        <v>0</v>
      </c>
      <c r="Z75" s="380">
        <v>0</v>
      </c>
      <c r="AA75" s="380">
        <v>0</v>
      </c>
      <c r="AB75" s="380">
        <v>0</v>
      </c>
      <c r="AC75" s="380">
        <v>0</v>
      </c>
      <c r="AD75" s="380">
        <v>0</v>
      </c>
      <c r="AE75" s="380">
        <v>0</v>
      </c>
      <c r="AF75" s="380">
        <v>0</v>
      </c>
      <c r="AG75" s="380">
        <v>0</v>
      </c>
      <c r="AH75" s="380">
        <v>0</v>
      </c>
      <c r="AI75" s="380">
        <v>0</v>
      </c>
      <c r="AJ75" s="380">
        <v>0</v>
      </c>
      <c r="AK75" s="81">
        <f t="shared" si="15"/>
        <v>184.33416579999999</v>
      </c>
    </row>
    <row r="76" spans="1:37" x14ac:dyDescent="0.2">
      <c r="A76" s="89"/>
      <c r="B76" s="286" t="s">
        <v>26</v>
      </c>
      <c r="C76" s="380">
        <f t="shared" ref="C76:AJ76" si="33">+C77+C78</f>
        <v>0</v>
      </c>
      <c r="D76" s="380">
        <f t="shared" si="33"/>
        <v>0</v>
      </c>
      <c r="E76" s="380">
        <f t="shared" si="33"/>
        <v>0</v>
      </c>
      <c r="F76" s="380">
        <f t="shared" si="33"/>
        <v>0</v>
      </c>
      <c r="G76" s="380">
        <f t="shared" si="33"/>
        <v>0</v>
      </c>
      <c r="H76" s="380">
        <f t="shared" si="33"/>
        <v>660.59972765324812</v>
      </c>
      <c r="I76" s="380">
        <f t="shared" si="33"/>
        <v>660.59972765324812</v>
      </c>
      <c r="J76" s="380">
        <f t="shared" si="33"/>
        <v>660.59972765324812</v>
      </c>
      <c r="K76" s="380">
        <f t="shared" si="33"/>
        <v>660.59972765324812</v>
      </c>
      <c r="L76" s="380">
        <f t="shared" si="33"/>
        <v>660.59972765324812</v>
      </c>
      <c r="M76" s="380">
        <f t="shared" si="33"/>
        <v>660.59972765324812</v>
      </c>
      <c r="N76" s="380">
        <f t="shared" si="33"/>
        <v>660.59972765324812</v>
      </c>
      <c r="O76" s="380">
        <f t="shared" si="33"/>
        <v>660.59972765324812</v>
      </c>
      <c r="P76" s="380">
        <f t="shared" si="33"/>
        <v>660.59972765324812</v>
      </c>
      <c r="Q76" s="380">
        <f t="shared" si="33"/>
        <v>660.59972765324812</v>
      </c>
      <c r="R76" s="380">
        <f t="shared" si="33"/>
        <v>0</v>
      </c>
      <c r="S76" s="380">
        <f t="shared" si="33"/>
        <v>0</v>
      </c>
      <c r="T76" s="380">
        <f t="shared" si="33"/>
        <v>0</v>
      </c>
      <c r="U76" s="380">
        <f t="shared" si="33"/>
        <v>0</v>
      </c>
      <c r="V76" s="380">
        <f t="shared" si="33"/>
        <v>0</v>
      </c>
      <c r="W76" s="380">
        <f t="shared" si="33"/>
        <v>0</v>
      </c>
      <c r="X76" s="380">
        <f t="shared" si="33"/>
        <v>0</v>
      </c>
      <c r="Y76" s="380">
        <f t="shared" si="33"/>
        <v>0</v>
      </c>
      <c r="Z76" s="380">
        <f t="shared" si="33"/>
        <v>0</v>
      </c>
      <c r="AA76" s="380">
        <f t="shared" si="33"/>
        <v>0</v>
      </c>
      <c r="AB76" s="380">
        <f t="shared" si="33"/>
        <v>0</v>
      </c>
      <c r="AC76" s="380">
        <f t="shared" si="33"/>
        <v>0</v>
      </c>
      <c r="AD76" s="380">
        <f t="shared" si="33"/>
        <v>0</v>
      </c>
      <c r="AE76" s="380">
        <f t="shared" si="33"/>
        <v>0</v>
      </c>
      <c r="AF76" s="380">
        <f t="shared" si="33"/>
        <v>0</v>
      </c>
      <c r="AG76" s="380">
        <f t="shared" si="33"/>
        <v>0</v>
      </c>
      <c r="AH76" s="380">
        <f t="shared" si="33"/>
        <v>0</v>
      </c>
      <c r="AI76" s="380">
        <f t="shared" si="33"/>
        <v>0</v>
      </c>
      <c r="AJ76" s="380">
        <f t="shared" si="33"/>
        <v>0</v>
      </c>
      <c r="AK76" s="81">
        <f t="shared" si="15"/>
        <v>6605.997276532481</v>
      </c>
    </row>
    <row r="77" spans="1:37" x14ac:dyDescent="0.2">
      <c r="A77" s="89"/>
      <c r="B77" s="381" t="s">
        <v>259</v>
      </c>
      <c r="C77" s="380">
        <v>0</v>
      </c>
      <c r="D77" s="380">
        <v>0</v>
      </c>
      <c r="E77" s="380">
        <v>0</v>
      </c>
      <c r="F77" s="380">
        <v>0</v>
      </c>
      <c r="G77" s="380">
        <v>0</v>
      </c>
      <c r="H77" s="380">
        <v>356.22273339432775</v>
      </c>
      <c r="I77" s="380">
        <v>356.22273339432775</v>
      </c>
      <c r="J77" s="81">
        <v>356.22273339432775</v>
      </c>
      <c r="K77" s="380">
        <v>356.22273339432775</v>
      </c>
      <c r="L77" s="380">
        <v>356.22273339432775</v>
      </c>
      <c r="M77" s="380">
        <v>356.22273339432775</v>
      </c>
      <c r="N77" s="380">
        <v>356.22273339432775</v>
      </c>
      <c r="O77" s="380">
        <v>356.22273339432775</v>
      </c>
      <c r="P77" s="380">
        <v>356.22273339432775</v>
      </c>
      <c r="Q77" s="380">
        <v>356.22273339432775</v>
      </c>
      <c r="R77" s="380">
        <v>0</v>
      </c>
      <c r="S77" s="380">
        <v>0</v>
      </c>
      <c r="T77" s="380">
        <v>0</v>
      </c>
      <c r="U77" s="380">
        <v>0</v>
      </c>
      <c r="V77" s="380">
        <v>0</v>
      </c>
      <c r="W77" s="380">
        <v>0</v>
      </c>
      <c r="X77" s="380">
        <v>0</v>
      </c>
      <c r="Y77" s="380">
        <v>0</v>
      </c>
      <c r="Z77" s="380">
        <v>0</v>
      </c>
      <c r="AA77" s="380">
        <v>0</v>
      </c>
      <c r="AB77" s="380">
        <v>0</v>
      </c>
      <c r="AC77" s="380">
        <v>0</v>
      </c>
      <c r="AD77" s="380">
        <v>0</v>
      </c>
      <c r="AE77" s="380">
        <v>0</v>
      </c>
      <c r="AF77" s="380">
        <v>0</v>
      </c>
      <c r="AG77" s="380">
        <v>0</v>
      </c>
      <c r="AH77" s="380">
        <v>0</v>
      </c>
      <c r="AI77" s="380">
        <v>0</v>
      </c>
      <c r="AJ77" s="380">
        <v>0</v>
      </c>
      <c r="AK77" s="81">
        <f t="shared" si="15"/>
        <v>3562.2273339432782</v>
      </c>
    </row>
    <row r="78" spans="1:37" x14ac:dyDescent="0.2">
      <c r="A78" s="89"/>
      <c r="B78" s="386" t="s">
        <v>260</v>
      </c>
      <c r="C78" s="380">
        <v>0</v>
      </c>
      <c r="D78" s="380">
        <v>0</v>
      </c>
      <c r="E78" s="380">
        <v>0</v>
      </c>
      <c r="F78" s="380">
        <v>0</v>
      </c>
      <c r="G78" s="380">
        <v>0</v>
      </c>
      <c r="H78" s="380">
        <v>304.37699425892038</v>
      </c>
      <c r="I78" s="380">
        <v>304.37699425892038</v>
      </c>
      <c r="J78" s="81">
        <v>304.37699425892038</v>
      </c>
      <c r="K78" s="380">
        <v>304.37699425892038</v>
      </c>
      <c r="L78" s="380">
        <v>304.37699425892038</v>
      </c>
      <c r="M78" s="380">
        <v>304.37699425892038</v>
      </c>
      <c r="N78" s="380">
        <v>304.37699425892038</v>
      </c>
      <c r="O78" s="380">
        <v>304.37699425892038</v>
      </c>
      <c r="P78" s="380">
        <v>304.37699425892038</v>
      </c>
      <c r="Q78" s="380">
        <v>304.37699425892038</v>
      </c>
      <c r="R78" s="380">
        <v>0</v>
      </c>
      <c r="S78" s="380">
        <v>0</v>
      </c>
      <c r="T78" s="380">
        <v>0</v>
      </c>
      <c r="U78" s="380">
        <v>0</v>
      </c>
      <c r="V78" s="380">
        <v>0</v>
      </c>
      <c r="W78" s="380">
        <v>0</v>
      </c>
      <c r="X78" s="380">
        <v>0</v>
      </c>
      <c r="Y78" s="380">
        <v>0</v>
      </c>
      <c r="Z78" s="380">
        <v>0</v>
      </c>
      <c r="AA78" s="380">
        <v>0</v>
      </c>
      <c r="AB78" s="380">
        <v>0</v>
      </c>
      <c r="AC78" s="380">
        <v>0</v>
      </c>
      <c r="AD78" s="380">
        <v>0</v>
      </c>
      <c r="AE78" s="380">
        <v>0</v>
      </c>
      <c r="AF78" s="380">
        <v>0</v>
      </c>
      <c r="AG78" s="380">
        <v>0</v>
      </c>
      <c r="AH78" s="380">
        <v>0</v>
      </c>
      <c r="AI78" s="380">
        <v>0</v>
      </c>
      <c r="AJ78" s="380">
        <v>0</v>
      </c>
      <c r="AK78" s="81">
        <f t="shared" si="15"/>
        <v>3043.7699425892042</v>
      </c>
    </row>
    <row r="79" spans="1:37" x14ac:dyDescent="0.2">
      <c r="A79" s="89"/>
      <c r="B79" s="486" t="s">
        <v>27</v>
      </c>
      <c r="C79" s="380">
        <f t="shared" ref="C79:AJ79" si="34">+C80+C81</f>
        <v>0</v>
      </c>
      <c r="D79" s="380">
        <f t="shared" si="34"/>
        <v>0</v>
      </c>
      <c r="E79" s="380">
        <f t="shared" si="34"/>
        <v>0</v>
      </c>
      <c r="F79" s="380">
        <f t="shared" si="34"/>
        <v>0</v>
      </c>
      <c r="G79" s="380">
        <f t="shared" si="34"/>
        <v>0</v>
      </c>
      <c r="H79" s="380">
        <f t="shared" si="34"/>
        <v>8.9104224946490014</v>
      </c>
      <c r="I79" s="380">
        <f t="shared" si="34"/>
        <v>8.9104224946490014</v>
      </c>
      <c r="J79" s="380">
        <f t="shared" si="34"/>
        <v>8.9104224946490014</v>
      </c>
      <c r="K79" s="380">
        <f t="shared" si="34"/>
        <v>8.9104224946490014</v>
      </c>
      <c r="L79" s="380">
        <f t="shared" si="34"/>
        <v>8.9104224946490014</v>
      </c>
      <c r="M79" s="380">
        <f t="shared" si="34"/>
        <v>8.9104224946490014</v>
      </c>
      <c r="N79" s="380">
        <f t="shared" si="34"/>
        <v>8.9104224946490014</v>
      </c>
      <c r="O79" s="380">
        <f t="shared" si="34"/>
        <v>8.9104224946490014</v>
      </c>
      <c r="P79" s="380">
        <f t="shared" si="34"/>
        <v>8.9104224946490014</v>
      </c>
      <c r="Q79" s="380">
        <f t="shared" si="34"/>
        <v>8.9104224946490014</v>
      </c>
      <c r="R79" s="380">
        <f t="shared" si="34"/>
        <v>0</v>
      </c>
      <c r="S79" s="380">
        <f t="shared" si="34"/>
        <v>0</v>
      </c>
      <c r="T79" s="380">
        <f t="shared" si="34"/>
        <v>0</v>
      </c>
      <c r="U79" s="380">
        <f t="shared" si="34"/>
        <v>0</v>
      </c>
      <c r="V79" s="380">
        <f t="shared" si="34"/>
        <v>0</v>
      </c>
      <c r="W79" s="380">
        <f t="shared" si="34"/>
        <v>0</v>
      </c>
      <c r="X79" s="380">
        <f t="shared" si="34"/>
        <v>0</v>
      </c>
      <c r="Y79" s="380">
        <f t="shared" si="34"/>
        <v>0</v>
      </c>
      <c r="Z79" s="380">
        <f t="shared" si="34"/>
        <v>0</v>
      </c>
      <c r="AA79" s="380">
        <f t="shared" si="34"/>
        <v>0</v>
      </c>
      <c r="AB79" s="380">
        <f t="shared" si="34"/>
        <v>0</v>
      </c>
      <c r="AC79" s="380">
        <f t="shared" si="34"/>
        <v>0</v>
      </c>
      <c r="AD79" s="380">
        <f t="shared" si="34"/>
        <v>0</v>
      </c>
      <c r="AE79" s="380">
        <f t="shared" si="34"/>
        <v>0</v>
      </c>
      <c r="AF79" s="380">
        <f t="shared" si="34"/>
        <v>0</v>
      </c>
      <c r="AG79" s="380">
        <f t="shared" si="34"/>
        <v>0</v>
      </c>
      <c r="AH79" s="380">
        <f t="shared" si="34"/>
        <v>0</v>
      </c>
      <c r="AI79" s="380">
        <f t="shared" si="34"/>
        <v>0</v>
      </c>
      <c r="AJ79" s="380">
        <f t="shared" si="34"/>
        <v>0</v>
      </c>
      <c r="AK79" s="81">
        <f t="shared" ref="AK79:AK110" si="35">SUM(C79:AJ79)</f>
        <v>89.104224946489992</v>
      </c>
    </row>
    <row r="80" spans="1:37" x14ac:dyDescent="0.2">
      <c r="A80" s="89"/>
      <c r="B80" s="386" t="s">
        <v>259</v>
      </c>
      <c r="C80" s="380">
        <v>0</v>
      </c>
      <c r="D80" s="380">
        <v>0</v>
      </c>
      <c r="E80" s="380">
        <v>0</v>
      </c>
      <c r="F80" s="380">
        <v>0</v>
      </c>
      <c r="G80" s="380">
        <v>0</v>
      </c>
      <c r="H80" s="380">
        <v>6.1478882662797014</v>
      </c>
      <c r="I80" s="380">
        <v>6.1478882662797014</v>
      </c>
      <c r="J80" s="81">
        <v>6.1478882662797014</v>
      </c>
      <c r="K80" s="380">
        <v>6.1478882662797014</v>
      </c>
      <c r="L80" s="380">
        <v>6.1478882662797014</v>
      </c>
      <c r="M80" s="380">
        <v>6.1478882662797014</v>
      </c>
      <c r="N80" s="380">
        <v>6.1478882662797014</v>
      </c>
      <c r="O80" s="380">
        <v>6.1478882662797014</v>
      </c>
      <c r="P80" s="380">
        <v>6.1478882662797014</v>
      </c>
      <c r="Q80" s="380">
        <v>6.1478882662797014</v>
      </c>
      <c r="R80" s="380">
        <v>0</v>
      </c>
      <c r="S80" s="380">
        <v>0</v>
      </c>
      <c r="T80" s="380">
        <v>0</v>
      </c>
      <c r="U80" s="380">
        <v>0</v>
      </c>
      <c r="V80" s="380">
        <v>0</v>
      </c>
      <c r="W80" s="380">
        <v>0</v>
      </c>
      <c r="X80" s="380">
        <v>0</v>
      </c>
      <c r="Y80" s="380">
        <v>0</v>
      </c>
      <c r="Z80" s="380">
        <v>0</v>
      </c>
      <c r="AA80" s="380">
        <v>0</v>
      </c>
      <c r="AB80" s="380">
        <v>0</v>
      </c>
      <c r="AC80" s="380">
        <v>0</v>
      </c>
      <c r="AD80" s="380">
        <v>0</v>
      </c>
      <c r="AE80" s="380">
        <v>0</v>
      </c>
      <c r="AF80" s="380">
        <v>0</v>
      </c>
      <c r="AG80" s="380">
        <v>0</v>
      </c>
      <c r="AH80" s="380">
        <v>0</v>
      </c>
      <c r="AI80" s="380">
        <v>0</v>
      </c>
      <c r="AJ80" s="380">
        <v>0</v>
      </c>
      <c r="AK80" s="81">
        <f t="shared" si="35"/>
        <v>61.478882662797012</v>
      </c>
    </row>
    <row r="81" spans="1:37" x14ac:dyDescent="0.2">
      <c r="A81" s="89"/>
      <c r="B81" s="386" t="s">
        <v>260</v>
      </c>
      <c r="C81" s="380">
        <v>0</v>
      </c>
      <c r="D81" s="380">
        <v>0</v>
      </c>
      <c r="E81" s="380">
        <v>0</v>
      </c>
      <c r="F81" s="380">
        <v>0</v>
      </c>
      <c r="G81" s="380">
        <v>0</v>
      </c>
      <c r="H81" s="380">
        <v>2.7625342283693008</v>
      </c>
      <c r="I81" s="380">
        <v>2.7625342283693008</v>
      </c>
      <c r="J81" s="85">
        <v>2.7625342283693008</v>
      </c>
      <c r="K81" s="380">
        <v>2.7625342283693008</v>
      </c>
      <c r="L81" s="380">
        <v>2.7625342283693008</v>
      </c>
      <c r="M81" s="380">
        <v>2.7625342283693008</v>
      </c>
      <c r="N81" s="380">
        <v>2.7625342283693008</v>
      </c>
      <c r="O81" s="380">
        <v>2.7625342283693008</v>
      </c>
      <c r="P81" s="380">
        <v>2.7625342283693008</v>
      </c>
      <c r="Q81" s="380">
        <v>2.7625342283693008</v>
      </c>
      <c r="R81" s="380">
        <v>0</v>
      </c>
      <c r="S81" s="380">
        <v>0</v>
      </c>
      <c r="T81" s="380">
        <v>0</v>
      </c>
      <c r="U81" s="380">
        <v>0</v>
      </c>
      <c r="V81" s="380">
        <v>0</v>
      </c>
      <c r="W81" s="380">
        <v>0</v>
      </c>
      <c r="X81" s="380">
        <v>0</v>
      </c>
      <c r="Y81" s="380">
        <v>0</v>
      </c>
      <c r="Z81" s="380">
        <v>0</v>
      </c>
      <c r="AA81" s="380">
        <v>0</v>
      </c>
      <c r="AB81" s="380">
        <v>0</v>
      </c>
      <c r="AC81" s="380">
        <v>0</v>
      </c>
      <c r="AD81" s="380">
        <v>0</v>
      </c>
      <c r="AE81" s="380">
        <v>0</v>
      </c>
      <c r="AF81" s="380">
        <v>0</v>
      </c>
      <c r="AG81" s="380">
        <v>0</v>
      </c>
      <c r="AH81" s="380">
        <v>0</v>
      </c>
      <c r="AI81" s="380">
        <v>0</v>
      </c>
      <c r="AJ81" s="380">
        <v>0</v>
      </c>
      <c r="AK81" s="85">
        <f t="shared" si="35"/>
        <v>27.625342283693008</v>
      </c>
    </row>
    <row r="82" spans="1:37" x14ac:dyDescent="0.2">
      <c r="A82" s="89"/>
      <c r="B82" s="387" t="s">
        <v>28</v>
      </c>
      <c r="C82" s="363">
        <v>0</v>
      </c>
      <c r="D82" s="363">
        <v>0</v>
      </c>
      <c r="E82" s="363">
        <v>0</v>
      </c>
      <c r="F82" s="363">
        <v>0</v>
      </c>
      <c r="G82" s="363">
        <v>0</v>
      </c>
      <c r="H82" s="363">
        <v>0</v>
      </c>
      <c r="I82" s="363">
        <v>0</v>
      </c>
      <c r="J82" s="80">
        <v>0</v>
      </c>
      <c r="K82" s="363">
        <v>0</v>
      </c>
      <c r="L82" s="363">
        <v>0</v>
      </c>
      <c r="M82" s="363">
        <v>0</v>
      </c>
      <c r="N82" s="363">
        <v>0</v>
      </c>
      <c r="O82" s="363">
        <v>0</v>
      </c>
      <c r="P82" s="363">
        <v>0</v>
      </c>
      <c r="Q82" s="363">
        <v>0</v>
      </c>
      <c r="R82" s="363">
        <v>0</v>
      </c>
      <c r="S82" s="363">
        <v>0</v>
      </c>
      <c r="T82" s="363">
        <v>728.96087705306002</v>
      </c>
      <c r="U82" s="363">
        <v>728.96087705306002</v>
      </c>
      <c r="V82" s="363">
        <v>728.96087705306002</v>
      </c>
      <c r="W82" s="363">
        <v>728.96087705306002</v>
      </c>
      <c r="X82" s="363">
        <v>728.96087705306002</v>
      </c>
      <c r="Y82" s="363">
        <v>728.96087705306002</v>
      </c>
      <c r="Z82" s="363">
        <v>728.96087705306002</v>
      </c>
      <c r="AA82" s="363">
        <v>728.96087705306002</v>
      </c>
      <c r="AB82" s="363">
        <v>728.96087705306002</v>
      </c>
      <c r="AC82" s="363">
        <v>728.96087705306002</v>
      </c>
      <c r="AD82" s="363">
        <v>0</v>
      </c>
      <c r="AE82" s="363">
        <v>0</v>
      </c>
      <c r="AF82" s="363">
        <v>0</v>
      </c>
      <c r="AG82" s="363">
        <v>0</v>
      </c>
      <c r="AH82" s="363">
        <v>0</v>
      </c>
      <c r="AI82" s="363">
        <v>0</v>
      </c>
      <c r="AJ82" s="363">
        <v>0</v>
      </c>
      <c r="AK82" s="80">
        <f t="shared" si="35"/>
        <v>7289.6087705306018</v>
      </c>
    </row>
    <row r="83" spans="1:37" x14ac:dyDescent="0.2">
      <c r="A83" s="89"/>
      <c r="B83" s="387" t="s">
        <v>751</v>
      </c>
      <c r="C83" s="363">
        <v>0</v>
      </c>
      <c r="D83" s="363">
        <v>0</v>
      </c>
      <c r="E83" s="363">
        <v>0</v>
      </c>
      <c r="F83" s="363">
        <v>0</v>
      </c>
      <c r="G83" s="363">
        <v>1750</v>
      </c>
      <c r="H83" s="363">
        <v>0</v>
      </c>
      <c r="I83" s="363">
        <v>0</v>
      </c>
      <c r="J83" s="80">
        <v>0</v>
      </c>
      <c r="K83" s="363">
        <v>0</v>
      </c>
      <c r="L83" s="363">
        <v>0</v>
      </c>
      <c r="M83" s="363">
        <v>0</v>
      </c>
      <c r="N83" s="363">
        <v>0</v>
      </c>
      <c r="O83" s="363">
        <v>0</v>
      </c>
      <c r="P83" s="363">
        <v>0</v>
      </c>
      <c r="Q83" s="363">
        <v>0</v>
      </c>
      <c r="R83" s="363">
        <v>0</v>
      </c>
      <c r="S83" s="363">
        <v>0</v>
      </c>
      <c r="T83" s="363">
        <v>0</v>
      </c>
      <c r="U83" s="363">
        <v>0</v>
      </c>
      <c r="V83" s="363">
        <v>0</v>
      </c>
      <c r="W83" s="363">
        <v>0</v>
      </c>
      <c r="X83" s="363">
        <v>0</v>
      </c>
      <c r="Y83" s="363">
        <v>0</v>
      </c>
      <c r="Z83" s="363">
        <v>0</v>
      </c>
      <c r="AA83" s="363">
        <v>0</v>
      </c>
      <c r="AB83" s="363">
        <v>0</v>
      </c>
      <c r="AC83" s="363">
        <v>0</v>
      </c>
      <c r="AD83" s="363">
        <v>0</v>
      </c>
      <c r="AE83" s="363">
        <v>0</v>
      </c>
      <c r="AF83" s="363">
        <v>0</v>
      </c>
      <c r="AG83" s="363">
        <v>0</v>
      </c>
      <c r="AH83" s="363">
        <v>0</v>
      </c>
      <c r="AI83" s="363">
        <v>0</v>
      </c>
      <c r="AJ83" s="363">
        <v>0</v>
      </c>
      <c r="AK83" s="80">
        <f t="shared" si="35"/>
        <v>1750</v>
      </c>
    </row>
    <row r="84" spans="1:37" x14ac:dyDescent="0.2">
      <c r="A84" s="89"/>
      <c r="B84" s="362" t="s">
        <v>598</v>
      </c>
      <c r="C84" s="388">
        <v>0</v>
      </c>
      <c r="D84" s="388">
        <v>0</v>
      </c>
      <c r="E84" s="388">
        <v>0</v>
      </c>
      <c r="F84" s="388">
        <v>3250</v>
      </c>
      <c r="G84" s="388">
        <v>0</v>
      </c>
      <c r="H84" s="388">
        <v>0</v>
      </c>
      <c r="I84" s="388">
        <v>0</v>
      </c>
      <c r="J84" s="80">
        <v>0</v>
      </c>
      <c r="K84" s="388">
        <v>0</v>
      </c>
      <c r="L84" s="388">
        <v>0</v>
      </c>
      <c r="M84" s="388">
        <v>0</v>
      </c>
      <c r="N84" s="388">
        <v>0</v>
      </c>
      <c r="O84" s="388">
        <v>0</v>
      </c>
      <c r="P84" s="388">
        <v>0</v>
      </c>
      <c r="Q84" s="388">
        <v>0</v>
      </c>
      <c r="R84" s="388">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80">
        <f t="shared" si="35"/>
        <v>3250</v>
      </c>
    </row>
    <row r="85" spans="1:37" x14ac:dyDescent="0.2">
      <c r="A85" s="89"/>
      <c r="B85" s="362" t="s">
        <v>752</v>
      </c>
      <c r="C85" s="388">
        <v>0</v>
      </c>
      <c r="D85" s="388">
        <v>0</v>
      </c>
      <c r="E85" s="388">
        <v>0</v>
      </c>
      <c r="F85" s="388">
        <v>0</v>
      </c>
      <c r="G85" s="388">
        <v>0</v>
      </c>
      <c r="H85" s="388">
        <v>0</v>
      </c>
      <c r="I85" s="388">
        <v>0</v>
      </c>
      <c r="J85" s="80">
        <v>0</v>
      </c>
      <c r="K85" s="388">
        <v>0</v>
      </c>
      <c r="L85" s="388">
        <v>4250</v>
      </c>
      <c r="M85" s="388">
        <v>0</v>
      </c>
      <c r="N85" s="388">
        <v>0</v>
      </c>
      <c r="O85" s="388">
        <v>0</v>
      </c>
      <c r="P85" s="388">
        <v>0</v>
      </c>
      <c r="Q85" s="388">
        <v>0</v>
      </c>
      <c r="R85" s="388">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80">
        <f t="shared" si="35"/>
        <v>4250</v>
      </c>
    </row>
    <row r="86" spans="1:37" x14ac:dyDescent="0.2">
      <c r="A86" s="89"/>
      <c r="B86" s="387" t="s">
        <v>471</v>
      </c>
      <c r="C86" s="388">
        <v>2750</v>
      </c>
      <c r="D86" s="388">
        <v>0</v>
      </c>
      <c r="E86" s="388">
        <v>0</v>
      </c>
      <c r="F86" s="388">
        <v>0</v>
      </c>
      <c r="G86" s="388">
        <v>0</v>
      </c>
      <c r="H86" s="388">
        <v>0</v>
      </c>
      <c r="I86" s="388">
        <v>0</v>
      </c>
      <c r="J86" s="80">
        <v>0</v>
      </c>
      <c r="K86" s="388">
        <v>0</v>
      </c>
      <c r="L86" s="388">
        <v>0</v>
      </c>
      <c r="M86" s="388">
        <v>0</v>
      </c>
      <c r="N86" s="388">
        <v>0</v>
      </c>
      <c r="O86" s="388">
        <v>0</v>
      </c>
      <c r="P86" s="388">
        <v>0</v>
      </c>
      <c r="Q86" s="388">
        <v>0</v>
      </c>
      <c r="R86" s="388">
        <v>0</v>
      </c>
      <c r="S86" s="388">
        <v>0</v>
      </c>
      <c r="T86" s="388">
        <v>0</v>
      </c>
      <c r="U86" s="388">
        <v>0</v>
      </c>
      <c r="V86" s="388">
        <v>0</v>
      </c>
      <c r="W86" s="388">
        <v>0</v>
      </c>
      <c r="X86" s="388">
        <v>0</v>
      </c>
      <c r="Y86" s="388">
        <v>0</v>
      </c>
      <c r="Z86" s="388">
        <v>0</v>
      </c>
      <c r="AA86" s="388">
        <v>0</v>
      </c>
      <c r="AB86" s="388">
        <v>0</v>
      </c>
      <c r="AC86" s="388">
        <v>0</v>
      </c>
      <c r="AD86" s="388">
        <v>0</v>
      </c>
      <c r="AE86" s="388">
        <v>0</v>
      </c>
      <c r="AF86" s="388">
        <v>0</v>
      </c>
      <c r="AG86" s="388">
        <v>0</v>
      </c>
      <c r="AH86" s="388">
        <v>0</v>
      </c>
      <c r="AI86" s="388">
        <v>0</v>
      </c>
      <c r="AJ86" s="388">
        <v>0</v>
      </c>
      <c r="AK86" s="80">
        <f t="shared" si="35"/>
        <v>2750</v>
      </c>
    </row>
    <row r="87" spans="1:37" x14ac:dyDescent="0.2">
      <c r="A87" s="89"/>
      <c r="B87" s="362" t="s">
        <v>480</v>
      </c>
      <c r="C87" s="388">
        <v>0</v>
      </c>
      <c r="D87" s="388">
        <v>0</v>
      </c>
      <c r="E87" s="388">
        <v>0</v>
      </c>
      <c r="F87" s="388">
        <v>0</v>
      </c>
      <c r="G87" s="388">
        <v>0</v>
      </c>
      <c r="H87" s="388">
        <v>0</v>
      </c>
      <c r="I87" s="388">
        <v>0</v>
      </c>
      <c r="J87" s="80">
        <v>0</v>
      </c>
      <c r="K87" s="388">
        <v>0</v>
      </c>
      <c r="L87" s="388">
        <v>1000</v>
      </c>
      <c r="M87" s="388">
        <v>0</v>
      </c>
      <c r="N87" s="388">
        <v>0</v>
      </c>
      <c r="O87" s="388">
        <v>0</v>
      </c>
      <c r="P87" s="388">
        <v>0</v>
      </c>
      <c r="Q87" s="388">
        <v>0</v>
      </c>
      <c r="R87" s="388">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80">
        <f t="shared" si="35"/>
        <v>1000</v>
      </c>
    </row>
    <row r="88" spans="1:37" x14ac:dyDescent="0.2">
      <c r="A88" s="89"/>
      <c r="B88" s="362" t="s">
        <v>753</v>
      </c>
      <c r="C88" s="388">
        <v>0</v>
      </c>
      <c r="D88" s="388">
        <v>0</v>
      </c>
      <c r="E88" s="388">
        <v>0</v>
      </c>
      <c r="F88" s="388">
        <v>0</v>
      </c>
      <c r="G88" s="388">
        <v>0</v>
      </c>
      <c r="H88" s="388">
        <v>0</v>
      </c>
      <c r="I88" s="388">
        <v>0</v>
      </c>
      <c r="J88" s="80">
        <v>0</v>
      </c>
      <c r="K88" s="388">
        <v>0</v>
      </c>
      <c r="L88" s="388">
        <v>0</v>
      </c>
      <c r="M88" s="388">
        <v>0</v>
      </c>
      <c r="N88" s="388">
        <v>0</v>
      </c>
      <c r="O88" s="388">
        <v>0</v>
      </c>
      <c r="P88" s="388">
        <v>0</v>
      </c>
      <c r="Q88" s="388">
        <v>0</v>
      </c>
      <c r="R88" s="388">
        <v>0</v>
      </c>
      <c r="S88" s="388">
        <v>0</v>
      </c>
      <c r="T88" s="388">
        <v>0</v>
      </c>
      <c r="U88" s="388">
        <v>0</v>
      </c>
      <c r="V88" s="388">
        <v>0</v>
      </c>
      <c r="W88" s="388">
        <v>0</v>
      </c>
      <c r="X88" s="388">
        <v>0</v>
      </c>
      <c r="Y88" s="388">
        <v>0</v>
      </c>
      <c r="Z88" s="388">
        <v>0</v>
      </c>
      <c r="AA88" s="388">
        <v>0</v>
      </c>
      <c r="AB88" s="388">
        <v>0</v>
      </c>
      <c r="AC88" s="388">
        <v>0</v>
      </c>
      <c r="AD88" s="388">
        <v>0</v>
      </c>
      <c r="AE88" s="388">
        <v>0</v>
      </c>
      <c r="AF88" s="388">
        <v>3000</v>
      </c>
      <c r="AG88" s="388">
        <v>0</v>
      </c>
      <c r="AH88" s="388">
        <v>0</v>
      </c>
      <c r="AI88" s="388">
        <v>0</v>
      </c>
      <c r="AJ88" s="388">
        <v>0</v>
      </c>
      <c r="AK88" s="80">
        <f t="shared" si="35"/>
        <v>3000</v>
      </c>
    </row>
    <row r="89" spans="1:37" x14ac:dyDescent="0.2">
      <c r="A89" s="89"/>
      <c r="B89" s="362" t="s">
        <v>472</v>
      </c>
      <c r="C89" s="388">
        <v>0</v>
      </c>
      <c r="D89" s="388">
        <v>0</v>
      </c>
      <c r="E89" s="388">
        <v>4500</v>
      </c>
      <c r="F89" s="388">
        <v>0</v>
      </c>
      <c r="G89" s="388">
        <v>0</v>
      </c>
      <c r="H89" s="388">
        <v>0</v>
      </c>
      <c r="I89" s="388">
        <v>0</v>
      </c>
      <c r="J89" s="80">
        <v>0</v>
      </c>
      <c r="K89" s="388">
        <v>0</v>
      </c>
      <c r="L89" s="388">
        <v>0</v>
      </c>
      <c r="M89" s="388">
        <v>0</v>
      </c>
      <c r="N89" s="388">
        <v>0</v>
      </c>
      <c r="O89" s="388">
        <v>0</v>
      </c>
      <c r="P89" s="388">
        <v>0</v>
      </c>
      <c r="Q89" s="388">
        <v>0</v>
      </c>
      <c r="R89" s="388">
        <v>0</v>
      </c>
      <c r="S89" s="388">
        <v>0</v>
      </c>
      <c r="T89" s="388">
        <v>0</v>
      </c>
      <c r="U89" s="388">
        <v>0</v>
      </c>
      <c r="V89" s="388">
        <v>0</v>
      </c>
      <c r="W89" s="388">
        <v>0</v>
      </c>
      <c r="X89" s="388">
        <v>0</v>
      </c>
      <c r="Y89" s="388">
        <v>0</v>
      </c>
      <c r="Z89" s="388">
        <v>0</v>
      </c>
      <c r="AA89" s="388">
        <v>0</v>
      </c>
      <c r="AB89" s="388">
        <v>0</v>
      </c>
      <c r="AC89" s="388">
        <v>0</v>
      </c>
      <c r="AD89" s="388">
        <v>0</v>
      </c>
      <c r="AE89" s="388">
        <v>0</v>
      </c>
      <c r="AF89" s="388">
        <v>0</v>
      </c>
      <c r="AG89" s="388">
        <v>0</v>
      </c>
      <c r="AH89" s="388">
        <v>0</v>
      </c>
      <c r="AI89" s="388">
        <v>0</v>
      </c>
      <c r="AJ89" s="388">
        <v>0</v>
      </c>
      <c r="AK89" s="80">
        <f t="shared" si="35"/>
        <v>4500</v>
      </c>
    </row>
    <row r="90" spans="1:37" x14ac:dyDescent="0.2">
      <c r="A90" s="89"/>
      <c r="B90" s="362" t="s">
        <v>599</v>
      </c>
      <c r="C90" s="388">
        <v>0</v>
      </c>
      <c r="D90" s="388">
        <v>0</v>
      </c>
      <c r="E90" s="388">
        <v>0</v>
      </c>
      <c r="F90" s="388">
        <v>0</v>
      </c>
      <c r="G90" s="388">
        <v>0</v>
      </c>
      <c r="H90" s="388">
        <v>0</v>
      </c>
      <c r="I90" s="388">
        <v>0</v>
      </c>
      <c r="J90" s="80">
        <v>0</v>
      </c>
      <c r="K90" s="388">
        <v>3750</v>
      </c>
      <c r="L90" s="388">
        <v>0</v>
      </c>
      <c r="M90" s="388">
        <v>0</v>
      </c>
      <c r="N90" s="388">
        <v>0</v>
      </c>
      <c r="O90" s="388">
        <v>0</v>
      </c>
      <c r="P90" s="388">
        <v>0</v>
      </c>
      <c r="Q90" s="388">
        <v>0</v>
      </c>
      <c r="R90" s="388">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80">
        <f t="shared" si="35"/>
        <v>3750</v>
      </c>
    </row>
    <row r="91" spans="1:37" x14ac:dyDescent="0.2">
      <c r="A91" s="89"/>
      <c r="B91" s="387" t="s">
        <v>482</v>
      </c>
      <c r="C91" s="388">
        <v>0</v>
      </c>
      <c r="D91" s="388">
        <v>0</v>
      </c>
      <c r="E91" s="388">
        <v>0</v>
      </c>
      <c r="F91" s="388">
        <v>0</v>
      </c>
      <c r="G91" s="388">
        <v>0</v>
      </c>
      <c r="H91" s="388">
        <v>0</v>
      </c>
      <c r="I91" s="388">
        <v>0</v>
      </c>
      <c r="J91" s="80">
        <v>0</v>
      </c>
      <c r="K91" s="388">
        <v>0</v>
      </c>
      <c r="L91" s="388">
        <v>0</v>
      </c>
      <c r="M91" s="388">
        <v>0</v>
      </c>
      <c r="N91" s="388">
        <v>0</v>
      </c>
      <c r="O91" s="388">
        <v>0</v>
      </c>
      <c r="P91" s="388">
        <v>0</v>
      </c>
      <c r="Q91" s="388">
        <v>0</v>
      </c>
      <c r="R91" s="388">
        <v>0</v>
      </c>
      <c r="S91" s="388">
        <v>0</v>
      </c>
      <c r="T91" s="388">
        <v>1750</v>
      </c>
      <c r="U91" s="388">
        <v>0</v>
      </c>
      <c r="V91" s="388">
        <v>0</v>
      </c>
      <c r="W91" s="388">
        <v>0</v>
      </c>
      <c r="X91" s="388">
        <v>0</v>
      </c>
      <c r="Y91" s="388">
        <v>0</v>
      </c>
      <c r="Z91" s="388">
        <v>0</v>
      </c>
      <c r="AA91" s="388">
        <v>0</v>
      </c>
      <c r="AB91" s="388">
        <v>0</v>
      </c>
      <c r="AC91" s="388">
        <v>0</v>
      </c>
      <c r="AD91" s="388">
        <v>0</v>
      </c>
      <c r="AE91" s="388">
        <v>0</v>
      </c>
      <c r="AF91" s="388">
        <v>0</v>
      </c>
      <c r="AG91" s="388">
        <v>0</v>
      </c>
      <c r="AH91" s="388">
        <v>0</v>
      </c>
      <c r="AI91" s="388">
        <v>0</v>
      </c>
      <c r="AJ91" s="388">
        <v>0</v>
      </c>
      <c r="AK91" s="80">
        <f t="shared" si="35"/>
        <v>1750</v>
      </c>
    </row>
    <row r="92" spans="1:37" x14ac:dyDescent="0.2">
      <c r="A92" s="89"/>
      <c r="B92" s="387" t="s">
        <v>633</v>
      </c>
      <c r="C92" s="388">
        <v>0</v>
      </c>
      <c r="D92" s="388">
        <v>0</v>
      </c>
      <c r="E92" s="388">
        <v>0</v>
      </c>
      <c r="F92" s="388">
        <v>0</v>
      </c>
      <c r="G92" s="388">
        <v>0</v>
      </c>
      <c r="H92" s="388">
        <v>0</v>
      </c>
      <c r="I92" s="388">
        <v>0</v>
      </c>
      <c r="J92" s="80">
        <v>0</v>
      </c>
      <c r="K92" s="388">
        <v>0</v>
      </c>
      <c r="L92" s="388">
        <v>0</v>
      </c>
      <c r="M92" s="388">
        <v>0</v>
      </c>
      <c r="N92" s="388">
        <v>0</v>
      </c>
      <c r="O92" s="388">
        <v>0</v>
      </c>
      <c r="P92" s="388">
        <v>0</v>
      </c>
      <c r="Q92" s="388">
        <v>0</v>
      </c>
      <c r="R92" s="388">
        <v>0</v>
      </c>
      <c r="S92" s="388">
        <v>0</v>
      </c>
      <c r="T92" s="388">
        <v>0</v>
      </c>
      <c r="U92" s="388">
        <v>0</v>
      </c>
      <c r="V92" s="388">
        <v>0</v>
      </c>
      <c r="W92" s="388">
        <v>0</v>
      </c>
      <c r="X92" s="388">
        <v>0</v>
      </c>
      <c r="Y92" s="388">
        <v>0</v>
      </c>
      <c r="Z92" s="388">
        <v>0</v>
      </c>
      <c r="AA92" s="388">
        <v>0</v>
      </c>
      <c r="AB92" s="388">
        <v>0</v>
      </c>
      <c r="AC92" s="388">
        <v>0</v>
      </c>
      <c r="AD92" s="388">
        <v>0</v>
      </c>
      <c r="AE92" s="388">
        <v>0</v>
      </c>
      <c r="AF92" s="388">
        <v>0</v>
      </c>
      <c r="AG92" s="388">
        <v>0</v>
      </c>
      <c r="AH92" s="388">
        <v>0</v>
      </c>
      <c r="AI92" s="388">
        <v>0</v>
      </c>
      <c r="AJ92" s="388">
        <v>2750</v>
      </c>
      <c r="AK92" s="80">
        <f t="shared" si="35"/>
        <v>2750</v>
      </c>
    </row>
    <row r="93" spans="1:37" x14ac:dyDescent="0.2">
      <c r="A93" s="89"/>
      <c r="B93" s="362" t="s">
        <v>473</v>
      </c>
      <c r="C93" s="388">
        <v>0</v>
      </c>
      <c r="D93" s="388">
        <v>0</v>
      </c>
      <c r="E93" s="388">
        <v>0</v>
      </c>
      <c r="F93" s="388">
        <v>0</v>
      </c>
      <c r="G93" s="388">
        <v>0</v>
      </c>
      <c r="H93" s="388">
        <v>0</v>
      </c>
      <c r="I93" s="388">
        <v>0</v>
      </c>
      <c r="J93" s="80">
        <v>6500</v>
      </c>
      <c r="K93" s="388">
        <v>0</v>
      </c>
      <c r="L93" s="388">
        <v>0</v>
      </c>
      <c r="M93" s="388">
        <v>0</v>
      </c>
      <c r="N93" s="388">
        <v>0</v>
      </c>
      <c r="O93" s="388">
        <v>0</v>
      </c>
      <c r="P93" s="388">
        <v>0</v>
      </c>
      <c r="Q93" s="388">
        <v>0</v>
      </c>
      <c r="R93" s="388">
        <v>0</v>
      </c>
      <c r="S93" s="388">
        <v>0</v>
      </c>
      <c r="T93" s="388">
        <v>0</v>
      </c>
      <c r="U93" s="388">
        <v>0</v>
      </c>
      <c r="V93" s="388">
        <v>0</v>
      </c>
      <c r="W93" s="388">
        <v>0</v>
      </c>
      <c r="X93" s="388">
        <v>0</v>
      </c>
      <c r="Y93" s="388">
        <v>0</v>
      </c>
      <c r="Z93" s="388">
        <v>0</v>
      </c>
      <c r="AA93" s="388">
        <v>0</v>
      </c>
      <c r="AB93" s="388">
        <v>0</v>
      </c>
      <c r="AC93" s="388">
        <v>0</v>
      </c>
      <c r="AD93" s="388">
        <v>0</v>
      </c>
      <c r="AE93" s="388">
        <v>0</v>
      </c>
      <c r="AF93" s="388">
        <v>0</v>
      </c>
      <c r="AG93" s="388">
        <v>0</v>
      </c>
      <c r="AH93" s="388">
        <v>0</v>
      </c>
      <c r="AI93" s="388">
        <v>0</v>
      </c>
      <c r="AJ93" s="388">
        <v>0</v>
      </c>
      <c r="AK93" s="80">
        <f t="shared" si="35"/>
        <v>6500</v>
      </c>
    </row>
    <row r="94" spans="1:37" x14ac:dyDescent="0.2">
      <c r="A94" s="89"/>
      <c r="B94" s="387" t="s">
        <v>474</v>
      </c>
      <c r="C94" s="388">
        <v>0</v>
      </c>
      <c r="D94" s="388">
        <v>0</v>
      </c>
      <c r="E94" s="388">
        <v>0</v>
      </c>
      <c r="F94" s="388">
        <v>0</v>
      </c>
      <c r="G94" s="388">
        <v>0</v>
      </c>
      <c r="H94" s="388">
        <v>0</v>
      </c>
      <c r="I94" s="388">
        <v>0</v>
      </c>
      <c r="J94" s="80">
        <v>0</v>
      </c>
      <c r="K94" s="388">
        <v>0</v>
      </c>
      <c r="L94" s="388">
        <v>0</v>
      </c>
      <c r="M94" s="388">
        <v>0</v>
      </c>
      <c r="N94" s="388">
        <v>0</v>
      </c>
      <c r="O94" s="388">
        <v>0</v>
      </c>
      <c r="P94" s="388">
        <v>0</v>
      </c>
      <c r="Q94" s="388">
        <v>0</v>
      </c>
      <c r="R94" s="388">
        <v>0</v>
      </c>
      <c r="S94" s="388">
        <v>0</v>
      </c>
      <c r="T94" s="388">
        <v>0</v>
      </c>
      <c r="U94" s="388">
        <v>0</v>
      </c>
      <c r="V94" s="388">
        <v>0</v>
      </c>
      <c r="W94" s="388">
        <v>0</v>
      </c>
      <c r="X94" s="388">
        <v>0</v>
      </c>
      <c r="Y94" s="388">
        <v>0</v>
      </c>
      <c r="Z94" s="388">
        <v>0</v>
      </c>
      <c r="AA94" s="388">
        <v>0</v>
      </c>
      <c r="AB94" s="388">
        <v>0</v>
      </c>
      <c r="AC94" s="388">
        <v>0</v>
      </c>
      <c r="AD94" s="388">
        <v>2750</v>
      </c>
      <c r="AE94" s="388">
        <v>0</v>
      </c>
      <c r="AF94" s="388">
        <v>0</v>
      </c>
      <c r="AG94" s="388">
        <v>0</v>
      </c>
      <c r="AH94" s="388">
        <v>0</v>
      </c>
      <c r="AI94" s="388">
        <v>0</v>
      </c>
      <c r="AJ94" s="388">
        <v>0</v>
      </c>
      <c r="AK94" s="80">
        <f t="shared" si="35"/>
        <v>2750</v>
      </c>
    </row>
    <row r="95" spans="1:37" x14ac:dyDescent="0.2">
      <c r="A95" s="89"/>
      <c r="B95" s="387" t="s">
        <v>682</v>
      </c>
      <c r="C95" s="388">
        <v>0</v>
      </c>
      <c r="D95" s="388">
        <v>0</v>
      </c>
      <c r="E95" s="388">
        <v>0</v>
      </c>
      <c r="F95" s="388">
        <v>0</v>
      </c>
      <c r="G95" s="388">
        <v>1143.6413540713631</v>
      </c>
      <c r="H95" s="388">
        <v>0</v>
      </c>
      <c r="I95" s="388">
        <v>0</v>
      </c>
      <c r="J95" s="80">
        <v>0</v>
      </c>
      <c r="K95" s="388">
        <v>0</v>
      </c>
      <c r="L95" s="388">
        <v>0</v>
      </c>
      <c r="M95" s="388">
        <v>0</v>
      </c>
      <c r="N95" s="388">
        <v>0</v>
      </c>
      <c r="O95" s="388">
        <v>0</v>
      </c>
      <c r="P95" s="388">
        <v>0</v>
      </c>
      <c r="Q95" s="388">
        <v>0</v>
      </c>
      <c r="R95" s="388">
        <v>0</v>
      </c>
      <c r="S95" s="388">
        <v>0</v>
      </c>
      <c r="T95" s="388">
        <v>0</v>
      </c>
      <c r="U95" s="388">
        <v>0</v>
      </c>
      <c r="V95" s="388">
        <v>0</v>
      </c>
      <c r="W95" s="388">
        <v>0</v>
      </c>
      <c r="X95" s="388">
        <v>0</v>
      </c>
      <c r="Y95" s="388">
        <v>0</v>
      </c>
      <c r="Z95" s="388">
        <v>0</v>
      </c>
      <c r="AA95" s="388">
        <v>0</v>
      </c>
      <c r="AB95" s="388">
        <v>0</v>
      </c>
      <c r="AC95" s="388">
        <v>0</v>
      </c>
      <c r="AD95" s="388">
        <v>0</v>
      </c>
      <c r="AE95" s="388">
        <v>0</v>
      </c>
      <c r="AF95" s="388">
        <v>0</v>
      </c>
      <c r="AG95" s="388">
        <v>0</v>
      </c>
      <c r="AH95" s="388">
        <v>0</v>
      </c>
      <c r="AI95" s="388">
        <v>0</v>
      </c>
      <c r="AJ95" s="388">
        <v>0</v>
      </c>
      <c r="AK95" s="80">
        <f t="shared" si="35"/>
        <v>1143.6413540713631</v>
      </c>
    </row>
    <row r="96" spans="1:37" x14ac:dyDescent="0.2">
      <c r="A96" s="89"/>
      <c r="B96" s="362" t="s">
        <v>583</v>
      </c>
      <c r="C96" s="389">
        <v>0</v>
      </c>
      <c r="D96" s="389">
        <v>0</v>
      </c>
      <c r="E96" s="389">
        <v>0</v>
      </c>
      <c r="F96" s="389">
        <v>1429.5516925892041</v>
      </c>
      <c r="G96" s="389">
        <v>0</v>
      </c>
      <c r="H96" s="389">
        <v>0</v>
      </c>
      <c r="I96" s="389">
        <v>0</v>
      </c>
      <c r="J96" s="80">
        <v>0</v>
      </c>
      <c r="K96" s="389">
        <v>0</v>
      </c>
      <c r="L96" s="389">
        <v>0</v>
      </c>
      <c r="M96" s="389">
        <v>0</v>
      </c>
      <c r="N96" s="389">
        <v>0</v>
      </c>
      <c r="O96" s="389">
        <v>0</v>
      </c>
      <c r="P96" s="389">
        <v>0</v>
      </c>
      <c r="Q96" s="389">
        <v>0</v>
      </c>
      <c r="R96" s="389">
        <v>0</v>
      </c>
      <c r="S96" s="389">
        <v>0</v>
      </c>
      <c r="T96" s="389">
        <v>0</v>
      </c>
      <c r="U96" s="389">
        <v>0</v>
      </c>
      <c r="V96" s="389">
        <v>0</v>
      </c>
      <c r="W96" s="389">
        <v>0</v>
      </c>
      <c r="X96" s="389">
        <v>0</v>
      </c>
      <c r="Y96" s="389">
        <v>0</v>
      </c>
      <c r="Z96" s="389">
        <v>0</v>
      </c>
      <c r="AA96" s="389">
        <v>0</v>
      </c>
      <c r="AB96" s="389">
        <v>0</v>
      </c>
      <c r="AC96" s="389">
        <v>0</v>
      </c>
      <c r="AD96" s="389">
        <v>0</v>
      </c>
      <c r="AE96" s="389">
        <v>0</v>
      </c>
      <c r="AF96" s="389">
        <v>0</v>
      </c>
      <c r="AG96" s="389">
        <v>0</v>
      </c>
      <c r="AH96" s="389">
        <v>0</v>
      </c>
      <c r="AI96" s="389">
        <v>0</v>
      </c>
      <c r="AJ96" s="389">
        <v>0</v>
      </c>
      <c r="AK96" s="80">
        <f t="shared" si="35"/>
        <v>1429.5516925892041</v>
      </c>
    </row>
    <row r="97" spans="1:37" x14ac:dyDescent="0.2">
      <c r="A97" s="89"/>
      <c r="B97" s="362" t="s">
        <v>584</v>
      </c>
      <c r="C97" s="389">
        <v>0</v>
      </c>
      <c r="D97" s="389">
        <v>0</v>
      </c>
      <c r="E97" s="389">
        <v>0</v>
      </c>
      <c r="F97" s="389">
        <v>0</v>
      </c>
      <c r="G97" s="389">
        <v>0</v>
      </c>
      <c r="H97" s="389">
        <v>0</v>
      </c>
      <c r="I97" s="389">
        <v>0</v>
      </c>
      <c r="J97" s="80">
        <v>0</v>
      </c>
      <c r="K97" s="389">
        <v>1429.5516925892041</v>
      </c>
      <c r="L97" s="389">
        <v>0</v>
      </c>
      <c r="M97" s="389">
        <v>0</v>
      </c>
      <c r="N97" s="389">
        <v>0</v>
      </c>
      <c r="O97" s="389">
        <v>0</v>
      </c>
      <c r="P97" s="389">
        <v>0</v>
      </c>
      <c r="Q97" s="389">
        <v>0</v>
      </c>
      <c r="R97" s="389">
        <v>0</v>
      </c>
      <c r="S97" s="389">
        <v>0</v>
      </c>
      <c r="T97" s="389">
        <v>0</v>
      </c>
      <c r="U97" s="389">
        <v>0</v>
      </c>
      <c r="V97" s="389">
        <v>0</v>
      </c>
      <c r="W97" s="389">
        <v>0</v>
      </c>
      <c r="X97" s="389">
        <v>0</v>
      </c>
      <c r="Y97" s="389">
        <v>0</v>
      </c>
      <c r="Z97" s="389">
        <v>0</v>
      </c>
      <c r="AA97" s="389">
        <v>0</v>
      </c>
      <c r="AB97" s="389">
        <v>0</v>
      </c>
      <c r="AC97" s="389">
        <v>0</v>
      </c>
      <c r="AD97" s="389">
        <v>0</v>
      </c>
      <c r="AE97" s="389">
        <v>0</v>
      </c>
      <c r="AF97" s="389">
        <v>0</v>
      </c>
      <c r="AG97" s="389">
        <v>0</v>
      </c>
      <c r="AH97" s="389">
        <v>0</v>
      </c>
      <c r="AI97" s="389">
        <v>0</v>
      </c>
      <c r="AJ97" s="389">
        <v>0</v>
      </c>
      <c r="AK97" s="80">
        <f t="shared" si="35"/>
        <v>1429.5516925892041</v>
      </c>
    </row>
    <row r="98" spans="1:37" x14ac:dyDescent="0.2">
      <c r="A98" s="89"/>
      <c r="B98" s="387" t="s">
        <v>683</v>
      </c>
      <c r="C98" s="388">
        <v>0</v>
      </c>
      <c r="D98" s="388">
        <v>0</v>
      </c>
      <c r="E98" s="388">
        <v>0</v>
      </c>
      <c r="F98" s="388">
        <v>0</v>
      </c>
      <c r="G98" s="388">
        <v>0</v>
      </c>
      <c r="H98" s="388">
        <v>0</v>
      </c>
      <c r="I98" s="388">
        <v>0</v>
      </c>
      <c r="J98" s="80">
        <v>0</v>
      </c>
      <c r="K98" s="388">
        <v>0</v>
      </c>
      <c r="L98" s="388">
        <v>1143.6413540713631</v>
      </c>
      <c r="M98" s="388">
        <v>0</v>
      </c>
      <c r="N98" s="388">
        <v>0</v>
      </c>
      <c r="O98" s="388">
        <v>0</v>
      </c>
      <c r="P98" s="388">
        <v>0</v>
      </c>
      <c r="Q98" s="388">
        <v>0</v>
      </c>
      <c r="R98" s="388">
        <v>0</v>
      </c>
      <c r="S98" s="388">
        <v>0</v>
      </c>
      <c r="T98" s="388">
        <v>0</v>
      </c>
      <c r="U98" s="388">
        <v>0</v>
      </c>
      <c r="V98" s="388">
        <v>0</v>
      </c>
      <c r="W98" s="388">
        <v>0</v>
      </c>
      <c r="X98" s="388">
        <v>0</v>
      </c>
      <c r="Y98" s="388">
        <v>0</v>
      </c>
      <c r="Z98" s="388">
        <v>0</v>
      </c>
      <c r="AA98" s="388">
        <v>0</v>
      </c>
      <c r="AB98" s="388">
        <v>0</v>
      </c>
      <c r="AC98" s="388">
        <v>0</v>
      </c>
      <c r="AD98" s="388">
        <v>0</v>
      </c>
      <c r="AE98" s="388">
        <v>0</v>
      </c>
      <c r="AF98" s="388">
        <v>0</v>
      </c>
      <c r="AG98" s="388">
        <v>0</v>
      </c>
      <c r="AH98" s="388">
        <v>0</v>
      </c>
      <c r="AI98" s="388">
        <v>0</v>
      </c>
      <c r="AJ98" s="388">
        <v>0</v>
      </c>
      <c r="AK98" s="80">
        <f t="shared" si="35"/>
        <v>1143.6413540713631</v>
      </c>
    </row>
    <row r="99" spans="1:37" x14ac:dyDescent="0.2">
      <c r="A99" s="89"/>
      <c r="B99" s="387" t="s">
        <v>684</v>
      </c>
      <c r="C99" s="388">
        <v>0</v>
      </c>
      <c r="D99" s="388">
        <v>0</v>
      </c>
      <c r="E99" s="388">
        <v>0</v>
      </c>
      <c r="F99" s="388">
        <v>0</v>
      </c>
      <c r="G99" s="388">
        <v>0</v>
      </c>
      <c r="H99" s="388">
        <v>0</v>
      </c>
      <c r="I99" s="388">
        <v>0</v>
      </c>
      <c r="J99" s="80">
        <v>0</v>
      </c>
      <c r="K99" s="388">
        <v>0</v>
      </c>
      <c r="L99" s="388">
        <v>0</v>
      </c>
      <c r="M99" s="388">
        <v>0</v>
      </c>
      <c r="N99" s="388">
        <v>0</v>
      </c>
      <c r="O99" s="388">
        <v>0</v>
      </c>
      <c r="P99" s="388">
        <v>0</v>
      </c>
      <c r="Q99" s="388">
        <v>0</v>
      </c>
      <c r="R99" s="388">
        <v>0</v>
      </c>
      <c r="S99" s="388">
        <v>0</v>
      </c>
      <c r="T99" s="388">
        <v>0</v>
      </c>
      <c r="U99" s="388">
        <v>0</v>
      </c>
      <c r="V99" s="388">
        <v>0</v>
      </c>
      <c r="W99" s="388">
        <v>0</v>
      </c>
      <c r="X99" s="388">
        <v>0</v>
      </c>
      <c r="Y99" s="388">
        <v>0</v>
      </c>
      <c r="Z99" s="388">
        <v>0</v>
      </c>
      <c r="AA99" s="388">
        <v>0</v>
      </c>
      <c r="AB99" s="388">
        <v>0</v>
      </c>
      <c r="AC99" s="388">
        <v>0</v>
      </c>
      <c r="AD99" s="388">
        <v>0</v>
      </c>
      <c r="AE99" s="388">
        <v>857.7310155535223</v>
      </c>
      <c r="AF99" s="388">
        <v>0</v>
      </c>
      <c r="AG99" s="388">
        <v>0</v>
      </c>
      <c r="AH99" s="388">
        <v>0</v>
      </c>
      <c r="AI99" s="388">
        <v>0</v>
      </c>
      <c r="AJ99" s="388">
        <v>0</v>
      </c>
      <c r="AK99" s="80">
        <f t="shared" si="35"/>
        <v>857.7310155535223</v>
      </c>
    </row>
    <row r="100" spans="1:37" x14ac:dyDescent="0.2">
      <c r="A100" s="89"/>
      <c r="B100" s="362" t="s">
        <v>634</v>
      </c>
      <c r="C100" s="95">
        <v>0</v>
      </c>
      <c r="D100" s="95">
        <v>406.46275784981202</v>
      </c>
      <c r="E100" s="95">
        <v>0</v>
      </c>
      <c r="F100" s="95">
        <v>0</v>
      </c>
      <c r="G100" s="95">
        <v>0</v>
      </c>
      <c r="H100" s="95">
        <v>0</v>
      </c>
      <c r="I100" s="95">
        <v>0</v>
      </c>
      <c r="J100" s="80">
        <v>0</v>
      </c>
      <c r="K100" s="95">
        <v>0</v>
      </c>
      <c r="L100" s="95">
        <v>0</v>
      </c>
      <c r="M100" s="95">
        <v>0</v>
      </c>
      <c r="N100" s="95">
        <v>0</v>
      </c>
      <c r="O100" s="95">
        <v>0</v>
      </c>
      <c r="P100" s="95">
        <v>0</v>
      </c>
      <c r="Q100" s="95">
        <v>0</v>
      </c>
      <c r="R100" s="95">
        <v>0</v>
      </c>
      <c r="S100" s="95">
        <v>0</v>
      </c>
      <c r="T100" s="95">
        <v>0</v>
      </c>
      <c r="U100" s="95">
        <v>0</v>
      </c>
      <c r="V100" s="95">
        <v>0</v>
      </c>
      <c r="W100" s="95">
        <v>0</v>
      </c>
      <c r="X100" s="95">
        <v>0</v>
      </c>
      <c r="Y100" s="95">
        <v>0</v>
      </c>
      <c r="Z100" s="95">
        <v>0</v>
      </c>
      <c r="AA100" s="95">
        <v>0</v>
      </c>
      <c r="AB100" s="95">
        <v>0</v>
      </c>
      <c r="AC100" s="95">
        <v>0</v>
      </c>
      <c r="AD100" s="95">
        <v>0</v>
      </c>
      <c r="AE100" s="95">
        <v>0</v>
      </c>
      <c r="AF100" s="95">
        <v>0</v>
      </c>
      <c r="AG100" s="95">
        <v>0</v>
      </c>
      <c r="AH100" s="95">
        <v>0</v>
      </c>
      <c r="AI100" s="95">
        <v>0</v>
      </c>
      <c r="AJ100" s="95">
        <v>0</v>
      </c>
      <c r="AK100" s="80">
        <f t="shared" si="35"/>
        <v>406.46275784981202</v>
      </c>
    </row>
    <row r="101" spans="1:37" x14ac:dyDescent="0.2">
      <c r="A101" s="89"/>
      <c r="B101" s="362" t="s">
        <v>749</v>
      </c>
      <c r="C101" s="95">
        <v>0</v>
      </c>
      <c r="D101" s="95">
        <v>915.42597722246171</v>
      </c>
      <c r="E101" s="95">
        <v>0</v>
      </c>
      <c r="F101" s="95">
        <v>0</v>
      </c>
      <c r="G101" s="95">
        <v>0</v>
      </c>
      <c r="H101" s="95">
        <v>0</v>
      </c>
      <c r="I101" s="95">
        <v>0</v>
      </c>
      <c r="J101" s="80">
        <v>0</v>
      </c>
      <c r="K101" s="95">
        <v>0</v>
      </c>
      <c r="L101" s="95">
        <v>0</v>
      </c>
      <c r="M101" s="95">
        <v>0</v>
      </c>
      <c r="N101" s="95">
        <v>0</v>
      </c>
      <c r="O101" s="95">
        <v>0</v>
      </c>
      <c r="P101" s="95">
        <v>0</v>
      </c>
      <c r="Q101" s="95">
        <v>0</v>
      </c>
      <c r="R101" s="95">
        <v>0</v>
      </c>
      <c r="S101" s="95">
        <v>0</v>
      </c>
      <c r="T101" s="95">
        <v>0</v>
      </c>
      <c r="U101" s="95">
        <v>0</v>
      </c>
      <c r="V101" s="95">
        <v>0</v>
      </c>
      <c r="W101" s="95">
        <v>0</v>
      </c>
      <c r="X101" s="95">
        <v>0</v>
      </c>
      <c r="Y101" s="95">
        <v>0</v>
      </c>
      <c r="Z101" s="95">
        <v>0</v>
      </c>
      <c r="AA101" s="95">
        <v>0</v>
      </c>
      <c r="AB101" s="95">
        <v>0</v>
      </c>
      <c r="AC101" s="95">
        <v>0</v>
      </c>
      <c r="AD101" s="95">
        <v>0</v>
      </c>
      <c r="AE101" s="95">
        <v>0</v>
      </c>
      <c r="AF101" s="95">
        <v>0</v>
      </c>
      <c r="AG101" s="95">
        <v>0</v>
      </c>
      <c r="AH101" s="95">
        <v>0</v>
      </c>
      <c r="AI101" s="95">
        <v>0</v>
      </c>
      <c r="AJ101" s="95">
        <v>0</v>
      </c>
      <c r="AK101" s="80">
        <f t="shared" si="35"/>
        <v>915.42597722246171</v>
      </c>
    </row>
    <row r="102" spans="1:37" x14ac:dyDescent="0.2">
      <c r="A102" s="89"/>
      <c r="B102" s="387" t="s">
        <v>934</v>
      </c>
      <c r="C102" s="80">
        <v>0</v>
      </c>
      <c r="D102" s="80">
        <v>2120.2848490000001</v>
      </c>
      <c r="E102" s="80">
        <v>0</v>
      </c>
      <c r="F102" s="80">
        <v>0</v>
      </c>
      <c r="G102" s="80">
        <v>0</v>
      </c>
      <c r="H102" s="80">
        <v>0</v>
      </c>
      <c r="I102" s="80">
        <v>0</v>
      </c>
      <c r="J102" s="80">
        <v>0</v>
      </c>
      <c r="K102" s="80">
        <v>0</v>
      </c>
      <c r="L102" s="80">
        <v>0</v>
      </c>
      <c r="M102" s="80">
        <v>0</v>
      </c>
      <c r="N102" s="80">
        <v>0</v>
      </c>
      <c r="O102" s="80">
        <v>0</v>
      </c>
      <c r="P102" s="80">
        <v>0</v>
      </c>
      <c r="Q102" s="80">
        <v>0</v>
      </c>
      <c r="R102" s="80">
        <v>0</v>
      </c>
      <c r="S102" s="80">
        <v>0</v>
      </c>
      <c r="T102" s="80">
        <v>0</v>
      </c>
      <c r="U102" s="80">
        <v>0</v>
      </c>
      <c r="V102" s="80">
        <v>0</v>
      </c>
      <c r="W102" s="80">
        <v>0</v>
      </c>
      <c r="X102" s="80">
        <v>0</v>
      </c>
      <c r="Y102" s="80">
        <v>0</v>
      </c>
      <c r="Z102" s="80">
        <v>0</v>
      </c>
      <c r="AA102" s="80">
        <v>0</v>
      </c>
      <c r="AB102" s="80">
        <v>0</v>
      </c>
      <c r="AC102" s="80">
        <v>0</v>
      </c>
      <c r="AD102" s="80">
        <v>0</v>
      </c>
      <c r="AE102" s="80">
        <v>0</v>
      </c>
      <c r="AF102" s="80">
        <v>0</v>
      </c>
      <c r="AG102" s="80">
        <v>0</v>
      </c>
      <c r="AH102" s="80">
        <v>0</v>
      </c>
      <c r="AI102" s="80">
        <v>0</v>
      </c>
      <c r="AJ102" s="80">
        <v>0</v>
      </c>
      <c r="AK102" s="80">
        <f t="shared" si="35"/>
        <v>2120.2848490000001</v>
      </c>
    </row>
    <row r="103" spans="1:37" x14ac:dyDescent="0.2">
      <c r="A103" s="89"/>
      <c r="B103" s="362" t="s">
        <v>879</v>
      </c>
      <c r="C103" s="80">
        <v>0</v>
      </c>
      <c r="D103" s="80">
        <v>1637.7714940000001</v>
      </c>
      <c r="E103" s="80">
        <v>0</v>
      </c>
      <c r="F103" s="80">
        <v>0</v>
      </c>
      <c r="G103" s="80">
        <v>0</v>
      </c>
      <c r="H103" s="80">
        <v>0</v>
      </c>
      <c r="I103" s="80">
        <v>0</v>
      </c>
      <c r="J103" s="80">
        <v>0</v>
      </c>
      <c r="K103" s="80">
        <v>0</v>
      </c>
      <c r="L103" s="80">
        <v>0</v>
      </c>
      <c r="M103" s="80">
        <v>0</v>
      </c>
      <c r="N103" s="80">
        <v>0</v>
      </c>
      <c r="O103" s="80">
        <v>0</v>
      </c>
      <c r="P103" s="80">
        <v>0</v>
      </c>
      <c r="Q103" s="80">
        <v>0</v>
      </c>
      <c r="R103" s="80">
        <v>0</v>
      </c>
      <c r="S103" s="80">
        <v>0</v>
      </c>
      <c r="T103" s="80">
        <v>0</v>
      </c>
      <c r="U103" s="80">
        <v>0</v>
      </c>
      <c r="V103" s="80">
        <v>0</v>
      </c>
      <c r="W103" s="80">
        <v>0</v>
      </c>
      <c r="X103" s="80">
        <v>0</v>
      </c>
      <c r="Y103" s="80">
        <v>0</v>
      </c>
      <c r="Z103" s="80">
        <v>0</v>
      </c>
      <c r="AA103" s="80">
        <v>0</v>
      </c>
      <c r="AB103" s="80">
        <v>0</v>
      </c>
      <c r="AC103" s="80">
        <v>0</v>
      </c>
      <c r="AD103" s="80">
        <v>0</v>
      </c>
      <c r="AE103" s="80">
        <v>0</v>
      </c>
      <c r="AF103" s="80">
        <v>0</v>
      </c>
      <c r="AG103" s="80">
        <v>0</v>
      </c>
      <c r="AH103" s="80">
        <v>0</v>
      </c>
      <c r="AI103" s="80">
        <v>0</v>
      </c>
      <c r="AJ103" s="80">
        <v>0</v>
      </c>
      <c r="AK103" s="80">
        <f t="shared" si="35"/>
        <v>1637.7714940000001</v>
      </c>
    </row>
    <row r="104" spans="1:37" x14ac:dyDescent="0.2">
      <c r="A104" s="89"/>
      <c r="B104" s="387" t="s">
        <v>823</v>
      </c>
      <c r="C104" s="80">
        <v>2000</v>
      </c>
      <c r="D104" s="80">
        <v>0</v>
      </c>
      <c r="E104" s="80">
        <v>0</v>
      </c>
      <c r="F104" s="80">
        <v>0</v>
      </c>
      <c r="G104" s="80">
        <v>0</v>
      </c>
      <c r="H104" s="80">
        <v>0</v>
      </c>
      <c r="I104" s="80">
        <v>0</v>
      </c>
      <c r="J104" s="80">
        <v>0</v>
      </c>
      <c r="K104" s="80">
        <v>0</v>
      </c>
      <c r="L104" s="80">
        <v>0</v>
      </c>
      <c r="M104" s="80">
        <v>0</v>
      </c>
      <c r="N104" s="80">
        <v>0</v>
      </c>
      <c r="O104" s="80">
        <v>0</v>
      </c>
      <c r="P104" s="80">
        <v>0</v>
      </c>
      <c r="Q104" s="80">
        <v>0</v>
      </c>
      <c r="R104" s="80">
        <v>0</v>
      </c>
      <c r="S104" s="80">
        <v>0</v>
      </c>
      <c r="T104" s="80">
        <v>0</v>
      </c>
      <c r="U104" s="80">
        <v>0</v>
      </c>
      <c r="V104" s="80">
        <v>0</v>
      </c>
      <c r="W104" s="80">
        <v>0</v>
      </c>
      <c r="X104" s="80">
        <v>0</v>
      </c>
      <c r="Y104" s="80">
        <v>0</v>
      </c>
      <c r="Z104" s="80">
        <v>0</v>
      </c>
      <c r="AA104" s="80">
        <v>0</v>
      </c>
      <c r="AB104" s="80">
        <v>0</v>
      </c>
      <c r="AC104" s="80">
        <v>0</v>
      </c>
      <c r="AD104" s="80">
        <v>0</v>
      </c>
      <c r="AE104" s="80">
        <v>0</v>
      </c>
      <c r="AF104" s="80">
        <v>0</v>
      </c>
      <c r="AG104" s="80">
        <v>0</v>
      </c>
      <c r="AH104" s="80">
        <v>0</v>
      </c>
      <c r="AI104" s="80">
        <v>0</v>
      </c>
      <c r="AJ104" s="80">
        <v>0</v>
      </c>
      <c r="AK104" s="80">
        <f t="shared" si="35"/>
        <v>2000</v>
      </c>
    </row>
    <row r="105" spans="1:37" x14ac:dyDescent="0.2">
      <c r="A105" s="89"/>
      <c r="B105" s="387" t="s">
        <v>985</v>
      </c>
      <c r="C105" s="80">
        <v>2207.6583138152205</v>
      </c>
      <c r="D105" s="80">
        <v>0</v>
      </c>
      <c r="E105" s="80">
        <v>0</v>
      </c>
      <c r="F105" s="80">
        <v>0</v>
      </c>
      <c r="G105" s="80">
        <v>0</v>
      </c>
      <c r="H105" s="80">
        <v>0</v>
      </c>
      <c r="I105" s="80">
        <v>0</v>
      </c>
      <c r="J105" s="80">
        <v>0</v>
      </c>
      <c r="K105" s="80">
        <v>0</v>
      </c>
      <c r="L105" s="80">
        <v>0</v>
      </c>
      <c r="M105" s="80">
        <v>0</v>
      </c>
      <c r="N105" s="80">
        <v>0</v>
      </c>
      <c r="O105" s="80">
        <v>0</v>
      </c>
      <c r="P105" s="80">
        <v>0</v>
      </c>
      <c r="Q105" s="80">
        <v>0</v>
      </c>
      <c r="R105" s="80">
        <v>0</v>
      </c>
      <c r="S105" s="80">
        <v>0</v>
      </c>
      <c r="T105" s="80">
        <v>0</v>
      </c>
      <c r="U105" s="80">
        <v>0</v>
      </c>
      <c r="V105" s="80">
        <v>0</v>
      </c>
      <c r="W105" s="80">
        <v>0</v>
      </c>
      <c r="X105" s="80">
        <v>0</v>
      </c>
      <c r="Y105" s="80">
        <v>0</v>
      </c>
      <c r="Z105" s="80">
        <v>0</v>
      </c>
      <c r="AA105" s="80">
        <v>0</v>
      </c>
      <c r="AB105" s="80">
        <v>0</v>
      </c>
      <c r="AC105" s="80">
        <v>0</v>
      </c>
      <c r="AD105" s="80">
        <v>0</v>
      </c>
      <c r="AE105" s="80">
        <v>0</v>
      </c>
      <c r="AF105" s="80">
        <v>0</v>
      </c>
      <c r="AG105" s="80">
        <v>0</v>
      </c>
      <c r="AH105" s="80">
        <v>0</v>
      </c>
      <c r="AI105" s="80">
        <v>0</v>
      </c>
      <c r="AJ105" s="80">
        <v>0</v>
      </c>
      <c r="AK105" s="80">
        <f t="shared" si="35"/>
        <v>2207.6583138152205</v>
      </c>
    </row>
    <row r="106" spans="1:37" x14ac:dyDescent="0.2">
      <c r="A106" s="89"/>
      <c r="B106" s="362" t="s">
        <v>808</v>
      </c>
      <c r="C106" s="80">
        <v>105.24219656186622</v>
      </c>
      <c r="D106" s="80">
        <v>112.26045805788682</v>
      </c>
      <c r="E106" s="80">
        <v>120.29149184226732</v>
      </c>
      <c r="F106" s="80">
        <v>128.614618672619</v>
      </c>
      <c r="G106" s="80">
        <v>137.51363361669297</v>
      </c>
      <c r="H106" s="80">
        <v>146.86392062510021</v>
      </c>
      <c r="I106" s="80">
        <v>157.19009132359915</v>
      </c>
      <c r="J106" s="80">
        <v>168.06628087430522</v>
      </c>
      <c r="K106" s="80">
        <v>179.69500831246043</v>
      </c>
      <c r="L106" s="80">
        <v>192.09344101718406</v>
      </c>
      <c r="M106" s="80">
        <v>0</v>
      </c>
      <c r="N106" s="80">
        <v>0</v>
      </c>
      <c r="O106" s="80">
        <v>0</v>
      </c>
      <c r="P106" s="80">
        <v>0</v>
      </c>
      <c r="Q106" s="80">
        <v>0</v>
      </c>
      <c r="R106" s="80">
        <v>0</v>
      </c>
      <c r="S106" s="80">
        <v>0</v>
      </c>
      <c r="T106" s="80">
        <v>0</v>
      </c>
      <c r="U106" s="80">
        <v>0</v>
      </c>
      <c r="V106" s="80">
        <v>0</v>
      </c>
      <c r="W106" s="80">
        <v>0</v>
      </c>
      <c r="X106" s="80">
        <v>0</v>
      </c>
      <c r="Y106" s="80">
        <v>0</v>
      </c>
      <c r="Z106" s="80">
        <v>0</v>
      </c>
      <c r="AA106" s="80">
        <v>0</v>
      </c>
      <c r="AB106" s="80">
        <v>0</v>
      </c>
      <c r="AC106" s="80">
        <v>0</v>
      </c>
      <c r="AD106" s="80">
        <v>0</v>
      </c>
      <c r="AE106" s="80">
        <v>0</v>
      </c>
      <c r="AF106" s="80">
        <v>0</v>
      </c>
      <c r="AG106" s="80">
        <v>0</v>
      </c>
      <c r="AH106" s="80">
        <v>0</v>
      </c>
      <c r="AI106" s="80">
        <v>0</v>
      </c>
      <c r="AJ106" s="80">
        <v>0</v>
      </c>
      <c r="AK106" s="80">
        <f t="shared" si="35"/>
        <v>1447.8311409039813</v>
      </c>
    </row>
    <row r="107" spans="1:37" x14ac:dyDescent="0.2">
      <c r="A107" s="89"/>
      <c r="B107" s="387" t="s">
        <v>629</v>
      </c>
      <c r="C107" s="80">
        <v>0</v>
      </c>
      <c r="D107" s="80">
        <v>0</v>
      </c>
      <c r="E107" s="80">
        <v>0</v>
      </c>
      <c r="F107" s="80">
        <v>1418.3431366128602</v>
      </c>
      <c r="G107" s="80">
        <v>0</v>
      </c>
      <c r="H107" s="80">
        <v>0</v>
      </c>
      <c r="I107" s="80">
        <v>0</v>
      </c>
      <c r="J107" s="80">
        <v>0</v>
      </c>
      <c r="K107" s="80">
        <v>0</v>
      </c>
      <c r="L107" s="80">
        <v>0</v>
      </c>
      <c r="M107" s="80">
        <v>0</v>
      </c>
      <c r="N107" s="80">
        <v>0</v>
      </c>
      <c r="O107" s="80">
        <v>0</v>
      </c>
      <c r="P107" s="80">
        <v>0</v>
      </c>
      <c r="Q107" s="80">
        <v>0</v>
      </c>
      <c r="R107" s="80">
        <v>0</v>
      </c>
      <c r="S107" s="80">
        <v>0</v>
      </c>
      <c r="T107" s="80">
        <v>0</v>
      </c>
      <c r="U107" s="80">
        <v>0</v>
      </c>
      <c r="V107" s="80">
        <v>0</v>
      </c>
      <c r="W107" s="80">
        <v>0</v>
      </c>
      <c r="X107" s="80">
        <v>0</v>
      </c>
      <c r="Y107" s="80">
        <v>0</v>
      </c>
      <c r="Z107" s="80">
        <v>0</v>
      </c>
      <c r="AA107" s="80">
        <v>0</v>
      </c>
      <c r="AB107" s="80">
        <v>0</v>
      </c>
      <c r="AC107" s="80">
        <v>0</v>
      </c>
      <c r="AD107" s="80">
        <v>0</v>
      </c>
      <c r="AE107" s="80">
        <v>0</v>
      </c>
      <c r="AF107" s="80">
        <v>0</v>
      </c>
      <c r="AG107" s="80">
        <v>0</v>
      </c>
      <c r="AH107" s="80">
        <v>0</v>
      </c>
      <c r="AI107" s="80">
        <v>0</v>
      </c>
      <c r="AJ107" s="80">
        <v>0</v>
      </c>
      <c r="AK107" s="80">
        <f t="shared" si="35"/>
        <v>1418.3431366128602</v>
      </c>
    </row>
    <row r="108" spans="1:37" x14ac:dyDescent="0.2">
      <c r="A108" s="89"/>
      <c r="B108" s="362" t="s">
        <v>764</v>
      </c>
      <c r="C108" s="80">
        <v>1040.3391152207319</v>
      </c>
      <c r="D108" s="80">
        <v>0</v>
      </c>
      <c r="E108" s="80">
        <v>0</v>
      </c>
      <c r="F108" s="80">
        <v>0</v>
      </c>
      <c r="G108" s="80">
        <v>0</v>
      </c>
      <c r="H108" s="80">
        <v>0</v>
      </c>
      <c r="I108" s="80">
        <v>0</v>
      </c>
      <c r="J108" s="80">
        <v>0</v>
      </c>
      <c r="K108" s="80">
        <v>0</v>
      </c>
      <c r="L108" s="80">
        <v>0</v>
      </c>
      <c r="M108" s="80">
        <v>0</v>
      </c>
      <c r="N108" s="80">
        <v>0</v>
      </c>
      <c r="O108" s="80">
        <v>0</v>
      </c>
      <c r="P108" s="80">
        <v>0</v>
      </c>
      <c r="Q108" s="80">
        <v>0</v>
      </c>
      <c r="R108" s="80">
        <v>0</v>
      </c>
      <c r="S108" s="80">
        <v>0</v>
      </c>
      <c r="T108" s="80">
        <v>0</v>
      </c>
      <c r="U108" s="80">
        <v>0</v>
      </c>
      <c r="V108" s="80">
        <v>0</v>
      </c>
      <c r="W108" s="80">
        <v>0</v>
      </c>
      <c r="X108" s="80">
        <v>0</v>
      </c>
      <c r="Y108" s="80">
        <v>0</v>
      </c>
      <c r="Z108" s="80">
        <v>0</v>
      </c>
      <c r="AA108" s="80">
        <v>0</v>
      </c>
      <c r="AB108" s="80">
        <v>0</v>
      </c>
      <c r="AC108" s="80">
        <v>0</v>
      </c>
      <c r="AD108" s="80">
        <v>0</v>
      </c>
      <c r="AE108" s="80">
        <v>0</v>
      </c>
      <c r="AF108" s="80">
        <v>0</v>
      </c>
      <c r="AG108" s="80">
        <v>0</v>
      </c>
      <c r="AH108" s="80">
        <v>0</v>
      </c>
      <c r="AI108" s="80">
        <v>0</v>
      </c>
      <c r="AJ108" s="80">
        <v>0</v>
      </c>
      <c r="AK108" s="80">
        <f t="shared" si="35"/>
        <v>1040.3391152207319</v>
      </c>
    </row>
    <row r="109" spans="1:37" x14ac:dyDescent="0.2">
      <c r="A109" s="89"/>
      <c r="B109" s="362" t="s">
        <v>765</v>
      </c>
      <c r="C109" s="80">
        <v>396.54864254674237</v>
      </c>
      <c r="D109" s="80">
        <v>0</v>
      </c>
      <c r="E109" s="80">
        <v>0</v>
      </c>
      <c r="F109" s="80">
        <v>0</v>
      </c>
      <c r="G109" s="80">
        <v>0</v>
      </c>
      <c r="H109" s="80">
        <v>0</v>
      </c>
      <c r="I109" s="80">
        <v>0</v>
      </c>
      <c r="J109" s="80">
        <v>0</v>
      </c>
      <c r="K109" s="80">
        <v>0</v>
      </c>
      <c r="L109" s="80">
        <v>0</v>
      </c>
      <c r="M109" s="80">
        <v>0</v>
      </c>
      <c r="N109" s="80">
        <v>0</v>
      </c>
      <c r="O109" s="80">
        <v>0</v>
      </c>
      <c r="P109" s="80">
        <v>0</v>
      </c>
      <c r="Q109" s="80">
        <v>0</v>
      </c>
      <c r="R109" s="80">
        <v>0</v>
      </c>
      <c r="S109" s="80">
        <v>0</v>
      </c>
      <c r="T109" s="80">
        <v>0</v>
      </c>
      <c r="U109" s="80">
        <v>0</v>
      </c>
      <c r="V109" s="80">
        <v>0</v>
      </c>
      <c r="W109" s="80">
        <v>0</v>
      </c>
      <c r="X109" s="80">
        <v>0</v>
      </c>
      <c r="Y109" s="80">
        <v>0</v>
      </c>
      <c r="Z109" s="80">
        <v>0</v>
      </c>
      <c r="AA109" s="80">
        <v>0</v>
      </c>
      <c r="AB109" s="80">
        <v>0</v>
      </c>
      <c r="AC109" s="80">
        <v>0</v>
      </c>
      <c r="AD109" s="80">
        <v>0</v>
      </c>
      <c r="AE109" s="80">
        <v>0</v>
      </c>
      <c r="AF109" s="80">
        <v>0</v>
      </c>
      <c r="AG109" s="80">
        <v>0</v>
      </c>
      <c r="AH109" s="80">
        <v>0</v>
      </c>
      <c r="AI109" s="80">
        <v>0</v>
      </c>
      <c r="AJ109" s="80">
        <v>0</v>
      </c>
      <c r="AK109" s="80">
        <f t="shared" si="35"/>
        <v>396.54864254674237</v>
      </c>
    </row>
    <row r="110" spans="1:37" x14ac:dyDescent="0.2">
      <c r="A110" s="89"/>
      <c r="B110" s="362" t="s">
        <v>877</v>
      </c>
      <c r="C110" s="80">
        <v>0</v>
      </c>
      <c r="D110" s="80">
        <v>936.95656207763898</v>
      </c>
      <c r="E110" s="80">
        <v>0</v>
      </c>
      <c r="F110" s="80">
        <v>0</v>
      </c>
      <c r="G110" s="80">
        <v>0</v>
      </c>
      <c r="H110" s="80">
        <v>0</v>
      </c>
      <c r="I110" s="80">
        <v>0</v>
      </c>
      <c r="J110" s="80">
        <v>0</v>
      </c>
      <c r="K110" s="80">
        <v>0</v>
      </c>
      <c r="L110" s="80">
        <v>0</v>
      </c>
      <c r="M110" s="80">
        <v>0</v>
      </c>
      <c r="N110" s="80">
        <v>0</v>
      </c>
      <c r="O110" s="80">
        <v>0</v>
      </c>
      <c r="P110" s="80">
        <v>0</v>
      </c>
      <c r="Q110" s="80">
        <v>0</v>
      </c>
      <c r="R110" s="80">
        <v>0</v>
      </c>
      <c r="S110" s="80">
        <v>0</v>
      </c>
      <c r="T110" s="80">
        <v>0</v>
      </c>
      <c r="U110" s="80">
        <v>0</v>
      </c>
      <c r="V110" s="80">
        <v>0</v>
      </c>
      <c r="W110" s="80">
        <v>0</v>
      </c>
      <c r="X110" s="80">
        <v>0</v>
      </c>
      <c r="Y110" s="80">
        <v>0</v>
      </c>
      <c r="Z110" s="80">
        <v>0</v>
      </c>
      <c r="AA110" s="80">
        <v>0</v>
      </c>
      <c r="AB110" s="80">
        <v>0</v>
      </c>
      <c r="AC110" s="80">
        <v>0</v>
      </c>
      <c r="AD110" s="80">
        <v>0</v>
      </c>
      <c r="AE110" s="80">
        <v>0</v>
      </c>
      <c r="AF110" s="80">
        <v>0</v>
      </c>
      <c r="AG110" s="80">
        <v>0</v>
      </c>
      <c r="AH110" s="80">
        <v>0</v>
      </c>
      <c r="AI110" s="80">
        <v>0</v>
      </c>
      <c r="AJ110" s="80">
        <v>0</v>
      </c>
      <c r="AK110" s="80">
        <f t="shared" si="35"/>
        <v>936.95656207763898</v>
      </c>
    </row>
    <row r="111" spans="1:37" x14ac:dyDescent="0.2">
      <c r="A111" s="89"/>
      <c r="B111" s="362" t="s">
        <v>418</v>
      </c>
      <c r="C111" s="80">
        <v>0</v>
      </c>
      <c r="D111" s="80">
        <v>442.4316423642428</v>
      </c>
      <c r="E111" s="80">
        <v>0</v>
      </c>
      <c r="F111" s="80">
        <v>0</v>
      </c>
      <c r="G111" s="80">
        <v>0</v>
      </c>
      <c r="H111" s="80">
        <v>0</v>
      </c>
      <c r="I111" s="80">
        <v>0</v>
      </c>
      <c r="J111" s="80">
        <v>0</v>
      </c>
      <c r="K111" s="80">
        <v>0</v>
      </c>
      <c r="L111" s="80">
        <v>0</v>
      </c>
      <c r="M111" s="80">
        <v>0</v>
      </c>
      <c r="N111" s="80">
        <v>0</v>
      </c>
      <c r="O111" s="80">
        <v>0</v>
      </c>
      <c r="P111" s="80">
        <v>0</v>
      </c>
      <c r="Q111" s="80">
        <v>0</v>
      </c>
      <c r="R111" s="80">
        <v>0</v>
      </c>
      <c r="S111" s="80">
        <v>0</v>
      </c>
      <c r="T111" s="80">
        <v>0</v>
      </c>
      <c r="U111" s="80">
        <v>0</v>
      </c>
      <c r="V111" s="80">
        <v>0</v>
      </c>
      <c r="W111" s="80">
        <v>0</v>
      </c>
      <c r="X111" s="80">
        <v>0</v>
      </c>
      <c r="Y111" s="80">
        <v>0</v>
      </c>
      <c r="Z111" s="80">
        <v>0</v>
      </c>
      <c r="AA111" s="80">
        <v>0</v>
      </c>
      <c r="AB111" s="80">
        <v>0</v>
      </c>
      <c r="AC111" s="80">
        <v>0</v>
      </c>
      <c r="AD111" s="80">
        <v>0</v>
      </c>
      <c r="AE111" s="80">
        <v>0</v>
      </c>
      <c r="AF111" s="80">
        <v>0</v>
      </c>
      <c r="AG111" s="80">
        <v>0</v>
      </c>
      <c r="AH111" s="80">
        <v>0</v>
      </c>
      <c r="AI111" s="80">
        <v>0</v>
      </c>
      <c r="AJ111" s="80">
        <v>0</v>
      </c>
      <c r="AK111" s="80">
        <f t="shared" ref="AK111:AK136" si="36">SUM(C111:AJ111)</f>
        <v>442.4316423642428</v>
      </c>
    </row>
    <row r="112" spans="1:37" x14ac:dyDescent="0.2">
      <c r="A112" s="89"/>
      <c r="B112" s="362" t="s">
        <v>481</v>
      </c>
      <c r="C112" s="80">
        <v>22.028931</v>
      </c>
      <c r="D112" s="80">
        <v>0</v>
      </c>
      <c r="E112" s="80">
        <v>0</v>
      </c>
      <c r="F112" s="80">
        <v>0</v>
      </c>
      <c r="G112" s="80">
        <v>0</v>
      </c>
      <c r="H112" s="80">
        <v>0</v>
      </c>
      <c r="I112" s="80">
        <v>0</v>
      </c>
      <c r="J112" s="80">
        <v>0</v>
      </c>
      <c r="K112" s="80">
        <v>0</v>
      </c>
      <c r="L112" s="80">
        <v>0</v>
      </c>
      <c r="M112" s="80">
        <v>0</v>
      </c>
      <c r="N112" s="80">
        <v>0</v>
      </c>
      <c r="O112" s="80">
        <v>0</v>
      </c>
      <c r="P112" s="80">
        <v>0</v>
      </c>
      <c r="Q112" s="80">
        <v>0</v>
      </c>
      <c r="R112" s="80">
        <v>0</v>
      </c>
      <c r="S112" s="80">
        <v>0</v>
      </c>
      <c r="T112" s="80">
        <v>0</v>
      </c>
      <c r="U112" s="80">
        <v>0</v>
      </c>
      <c r="V112" s="80">
        <v>0</v>
      </c>
      <c r="W112" s="80">
        <v>0</v>
      </c>
      <c r="X112" s="80">
        <v>0</v>
      </c>
      <c r="Y112" s="80">
        <v>0</v>
      </c>
      <c r="Z112" s="80">
        <v>0</v>
      </c>
      <c r="AA112" s="80">
        <v>0</v>
      </c>
      <c r="AB112" s="80">
        <v>0</v>
      </c>
      <c r="AC112" s="80">
        <v>0</v>
      </c>
      <c r="AD112" s="80">
        <v>0</v>
      </c>
      <c r="AE112" s="80">
        <v>0</v>
      </c>
      <c r="AF112" s="80">
        <v>0</v>
      </c>
      <c r="AG112" s="80">
        <v>0</v>
      </c>
      <c r="AH112" s="80">
        <v>0</v>
      </c>
      <c r="AI112" s="80">
        <v>0</v>
      </c>
      <c r="AJ112" s="80">
        <v>0</v>
      </c>
      <c r="AK112" s="80">
        <f t="shared" si="36"/>
        <v>22.028931</v>
      </c>
    </row>
    <row r="113" spans="1:37" x14ac:dyDescent="0.2">
      <c r="A113" s="89"/>
      <c r="B113" s="362" t="s">
        <v>479</v>
      </c>
      <c r="C113" s="80">
        <v>0</v>
      </c>
      <c r="D113" s="80">
        <v>0</v>
      </c>
      <c r="E113" s="80">
        <v>0</v>
      </c>
      <c r="F113" s="80">
        <v>0</v>
      </c>
      <c r="G113" s="80">
        <v>694.68719399999998</v>
      </c>
      <c r="H113" s="80">
        <v>0</v>
      </c>
      <c r="I113" s="80">
        <v>0</v>
      </c>
      <c r="J113" s="80">
        <v>0</v>
      </c>
      <c r="K113" s="80">
        <v>0</v>
      </c>
      <c r="L113" s="80">
        <v>0</v>
      </c>
      <c r="M113" s="80">
        <v>0</v>
      </c>
      <c r="N113" s="80">
        <v>0</v>
      </c>
      <c r="O113" s="80">
        <v>0</v>
      </c>
      <c r="P113" s="80">
        <v>0</v>
      </c>
      <c r="Q113" s="80">
        <v>0</v>
      </c>
      <c r="R113" s="80">
        <v>0</v>
      </c>
      <c r="S113" s="80">
        <v>0</v>
      </c>
      <c r="T113" s="80">
        <v>0</v>
      </c>
      <c r="U113" s="80">
        <v>0</v>
      </c>
      <c r="V113" s="80">
        <v>0</v>
      </c>
      <c r="W113" s="80">
        <v>0</v>
      </c>
      <c r="X113" s="80">
        <v>0</v>
      </c>
      <c r="Y113" s="80">
        <v>0</v>
      </c>
      <c r="Z113" s="80">
        <v>0</v>
      </c>
      <c r="AA113" s="80">
        <v>0</v>
      </c>
      <c r="AB113" s="80">
        <v>0</v>
      </c>
      <c r="AC113" s="80">
        <v>0</v>
      </c>
      <c r="AD113" s="80">
        <v>0</v>
      </c>
      <c r="AE113" s="80">
        <v>0</v>
      </c>
      <c r="AF113" s="80">
        <v>0</v>
      </c>
      <c r="AG113" s="80">
        <v>0</v>
      </c>
      <c r="AH113" s="80">
        <v>0</v>
      </c>
      <c r="AI113" s="80">
        <v>0</v>
      </c>
      <c r="AJ113" s="80">
        <v>0</v>
      </c>
      <c r="AK113" s="80">
        <f t="shared" si="36"/>
        <v>694.68719399999998</v>
      </c>
    </row>
    <row r="114" spans="1:37" x14ac:dyDescent="0.2">
      <c r="A114" s="89"/>
      <c r="B114" s="362" t="s">
        <v>854</v>
      </c>
      <c r="C114" s="363">
        <v>1958.1159</v>
      </c>
      <c r="D114" s="363">
        <v>2060.8177019999998</v>
      </c>
      <c r="E114" s="363">
        <v>0</v>
      </c>
      <c r="F114" s="363">
        <v>0</v>
      </c>
      <c r="G114" s="363">
        <v>0</v>
      </c>
      <c r="H114" s="363">
        <v>0</v>
      </c>
      <c r="I114" s="363">
        <v>0</v>
      </c>
      <c r="J114" s="80">
        <v>0</v>
      </c>
      <c r="K114" s="363">
        <v>0</v>
      </c>
      <c r="L114" s="363">
        <v>0</v>
      </c>
      <c r="M114" s="363">
        <v>0</v>
      </c>
      <c r="N114" s="363">
        <v>0</v>
      </c>
      <c r="O114" s="363">
        <v>0</v>
      </c>
      <c r="P114" s="363">
        <v>0</v>
      </c>
      <c r="Q114" s="363">
        <v>0</v>
      </c>
      <c r="R114" s="363">
        <v>0</v>
      </c>
      <c r="S114" s="363">
        <v>0</v>
      </c>
      <c r="T114" s="363">
        <v>0</v>
      </c>
      <c r="U114" s="363">
        <v>0</v>
      </c>
      <c r="V114" s="363">
        <v>0</v>
      </c>
      <c r="W114" s="363">
        <v>0</v>
      </c>
      <c r="X114" s="363">
        <v>0</v>
      </c>
      <c r="Y114" s="363">
        <v>0</v>
      </c>
      <c r="Z114" s="363">
        <v>0</v>
      </c>
      <c r="AA114" s="363">
        <v>0</v>
      </c>
      <c r="AB114" s="363">
        <v>0</v>
      </c>
      <c r="AC114" s="363">
        <v>0</v>
      </c>
      <c r="AD114" s="363">
        <v>0</v>
      </c>
      <c r="AE114" s="363">
        <v>0</v>
      </c>
      <c r="AF114" s="363">
        <v>0</v>
      </c>
      <c r="AG114" s="363">
        <v>0</v>
      </c>
      <c r="AH114" s="363">
        <v>0</v>
      </c>
      <c r="AI114" s="363">
        <v>0</v>
      </c>
      <c r="AJ114" s="363">
        <v>0</v>
      </c>
      <c r="AK114" s="80">
        <f t="shared" si="36"/>
        <v>4018.9336020000001</v>
      </c>
    </row>
    <row r="115" spans="1:37" x14ac:dyDescent="0.2">
      <c r="A115" s="89"/>
      <c r="B115" s="362" t="s">
        <v>853</v>
      </c>
      <c r="C115" s="363">
        <v>0</v>
      </c>
      <c r="D115" s="363">
        <v>0</v>
      </c>
      <c r="E115" s="363">
        <v>0</v>
      </c>
      <c r="F115" s="363">
        <v>0</v>
      </c>
      <c r="G115" s="363">
        <v>506.81861801999997</v>
      </c>
      <c r="H115" s="363">
        <v>506.81861801999997</v>
      </c>
      <c r="I115" s="363">
        <v>522.17675796000003</v>
      </c>
      <c r="J115" s="80">
        <v>0</v>
      </c>
      <c r="K115" s="363">
        <v>0</v>
      </c>
      <c r="L115" s="363">
        <v>0</v>
      </c>
      <c r="M115" s="363">
        <v>0</v>
      </c>
      <c r="N115" s="363">
        <v>0</v>
      </c>
      <c r="O115" s="363">
        <v>0</v>
      </c>
      <c r="P115" s="363">
        <v>0</v>
      </c>
      <c r="Q115" s="363">
        <v>0</v>
      </c>
      <c r="R115" s="363">
        <v>0</v>
      </c>
      <c r="S115" s="363">
        <v>0</v>
      </c>
      <c r="T115" s="363">
        <v>0</v>
      </c>
      <c r="U115" s="363">
        <v>0</v>
      </c>
      <c r="V115" s="363">
        <v>0</v>
      </c>
      <c r="W115" s="363">
        <v>0</v>
      </c>
      <c r="X115" s="363">
        <v>0</v>
      </c>
      <c r="Y115" s="363">
        <v>0</v>
      </c>
      <c r="Z115" s="363">
        <v>0</v>
      </c>
      <c r="AA115" s="363">
        <v>0</v>
      </c>
      <c r="AB115" s="363">
        <v>0</v>
      </c>
      <c r="AC115" s="363">
        <v>0</v>
      </c>
      <c r="AD115" s="363">
        <v>0</v>
      </c>
      <c r="AE115" s="363">
        <v>0</v>
      </c>
      <c r="AF115" s="363">
        <v>0</v>
      </c>
      <c r="AG115" s="363">
        <v>0</v>
      </c>
      <c r="AH115" s="363">
        <v>0</v>
      </c>
      <c r="AI115" s="363">
        <v>0</v>
      </c>
      <c r="AJ115" s="363">
        <v>0</v>
      </c>
      <c r="AK115" s="80">
        <f t="shared" si="36"/>
        <v>1535.8139940000001</v>
      </c>
    </row>
    <row r="116" spans="1:37" x14ac:dyDescent="0.2">
      <c r="A116" s="89"/>
      <c r="B116" s="362" t="s">
        <v>636</v>
      </c>
      <c r="C116" s="363">
        <v>0</v>
      </c>
      <c r="D116" s="363">
        <v>0</v>
      </c>
      <c r="E116" s="363">
        <v>0</v>
      </c>
      <c r="F116" s="363">
        <v>0</v>
      </c>
      <c r="G116" s="363">
        <v>0</v>
      </c>
      <c r="H116" s="363">
        <v>0</v>
      </c>
      <c r="I116" s="363">
        <v>0</v>
      </c>
      <c r="J116" s="80">
        <v>0</v>
      </c>
      <c r="K116" s="363">
        <v>0</v>
      </c>
      <c r="L116" s="363">
        <v>0</v>
      </c>
      <c r="M116" s="363">
        <v>0</v>
      </c>
      <c r="N116" s="363">
        <v>0</v>
      </c>
      <c r="O116" s="363">
        <v>0</v>
      </c>
      <c r="P116" s="363">
        <v>0</v>
      </c>
      <c r="Q116" s="363">
        <v>0</v>
      </c>
      <c r="R116" s="363">
        <v>0</v>
      </c>
      <c r="S116" s="363">
        <v>897.85789995000005</v>
      </c>
      <c r="T116" s="363">
        <v>897.85789995000005</v>
      </c>
      <c r="U116" s="363">
        <v>925.06571510000003</v>
      </c>
      <c r="V116" s="363">
        <v>0</v>
      </c>
      <c r="W116" s="363">
        <v>0</v>
      </c>
      <c r="X116" s="363">
        <v>0</v>
      </c>
      <c r="Y116" s="363">
        <v>0</v>
      </c>
      <c r="Z116" s="363">
        <v>0</v>
      </c>
      <c r="AA116" s="363">
        <v>0</v>
      </c>
      <c r="AB116" s="363">
        <v>0</v>
      </c>
      <c r="AC116" s="363">
        <v>0</v>
      </c>
      <c r="AD116" s="363">
        <v>0</v>
      </c>
      <c r="AE116" s="363">
        <v>0</v>
      </c>
      <c r="AF116" s="363">
        <v>0</v>
      </c>
      <c r="AG116" s="363">
        <v>0</v>
      </c>
      <c r="AH116" s="363">
        <v>0</v>
      </c>
      <c r="AI116" s="363">
        <v>0</v>
      </c>
      <c r="AJ116" s="363">
        <v>0</v>
      </c>
      <c r="AK116" s="80">
        <f t="shared" si="36"/>
        <v>2720.7815150000001</v>
      </c>
    </row>
    <row r="117" spans="1:37" x14ac:dyDescent="0.2">
      <c r="A117" s="89"/>
      <c r="B117" s="362" t="s">
        <v>554</v>
      </c>
      <c r="C117" s="363">
        <v>0</v>
      </c>
      <c r="D117" s="363">
        <v>0</v>
      </c>
      <c r="E117" s="363">
        <v>0</v>
      </c>
      <c r="F117" s="363">
        <v>4497.7534109999997</v>
      </c>
      <c r="G117" s="363">
        <v>0</v>
      </c>
      <c r="H117" s="363">
        <v>0</v>
      </c>
      <c r="I117" s="363">
        <v>0</v>
      </c>
      <c r="J117" s="80">
        <v>0</v>
      </c>
      <c r="K117" s="363">
        <v>0</v>
      </c>
      <c r="L117" s="363">
        <v>0</v>
      </c>
      <c r="M117" s="363">
        <v>0</v>
      </c>
      <c r="N117" s="363">
        <v>0</v>
      </c>
      <c r="O117" s="363">
        <v>0</v>
      </c>
      <c r="P117" s="363">
        <v>0</v>
      </c>
      <c r="Q117" s="363">
        <v>0</v>
      </c>
      <c r="R117" s="363">
        <v>0</v>
      </c>
      <c r="S117" s="363">
        <v>0</v>
      </c>
      <c r="T117" s="363">
        <v>0</v>
      </c>
      <c r="U117" s="363">
        <v>0</v>
      </c>
      <c r="V117" s="363">
        <v>0</v>
      </c>
      <c r="W117" s="363">
        <v>0</v>
      </c>
      <c r="X117" s="363">
        <v>0</v>
      </c>
      <c r="Y117" s="363">
        <v>0</v>
      </c>
      <c r="Z117" s="363">
        <v>0</v>
      </c>
      <c r="AA117" s="363">
        <v>0</v>
      </c>
      <c r="AB117" s="363">
        <v>0</v>
      </c>
      <c r="AC117" s="363">
        <v>0</v>
      </c>
      <c r="AD117" s="363">
        <v>0</v>
      </c>
      <c r="AE117" s="363">
        <v>0</v>
      </c>
      <c r="AF117" s="363">
        <v>0</v>
      </c>
      <c r="AG117" s="363">
        <v>0</v>
      </c>
      <c r="AH117" s="363">
        <v>0</v>
      </c>
      <c r="AI117" s="363">
        <v>0</v>
      </c>
      <c r="AJ117" s="363">
        <v>0</v>
      </c>
      <c r="AK117" s="80">
        <f t="shared" si="36"/>
        <v>4497.7534109999997</v>
      </c>
    </row>
    <row r="118" spans="1:37" x14ac:dyDescent="0.2">
      <c r="A118" s="89"/>
      <c r="B118" s="387" t="s">
        <v>555</v>
      </c>
      <c r="C118" s="363">
        <v>0</v>
      </c>
      <c r="D118" s="363">
        <v>0</v>
      </c>
      <c r="E118" s="363">
        <v>0</v>
      </c>
      <c r="F118" s="363">
        <v>0</v>
      </c>
      <c r="G118" s="363">
        <v>0</v>
      </c>
      <c r="H118" s="363">
        <v>0</v>
      </c>
      <c r="I118" s="363">
        <v>4510.4625749999996</v>
      </c>
      <c r="J118" s="80">
        <v>0</v>
      </c>
      <c r="K118" s="363">
        <v>0</v>
      </c>
      <c r="L118" s="363">
        <v>0</v>
      </c>
      <c r="M118" s="363">
        <v>0</v>
      </c>
      <c r="N118" s="363">
        <v>0</v>
      </c>
      <c r="O118" s="363">
        <v>0</v>
      </c>
      <c r="P118" s="363">
        <v>0</v>
      </c>
      <c r="Q118" s="363">
        <v>0</v>
      </c>
      <c r="R118" s="363">
        <v>0</v>
      </c>
      <c r="S118" s="363">
        <v>0</v>
      </c>
      <c r="T118" s="363">
        <v>0</v>
      </c>
      <c r="U118" s="363">
        <v>0</v>
      </c>
      <c r="V118" s="363">
        <v>0</v>
      </c>
      <c r="W118" s="363">
        <v>0</v>
      </c>
      <c r="X118" s="363">
        <v>0</v>
      </c>
      <c r="Y118" s="363">
        <v>0</v>
      </c>
      <c r="Z118" s="363">
        <v>0</v>
      </c>
      <c r="AA118" s="363">
        <v>0</v>
      </c>
      <c r="AB118" s="363">
        <v>0</v>
      </c>
      <c r="AC118" s="363">
        <v>0</v>
      </c>
      <c r="AD118" s="363">
        <v>0</v>
      </c>
      <c r="AE118" s="363">
        <v>0</v>
      </c>
      <c r="AF118" s="363">
        <v>0</v>
      </c>
      <c r="AG118" s="363">
        <v>0</v>
      </c>
      <c r="AH118" s="363">
        <v>0</v>
      </c>
      <c r="AI118" s="363">
        <v>0</v>
      </c>
      <c r="AJ118" s="363">
        <v>0</v>
      </c>
      <c r="AK118" s="80">
        <f t="shared" si="36"/>
        <v>4510.4625749999996</v>
      </c>
    </row>
    <row r="119" spans="1:37" x14ac:dyDescent="0.2">
      <c r="A119" s="89"/>
      <c r="B119" s="387" t="s">
        <v>556</v>
      </c>
      <c r="C119" s="363">
        <v>0</v>
      </c>
      <c r="D119" s="363">
        <v>0</v>
      </c>
      <c r="E119" s="363">
        <v>0</v>
      </c>
      <c r="F119" s="363">
        <v>0</v>
      </c>
      <c r="G119" s="363">
        <v>0</v>
      </c>
      <c r="H119" s="363">
        <v>0</v>
      </c>
      <c r="I119" s="363">
        <v>0</v>
      </c>
      <c r="J119" s="80">
        <v>0</v>
      </c>
      <c r="K119" s="363">
        <v>4690.4995630000003</v>
      </c>
      <c r="L119" s="363">
        <v>0</v>
      </c>
      <c r="M119" s="363">
        <v>0</v>
      </c>
      <c r="N119" s="363">
        <v>0</v>
      </c>
      <c r="O119" s="363">
        <v>0</v>
      </c>
      <c r="P119" s="363">
        <v>0</v>
      </c>
      <c r="Q119" s="363">
        <v>0</v>
      </c>
      <c r="R119" s="363">
        <v>0</v>
      </c>
      <c r="S119" s="363">
        <v>0</v>
      </c>
      <c r="T119" s="363">
        <v>0</v>
      </c>
      <c r="U119" s="363">
        <v>0</v>
      </c>
      <c r="V119" s="363">
        <v>0</v>
      </c>
      <c r="W119" s="363">
        <v>0</v>
      </c>
      <c r="X119" s="363">
        <v>0</v>
      </c>
      <c r="Y119" s="363">
        <v>0</v>
      </c>
      <c r="Z119" s="363">
        <v>0</v>
      </c>
      <c r="AA119" s="363">
        <v>0</v>
      </c>
      <c r="AB119" s="363">
        <v>0</v>
      </c>
      <c r="AC119" s="363">
        <v>0</v>
      </c>
      <c r="AD119" s="363">
        <v>0</v>
      </c>
      <c r="AE119" s="363">
        <v>0</v>
      </c>
      <c r="AF119" s="363">
        <v>0</v>
      </c>
      <c r="AG119" s="363">
        <v>0</v>
      </c>
      <c r="AH119" s="363">
        <v>0</v>
      </c>
      <c r="AI119" s="363">
        <v>0</v>
      </c>
      <c r="AJ119" s="363">
        <v>0</v>
      </c>
      <c r="AK119" s="80">
        <f t="shared" si="36"/>
        <v>4690.4995630000003</v>
      </c>
    </row>
    <row r="120" spans="1:37" x14ac:dyDescent="0.2">
      <c r="A120" s="89"/>
      <c r="B120" s="362" t="s">
        <v>408</v>
      </c>
      <c r="C120" s="363">
        <v>0</v>
      </c>
      <c r="D120" s="363">
        <v>2947.5606670000002</v>
      </c>
      <c r="E120" s="363">
        <v>0</v>
      </c>
      <c r="F120" s="363">
        <v>0</v>
      </c>
      <c r="G120" s="363">
        <v>0</v>
      </c>
      <c r="H120" s="363">
        <v>0</v>
      </c>
      <c r="I120" s="363">
        <v>0</v>
      </c>
      <c r="J120" s="80">
        <v>0</v>
      </c>
      <c r="K120" s="363">
        <v>0</v>
      </c>
      <c r="L120" s="363">
        <v>0</v>
      </c>
      <c r="M120" s="363">
        <v>0</v>
      </c>
      <c r="N120" s="363">
        <v>0</v>
      </c>
      <c r="O120" s="363">
        <v>0</v>
      </c>
      <c r="P120" s="363">
        <v>0</v>
      </c>
      <c r="Q120" s="363">
        <v>0</v>
      </c>
      <c r="R120" s="363">
        <v>0</v>
      </c>
      <c r="S120" s="363">
        <v>0</v>
      </c>
      <c r="T120" s="363">
        <v>0</v>
      </c>
      <c r="U120" s="363">
        <v>0</v>
      </c>
      <c r="V120" s="363">
        <v>0</v>
      </c>
      <c r="W120" s="363">
        <v>0</v>
      </c>
      <c r="X120" s="363">
        <v>0</v>
      </c>
      <c r="Y120" s="363">
        <v>0</v>
      </c>
      <c r="Z120" s="363">
        <v>0</v>
      </c>
      <c r="AA120" s="363">
        <v>0</v>
      </c>
      <c r="AB120" s="363">
        <v>0</v>
      </c>
      <c r="AC120" s="363">
        <v>0</v>
      </c>
      <c r="AD120" s="363">
        <v>0</v>
      </c>
      <c r="AE120" s="363">
        <v>0</v>
      </c>
      <c r="AF120" s="363">
        <v>0</v>
      </c>
      <c r="AG120" s="363">
        <v>0</v>
      </c>
      <c r="AH120" s="363">
        <v>0</v>
      </c>
      <c r="AI120" s="363">
        <v>0</v>
      </c>
      <c r="AJ120" s="363">
        <v>0</v>
      </c>
      <c r="AK120" s="80">
        <f t="shared" si="36"/>
        <v>2947.5606670000002</v>
      </c>
    </row>
    <row r="121" spans="1:37" x14ac:dyDescent="0.2">
      <c r="A121" s="89"/>
      <c r="B121" s="387" t="s">
        <v>855</v>
      </c>
      <c r="C121" s="1189">
        <v>5217.7445303499999</v>
      </c>
      <c r="D121" s="1189">
        <v>2487.0423566099994</v>
      </c>
      <c r="E121" s="363">
        <v>0</v>
      </c>
      <c r="F121" s="363">
        <v>0</v>
      </c>
      <c r="G121" s="363">
        <v>0</v>
      </c>
      <c r="H121" s="363">
        <v>0</v>
      </c>
      <c r="I121" s="363">
        <v>0</v>
      </c>
      <c r="J121" s="80">
        <v>0</v>
      </c>
      <c r="K121" s="363">
        <v>0</v>
      </c>
      <c r="L121" s="363">
        <v>0</v>
      </c>
      <c r="M121" s="363">
        <v>0</v>
      </c>
      <c r="N121" s="363">
        <v>0</v>
      </c>
      <c r="O121" s="363">
        <v>0</v>
      </c>
      <c r="P121" s="363">
        <v>0</v>
      </c>
      <c r="Q121" s="363">
        <v>0</v>
      </c>
      <c r="R121" s="363">
        <v>0</v>
      </c>
      <c r="S121" s="363">
        <v>0</v>
      </c>
      <c r="T121" s="363">
        <v>0</v>
      </c>
      <c r="U121" s="363">
        <v>0</v>
      </c>
      <c r="V121" s="363">
        <v>0</v>
      </c>
      <c r="W121" s="363">
        <v>0</v>
      </c>
      <c r="X121" s="363">
        <v>0</v>
      </c>
      <c r="Y121" s="363">
        <v>0</v>
      </c>
      <c r="Z121" s="363">
        <v>0</v>
      </c>
      <c r="AA121" s="363">
        <v>0</v>
      </c>
      <c r="AB121" s="363">
        <v>0</v>
      </c>
      <c r="AC121" s="363">
        <v>0</v>
      </c>
      <c r="AD121" s="363">
        <v>0</v>
      </c>
      <c r="AE121" s="363">
        <v>0</v>
      </c>
      <c r="AF121" s="363">
        <v>0</v>
      </c>
      <c r="AG121" s="363">
        <v>0</v>
      </c>
      <c r="AH121" s="363">
        <v>0</v>
      </c>
      <c r="AI121" s="363">
        <v>0</v>
      </c>
      <c r="AJ121" s="363">
        <v>0</v>
      </c>
      <c r="AK121" s="80">
        <f t="shared" si="36"/>
        <v>7704.7868869599988</v>
      </c>
    </row>
    <row r="122" spans="1:37" x14ac:dyDescent="0.2">
      <c r="A122" s="89"/>
      <c r="B122" s="362" t="s">
        <v>852</v>
      </c>
      <c r="C122" s="363">
        <v>1286.3809348900002</v>
      </c>
      <c r="D122" s="363">
        <v>1286.3809348900002</v>
      </c>
      <c r="E122" s="363">
        <v>1286.3809348900002</v>
      </c>
      <c r="F122" s="363">
        <v>1286.3809348900002</v>
      </c>
      <c r="G122" s="363">
        <v>1286.3809348900002</v>
      </c>
      <c r="H122" s="363">
        <v>1289.4694845500001</v>
      </c>
      <c r="I122" s="363">
        <v>0</v>
      </c>
      <c r="J122" s="80">
        <v>0</v>
      </c>
      <c r="K122" s="363">
        <v>0</v>
      </c>
      <c r="L122" s="363">
        <v>0</v>
      </c>
      <c r="M122" s="363">
        <v>0</v>
      </c>
      <c r="N122" s="363">
        <v>0</v>
      </c>
      <c r="O122" s="363">
        <v>0</v>
      </c>
      <c r="P122" s="363">
        <v>0</v>
      </c>
      <c r="Q122" s="363">
        <v>0</v>
      </c>
      <c r="R122" s="363">
        <v>0</v>
      </c>
      <c r="S122" s="363">
        <v>0</v>
      </c>
      <c r="T122" s="363">
        <v>0</v>
      </c>
      <c r="U122" s="363">
        <v>0</v>
      </c>
      <c r="V122" s="363">
        <v>0</v>
      </c>
      <c r="W122" s="363">
        <v>0</v>
      </c>
      <c r="X122" s="363">
        <v>0</v>
      </c>
      <c r="Y122" s="363">
        <v>0</v>
      </c>
      <c r="Z122" s="363">
        <v>0</v>
      </c>
      <c r="AA122" s="363">
        <v>0</v>
      </c>
      <c r="AB122" s="363">
        <v>0</v>
      </c>
      <c r="AC122" s="363">
        <v>0</v>
      </c>
      <c r="AD122" s="363">
        <v>0</v>
      </c>
      <c r="AE122" s="363">
        <v>0</v>
      </c>
      <c r="AF122" s="363">
        <v>0</v>
      </c>
      <c r="AG122" s="363">
        <v>0</v>
      </c>
      <c r="AH122" s="363">
        <v>0</v>
      </c>
      <c r="AI122" s="363">
        <v>0</v>
      </c>
      <c r="AJ122" s="363">
        <v>0</v>
      </c>
      <c r="AK122" s="80">
        <f t="shared" si="36"/>
        <v>7721.3741590000009</v>
      </c>
    </row>
    <row r="123" spans="1:37" x14ac:dyDescent="0.2">
      <c r="A123" s="89"/>
      <c r="B123" s="387" t="s">
        <v>558</v>
      </c>
      <c r="C123" s="80">
        <v>1899.9926029999999</v>
      </c>
      <c r="D123" s="80">
        <v>0</v>
      </c>
      <c r="E123" s="80">
        <v>0</v>
      </c>
      <c r="F123" s="80">
        <v>0</v>
      </c>
      <c r="G123" s="80">
        <v>0</v>
      </c>
      <c r="H123" s="80">
        <v>0</v>
      </c>
      <c r="I123" s="80">
        <v>0</v>
      </c>
      <c r="J123" s="80">
        <v>0</v>
      </c>
      <c r="K123" s="80">
        <v>0</v>
      </c>
      <c r="L123" s="80">
        <v>0</v>
      </c>
      <c r="M123" s="80">
        <v>0</v>
      </c>
      <c r="N123" s="80">
        <v>0</v>
      </c>
      <c r="O123" s="80">
        <v>0</v>
      </c>
      <c r="P123" s="80">
        <v>0</v>
      </c>
      <c r="Q123" s="80">
        <v>0</v>
      </c>
      <c r="R123" s="80">
        <v>0</v>
      </c>
      <c r="S123" s="80">
        <v>0</v>
      </c>
      <c r="T123" s="80">
        <v>0</v>
      </c>
      <c r="U123" s="80">
        <v>0</v>
      </c>
      <c r="V123" s="80">
        <v>0</v>
      </c>
      <c r="W123" s="80">
        <v>0</v>
      </c>
      <c r="X123" s="80">
        <v>0</v>
      </c>
      <c r="Y123" s="80">
        <v>0</v>
      </c>
      <c r="Z123" s="80">
        <v>0</v>
      </c>
      <c r="AA123" s="80">
        <v>0</v>
      </c>
      <c r="AB123" s="80">
        <v>0</v>
      </c>
      <c r="AC123" s="80">
        <v>0</v>
      </c>
      <c r="AD123" s="80">
        <v>0</v>
      </c>
      <c r="AE123" s="80">
        <v>0</v>
      </c>
      <c r="AF123" s="80">
        <v>0</v>
      </c>
      <c r="AG123" s="80">
        <v>0</v>
      </c>
      <c r="AH123" s="80">
        <v>0</v>
      </c>
      <c r="AI123" s="80">
        <v>0</v>
      </c>
      <c r="AJ123" s="80">
        <v>0</v>
      </c>
      <c r="AK123" s="80">
        <f t="shared" si="36"/>
        <v>1899.9926029999999</v>
      </c>
    </row>
    <row r="124" spans="1:37" x14ac:dyDescent="0.2">
      <c r="A124" s="89"/>
      <c r="B124" s="387" t="s">
        <v>582</v>
      </c>
      <c r="C124" s="363">
        <v>0</v>
      </c>
      <c r="D124" s="363">
        <v>2845.1616866603554</v>
      </c>
      <c r="E124" s="363">
        <v>0</v>
      </c>
      <c r="F124" s="363">
        <v>0</v>
      </c>
      <c r="G124" s="363">
        <v>0</v>
      </c>
      <c r="H124" s="363">
        <v>0</v>
      </c>
      <c r="I124" s="363">
        <v>0</v>
      </c>
      <c r="J124" s="80">
        <v>0</v>
      </c>
      <c r="K124" s="363">
        <v>0</v>
      </c>
      <c r="L124" s="363">
        <v>0</v>
      </c>
      <c r="M124" s="363">
        <v>0</v>
      </c>
      <c r="N124" s="363">
        <v>0</v>
      </c>
      <c r="O124" s="363">
        <v>0</v>
      </c>
      <c r="P124" s="363">
        <v>0</v>
      </c>
      <c r="Q124" s="363">
        <v>0</v>
      </c>
      <c r="R124" s="363">
        <v>0</v>
      </c>
      <c r="S124" s="363">
        <v>0</v>
      </c>
      <c r="T124" s="363">
        <v>0</v>
      </c>
      <c r="U124" s="363">
        <v>0</v>
      </c>
      <c r="V124" s="363">
        <v>0</v>
      </c>
      <c r="W124" s="363">
        <v>0</v>
      </c>
      <c r="X124" s="363">
        <v>0</v>
      </c>
      <c r="Y124" s="363">
        <v>0</v>
      </c>
      <c r="Z124" s="363">
        <v>0</v>
      </c>
      <c r="AA124" s="363">
        <v>0</v>
      </c>
      <c r="AB124" s="363">
        <v>0</v>
      </c>
      <c r="AC124" s="363">
        <v>0</v>
      </c>
      <c r="AD124" s="363">
        <v>0</v>
      </c>
      <c r="AE124" s="363">
        <v>0</v>
      </c>
      <c r="AF124" s="363">
        <v>0</v>
      </c>
      <c r="AG124" s="363">
        <v>0</v>
      </c>
      <c r="AH124" s="363">
        <v>0</v>
      </c>
      <c r="AI124" s="363">
        <v>0</v>
      </c>
      <c r="AJ124" s="363">
        <v>0</v>
      </c>
      <c r="AK124" s="80">
        <f t="shared" si="36"/>
        <v>2845.1616866603554</v>
      </c>
    </row>
    <row r="125" spans="1:37" x14ac:dyDescent="0.2">
      <c r="A125" s="89"/>
      <c r="B125" s="362" t="s">
        <v>484</v>
      </c>
      <c r="C125" s="363">
        <v>0</v>
      </c>
      <c r="D125" s="363">
        <v>0</v>
      </c>
      <c r="E125" s="363">
        <v>1392.9646111909799</v>
      </c>
      <c r="F125" s="363">
        <v>0</v>
      </c>
      <c r="G125" s="363">
        <v>0</v>
      </c>
      <c r="H125" s="363">
        <v>0</v>
      </c>
      <c r="I125" s="363">
        <v>0</v>
      </c>
      <c r="J125" s="80">
        <v>0</v>
      </c>
      <c r="K125" s="363">
        <v>0</v>
      </c>
      <c r="L125" s="363">
        <v>0</v>
      </c>
      <c r="M125" s="363">
        <v>0</v>
      </c>
      <c r="N125" s="363">
        <v>0</v>
      </c>
      <c r="O125" s="363">
        <v>0</v>
      </c>
      <c r="P125" s="363">
        <v>0</v>
      </c>
      <c r="Q125" s="363">
        <v>0</v>
      </c>
      <c r="R125" s="363">
        <v>0</v>
      </c>
      <c r="S125" s="363">
        <v>0</v>
      </c>
      <c r="T125" s="363">
        <v>0</v>
      </c>
      <c r="U125" s="363">
        <v>0</v>
      </c>
      <c r="V125" s="363">
        <v>0</v>
      </c>
      <c r="W125" s="363">
        <v>0</v>
      </c>
      <c r="X125" s="363">
        <v>0</v>
      </c>
      <c r="Y125" s="363">
        <v>0</v>
      </c>
      <c r="Z125" s="363">
        <v>0</v>
      </c>
      <c r="AA125" s="363">
        <v>0</v>
      </c>
      <c r="AB125" s="363">
        <v>0</v>
      </c>
      <c r="AC125" s="363">
        <v>0</v>
      </c>
      <c r="AD125" s="363">
        <v>0</v>
      </c>
      <c r="AE125" s="363">
        <v>0</v>
      </c>
      <c r="AF125" s="363">
        <v>0</v>
      </c>
      <c r="AG125" s="363">
        <v>0</v>
      </c>
      <c r="AH125" s="363">
        <v>0</v>
      </c>
      <c r="AI125" s="363">
        <v>0</v>
      </c>
      <c r="AJ125" s="363">
        <v>0</v>
      </c>
      <c r="AK125" s="80">
        <f t="shared" si="36"/>
        <v>1392.9646111909799</v>
      </c>
    </row>
    <row r="126" spans="1:37" x14ac:dyDescent="0.2">
      <c r="A126" s="89"/>
      <c r="B126" s="362" t="s">
        <v>760</v>
      </c>
      <c r="C126" s="363">
        <v>0</v>
      </c>
      <c r="D126" s="363">
        <v>0</v>
      </c>
      <c r="E126" s="363">
        <v>0</v>
      </c>
      <c r="F126" s="363">
        <v>0</v>
      </c>
      <c r="G126" s="363">
        <v>1047.8249977107391</v>
      </c>
      <c r="H126" s="363">
        <v>0</v>
      </c>
      <c r="I126" s="363">
        <v>0</v>
      </c>
      <c r="J126" s="80">
        <v>0</v>
      </c>
      <c r="K126" s="363">
        <v>0</v>
      </c>
      <c r="L126" s="363">
        <v>0</v>
      </c>
      <c r="M126" s="363">
        <v>0</v>
      </c>
      <c r="N126" s="363">
        <v>0</v>
      </c>
      <c r="O126" s="363">
        <v>0</v>
      </c>
      <c r="P126" s="363">
        <v>0</v>
      </c>
      <c r="Q126" s="363">
        <v>0</v>
      </c>
      <c r="R126" s="363">
        <v>0</v>
      </c>
      <c r="S126" s="363">
        <v>0</v>
      </c>
      <c r="T126" s="363">
        <v>0</v>
      </c>
      <c r="U126" s="363">
        <v>0</v>
      </c>
      <c r="V126" s="363">
        <v>0</v>
      </c>
      <c r="W126" s="363">
        <v>0</v>
      </c>
      <c r="X126" s="363">
        <v>0</v>
      </c>
      <c r="Y126" s="363">
        <v>0</v>
      </c>
      <c r="Z126" s="363">
        <v>0</v>
      </c>
      <c r="AA126" s="363">
        <v>0</v>
      </c>
      <c r="AB126" s="363">
        <v>0</v>
      </c>
      <c r="AC126" s="363">
        <v>0</v>
      </c>
      <c r="AD126" s="363">
        <v>0</v>
      </c>
      <c r="AE126" s="363">
        <v>0</v>
      </c>
      <c r="AF126" s="363">
        <v>0</v>
      </c>
      <c r="AG126" s="363">
        <v>0</v>
      </c>
      <c r="AH126" s="363">
        <v>0</v>
      </c>
      <c r="AI126" s="363">
        <v>0</v>
      </c>
      <c r="AJ126" s="363">
        <v>0</v>
      </c>
      <c r="AK126" s="80">
        <f t="shared" si="36"/>
        <v>1047.8249977107391</v>
      </c>
    </row>
    <row r="127" spans="1:37" x14ac:dyDescent="0.2">
      <c r="A127" s="89"/>
      <c r="B127" s="387" t="s">
        <v>824</v>
      </c>
      <c r="C127" s="363">
        <v>0</v>
      </c>
      <c r="D127" s="363">
        <v>0</v>
      </c>
      <c r="E127" s="363">
        <v>0</v>
      </c>
      <c r="F127" s="363">
        <v>0</v>
      </c>
      <c r="G127" s="363">
        <v>0</v>
      </c>
      <c r="H127" s="363">
        <v>0</v>
      </c>
      <c r="I127" s="363">
        <v>1036.8097189500461</v>
      </c>
      <c r="J127" s="80">
        <v>0</v>
      </c>
      <c r="K127" s="363">
        <v>0</v>
      </c>
      <c r="L127" s="363">
        <v>0</v>
      </c>
      <c r="M127" s="363">
        <v>0</v>
      </c>
      <c r="N127" s="363">
        <v>0</v>
      </c>
      <c r="O127" s="363">
        <v>0</v>
      </c>
      <c r="P127" s="363">
        <v>0</v>
      </c>
      <c r="Q127" s="363">
        <v>0</v>
      </c>
      <c r="R127" s="363">
        <v>0</v>
      </c>
      <c r="S127" s="363">
        <v>0</v>
      </c>
      <c r="T127" s="363">
        <v>0</v>
      </c>
      <c r="U127" s="363">
        <v>0</v>
      </c>
      <c r="V127" s="363">
        <v>0</v>
      </c>
      <c r="W127" s="363">
        <v>0</v>
      </c>
      <c r="X127" s="363">
        <v>0</v>
      </c>
      <c r="Y127" s="363">
        <v>0</v>
      </c>
      <c r="Z127" s="363">
        <v>0</v>
      </c>
      <c r="AA127" s="363">
        <v>0</v>
      </c>
      <c r="AB127" s="363">
        <v>0</v>
      </c>
      <c r="AC127" s="363">
        <v>0</v>
      </c>
      <c r="AD127" s="363">
        <v>0</v>
      </c>
      <c r="AE127" s="363">
        <v>0</v>
      </c>
      <c r="AF127" s="363">
        <v>0</v>
      </c>
      <c r="AG127" s="363">
        <v>0</v>
      </c>
      <c r="AH127" s="363">
        <v>0</v>
      </c>
      <c r="AI127" s="363">
        <v>0</v>
      </c>
      <c r="AJ127" s="363">
        <v>0</v>
      </c>
      <c r="AK127" s="80">
        <f t="shared" si="36"/>
        <v>1036.8097189500461</v>
      </c>
    </row>
    <row r="128" spans="1:37" x14ac:dyDescent="0.2">
      <c r="A128" s="89"/>
      <c r="B128" s="362" t="s">
        <v>680</v>
      </c>
      <c r="C128" s="80">
        <v>866.53410748374949</v>
      </c>
      <c r="D128" s="80">
        <v>0</v>
      </c>
      <c r="E128" s="80">
        <v>0</v>
      </c>
      <c r="F128" s="80">
        <v>0</v>
      </c>
      <c r="G128" s="80">
        <v>0</v>
      </c>
      <c r="H128" s="80">
        <v>0</v>
      </c>
      <c r="I128" s="80">
        <v>0</v>
      </c>
      <c r="J128" s="80">
        <v>0</v>
      </c>
      <c r="K128" s="80">
        <v>0</v>
      </c>
      <c r="L128" s="80">
        <v>0</v>
      </c>
      <c r="M128" s="80">
        <v>0</v>
      </c>
      <c r="N128" s="80">
        <v>0</v>
      </c>
      <c r="O128" s="80">
        <v>0</v>
      </c>
      <c r="P128" s="80">
        <v>0</v>
      </c>
      <c r="Q128" s="80">
        <v>0</v>
      </c>
      <c r="R128" s="80">
        <v>0</v>
      </c>
      <c r="S128" s="80">
        <v>0</v>
      </c>
      <c r="T128" s="80">
        <v>0</v>
      </c>
      <c r="U128" s="80">
        <v>0</v>
      </c>
      <c r="V128" s="80">
        <v>0</v>
      </c>
      <c r="W128" s="80">
        <v>0</v>
      </c>
      <c r="X128" s="80">
        <v>0</v>
      </c>
      <c r="Y128" s="80">
        <v>0</v>
      </c>
      <c r="Z128" s="80">
        <v>0</v>
      </c>
      <c r="AA128" s="80">
        <v>0</v>
      </c>
      <c r="AB128" s="80">
        <v>0</v>
      </c>
      <c r="AC128" s="80">
        <v>0</v>
      </c>
      <c r="AD128" s="80">
        <v>0</v>
      </c>
      <c r="AE128" s="80">
        <v>0</v>
      </c>
      <c r="AF128" s="80">
        <v>0</v>
      </c>
      <c r="AG128" s="80">
        <v>0</v>
      </c>
      <c r="AH128" s="80">
        <v>0</v>
      </c>
      <c r="AI128" s="80">
        <v>0</v>
      </c>
      <c r="AJ128" s="80">
        <v>0</v>
      </c>
      <c r="AK128" s="80">
        <f t="shared" si="36"/>
        <v>866.53410748374949</v>
      </c>
    </row>
    <row r="129" spans="1:37" x14ac:dyDescent="0.2">
      <c r="A129" s="89"/>
      <c r="B129" s="387" t="s">
        <v>681</v>
      </c>
      <c r="C129" s="80">
        <v>1263.7080662371366</v>
      </c>
      <c r="D129" s="80">
        <v>0</v>
      </c>
      <c r="E129" s="80">
        <v>0</v>
      </c>
      <c r="F129" s="80">
        <v>0</v>
      </c>
      <c r="G129" s="80">
        <v>0</v>
      </c>
      <c r="H129" s="80">
        <v>0</v>
      </c>
      <c r="I129" s="80">
        <v>0</v>
      </c>
      <c r="J129" s="80">
        <v>0</v>
      </c>
      <c r="K129" s="80">
        <v>0</v>
      </c>
      <c r="L129" s="80">
        <v>0</v>
      </c>
      <c r="M129" s="80">
        <v>0</v>
      </c>
      <c r="N129" s="80">
        <v>0</v>
      </c>
      <c r="O129" s="80">
        <v>0</v>
      </c>
      <c r="P129" s="80">
        <v>0</v>
      </c>
      <c r="Q129" s="80">
        <v>0</v>
      </c>
      <c r="R129" s="80">
        <v>0</v>
      </c>
      <c r="S129" s="80">
        <v>0</v>
      </c>
      <c r="T129" s="80">
        <v>0</v>
      </c>
      <c r="U129" s="80">
        <v>0</v>
      </c>
      <c r="V129" s="80">
        <v>0</v>
      </c>
      <c r="W129" s="80">
        <v>0</v>
      </c>
      <c r="X129" s="80">
        <v>0</v>
      </c>
      <c r="Y129" s="80">
        <v>0</v>
      </c>
      <c r="Z129" s="80">
        <v>0</v>
      </c>
      <c r="AA129" s="80">
        <v>0</v>
      </c>
      <c r="AB129" s="80">
        <v>0</v>
      </c>
      <c r="AC129" s="80">
        <v>0</v>
      </c>
      <c r="AD129" s="80">
        <v>0</v>
      </c>
      <c r="AE129" s="80">
        <v>0</v>
      </c>
      <c r="AF129" s="80">
        <v>0</v>
      </c>
      <c r="AG129" s="80">
        <v>0</v>
      </c>
      <c r="AH129" s="80">
        <v>0</v>
      </c>
      <c r="AI129" s="80">
        <v>0</v>
      </c>
      <c r="AJ129" s="80">
        <v>0</v>
      </c>
      <c r="AK129" s="80">
        <f t="shared" si="36"/>
        <v>1263.7080662371366</v>
      </c>
    </row>
    <row r="130" spans="1:37" x14ac:dyDescent="0.2">
      <c r="A130" s="89"/>
      <c r="B130" s="362" t="s">
        <v>935</v>
      </c>
      <c r="C130" s="80">
        <v>0</v>
      </c>
      <c r="D130" s="80">
        <v>0</v>
      </c>
      <c r="E130" s="80">
        <v>0</v>
      </c>
      <c r="F130" s="80">
        <v>939.02107515410808</v>
      </c>
      <c r="G130" s="80">
        <v>0</v>
      </c>
      <c r="H130" s="80">
        <v>0</v>
      </c>
      <c r="I130" s="80">
        <v>0</v>
      </c>
      <c r="J130" s="80">
        <v>0</v>
      </c>
      <c r="K130" s="80">
        <v>0</v>
      </c>
      <c r="L130" s="80">
        <v>0</v>
      </c>
      <c r="M130" s="80">
        <v>0</v>
      </c>
      <c r="N130" s="80">
        <v>0</v>
      </c>
      <c r="O130" s="80">
        <v>0</v>
      </c>
      <c r="P130" s="80">
        <v>0</v>
      </c>
      <c r="Q130" s="80">
        <v>0</v>
      </c>
      <c r="R130" s="80">
        <v>0</v>
      </c>
      <c r="S130" s="80">
        <v>0</v>
      </c>
      <c r="T130" s="80">
        <v>0</v>
      </c>
      <c r="U130" s="80">
        <v>0</v>
      </c>
      <c r="V130" s="80">
        <v>0</v>
      </c>
      <c r="W130" s="80">
        <v>0</v>
      </c>
      <c r="X130" s="80">
        <v>0</v>
      </c>
      <c r="Y130" s="80">
        <v>0</v>
      </c>
      <c r="Z130" s="80">
        <v>0</v>
      </c>
      <c r="AA130" s="80">
        <v>0</v>
      </c>
      <c r="AB130" s="80">
        <v>0</v>
      </c>
      <c r="AC130" s="80">
        <v>0</v>
      </c>
      <c r="AD130" s="80">
        <v>0</v>
      </c>
      <c r="AE130" s="80">
        <v>0</v>
      </c>
      <c r="AF130" s="80">
        <v>0</v>
      </c>
      <c r="AG130" s="80">
        <v>0</v>
      </c>
      <c r="AH130" s="80">
        <v>0</v>
      </c>
      <c r="AI130" s="80">
        <v>0</v>
      </c>
      <c r="AJ130" s="80">
        <v>0</v>
      </c>
      <c r="AK130" s="80">
        <f t="shared" si="36"/>
        <v>939.02107515410808</v>
      </c>
    </row>
    <row r="131" spans="1:37" x14ac:dyDescent="0.2">
      <c r="A131" s="89"/>
      <c r="B131" s="362" t="s">
        <v>878</v>
      </c>
      <c r="C131" s="80">
        <v>0</v>
      </c>
      <c r="D131" s="80">
        <v>3145.4488989190204</v>
      </c>
      <c r="E131" s="80">
        <v>0</v>
      </c>
      <c r="F131" s="80">
        <v>0</v>
      </c>
      <c r="G131" s="80">
        <v>0</v>
      </c>
      <c r="H131" s="80">
        <v>0</v>
      </c>
      <c r="I131" s="80">
        <v>0</v>
      </c>
      <c r="J131" s="80">
        <v>0</v>
      </c>
      <c r="K131" s="80">
        <v>0</v>
      </c>
      <c r="L131" s="80">
        <v>0</v>
      </c>
      <c r="M131" s="80">
        <v>0</v>
      </c>
      <c r="N131" s="80">
        <v>0</v>
      </c>
      <c r="O131" s="80">
        <v>0</v>
      </c>
      <c r="P131" s="80">
        <v>0</v>
      </c>
      <c r="Q131" s="80">
        <v>0</v>
      </c>
      <c r="R131" s="80">
        <v>0</v>
      </c>
      <c r="S131" s="80">
        <v>0</v>
      </c>
      <c r="T131" s="80">
        <v>0</v>
      </c>
      <c r="U131" s="80">
        <v>0</v>
      </c>
      <c r="V131" s="80">
        <v>0</v>
      </c>
      <c r="W131" s="80">
        <v>0</v>
      </c>
      <c r="X131" s="80">
        <v>0</v>
      </c>
      <c r="Y131" s="80">
        <v>0</v>
      </c>
      <c r="Z131" s="80">
        <v>0</v>
      </c>
      <c r="AA131" s="80">
        <v>0</v>
      </c>
      <c r="AB131" s="80">
        <v>0</v>
      </c>
      <c r="AC131" s="80">
        <v>0</v>
      </c>
      <c r="AD131" s="80">
        <v>0</v>
      </c>
      <c r="AE131" s="80">
        <v>0</v>
      </c>
      <c r="AF131" s="80">
        <v>0</v>
      </c>
      <c r="AG131" s="80">
        <v>0</v>
      </c>
      <c r="AH131" s="80">
        <v>0</v>
      </c>
      <c r="AI131" s="80">
        <v>0</v>
      </c>
      <c r="AJ131" s="80">
        <v>0</v>
      </c>
      <c r="AK131" s="80">
        <f t="shared" si="36"/>
        <v>3145.4488989190204</v>
      </c>
    </row>
    <row r="132" spans="1:37" x14ac:dyDescent="0.2">
      <c r="A132" s="89"/>
      <c r="B132" s="387" t="s">
        <v>579</v>
      </c>
      <c r="C132" s="80">
        <v>0</v>
      </c>
      <c r="D132" s="80">
        <v>0</v>
      </c>
      <c r="E132" s="80">
        <v>0</v>
      </c>
      <c r="F132" s="80">
        <v>0</v>
      </c>
      <c r="G132" s="80">
        <v>0</v>
      </c>
      <c r="H132" s="80">
        <v>0</v>
      </c>
      <c r="I132" s="80">
        <v>0</v>
      </c>
      <c r="J132" s="80">
        <v>2554.19349031826</v>
      </c>
      <c r="K132" s="80">
        <v>0</v>
      </c>
      <c r="L132" s="80">
        <v>0</v>
      </c>
      <c r="M132" s="80">
        <v>0</v>
      </c>
      <c r="N132" s="80">
        <v>0</v>
      </c>
      <c r="O132" s="80">
        <v>0</v>
      </c>
      <c r="P132" s="80">
        <v>0</v>
      </c>
      <c r="Q132" s="80">
        <v>0</v>
      </c>
      <c r="R132" s="80">
        <v>0</v>
      </c>
      <c r="S132" s="80">
        <v>0</v>
      </c>
      <c r="T132" s="80">
        <v>0</v>
      </c>
      <c r="U132" s="80">
        <v>0</v>
      </c>
      <c r="V132" s="80">
        <v>0</v>
      </c>
      <c r="W132" s="80">
        <v>0</v>
      </c>
      <c r="X132" s="80">
        <v>0</v>
      </c>
      <c r="Y132" s="80">
        <v>0</v>
      </c>
      <c r="Z132" s="80">
        <v>0</v>
      </c>
      <c r="AA132" s="80">
        <v>0</v>
      </c>
      <c r="AB132" s="80">
        <v>0</v>
      </c>
      <c r="AC132" s="80">
        <v>0</v>
      </c>
      <c r="AD132" s="80">
        <v>0</v>
      </c>
      <c r="AE132" s="80">
        <v>0</v>
      </c>
      <c r="AF132" s="80">
        <v>0</v>
      </c>
      <c r="AG132" s="80">
        <v>0</v>
      </c>
      <c r="AH132" s="80">
        <v>0</v>
      </c>
      <c r="AI132" s="80">
        <v>0</v>
      </c>
      <c r="AJ132" s="80">
        <v>0</v>
      </c>
      <c r="AK132" s="80">
        <f t="shared" si="36"/>
        <v>2554.19349031826</v>
      </c>
    </row>
    <row r="133" spans="1:37" x14ac:dyDescent="0.2">
      <c r="A133" s="89"/>
      <c r="B133" s="387" t="s">
        <v>580</v>
      </c>
      <c r="C133" s="85">
        <v>0</v>
      </c>
      <c r="D133" s="85">
        <v>0</v>
      </c>
      <c r="E133" s="85">
        <v>0</v>
      </c>
      <c r="F133" s="85">
        <v>0</v>
      </c>
      <c r="G133" s="85">
        <v>1696.7267255073621</v>
      </c>
      <c r="H133" s="85">
        <v>0</v>
      </c>
      <c r="I133" s="85">
        <v>0</v>
      </c>
      <c r="J133" s="80">
        <v>0</v>
      </c>
      <c r="K133" s="85">
        <v>0</v>
      </c>
      <c r="L133" s="85">
        <v>0</v>
      </c>
      <c r="M133" s="85">
        <v>0</v>
      </c>
      <c r="N133" s="85">
        <v>0</v>
      </c>
      <c r="O133" s="85">
        <v>0</v>
      </c>
      <c r="P133" s="85">
        <v>0</v>
      </c>
      <c r="Q133" s="85">
        <v>0</v>
      </c>
      <c r="R133" s="85">
        <v>0</v>
      </c>
      <c r="S133" s="85">
        <v>0</v>
      </c>
      <c r="T133" s="85">
        <v>0</v>
      </c>
      <c r="U133" s="85">
        <v>0</v>
      </c>
      <c r="V133" s="85">
        <v>0</v>
      </c>
      <c r="W133" s="85">
        <v>0</v>
      </c>
      <c r="X133" s="85">
        <v>0</v>
      </c>
      <c r="Y133" s="85">
        <v>0</v>
      </c>
      <c r="Z133" s="85">
        <v>0</v>
      </c>
      <c r="AA133" s="85">
        <v>0</v>
      </c>
      <c r="AB133" s="85">
        <v>0</v>
      </c>
      <c r="AC133" s="85">
        <v>0</v>
      </c>
      <c r="AD133" s="85">
        <v>0</v>
      </c>
      <c r="AE133" s="85">
        <v>0</v>
      </c>
      <c r="AF133" s="85">
        <v>0</v>
      </c>
      <c r="AG133" s="85">
        <v>0</v>
      </c>
      <c r="AH133" s="85">
        <v>0</v>
      </c>
      <c r="AI133" s="85">
        <v>0</v>
      </c>
      <c r="AJ133" s="85">
        <v>0</v>
      </c>
      <c r="AK133" s="80">
        <f t="shared" si="36"/>
        <v>1696.7267255073621</v>
      </c>
    </row>
    <row r="134" spans="1:37" x14ac:dyDescent="0.2">
      <c r="A134" s="89"/>
      <c r="B134" s="362" t="s">
        <v>750</v>
      </c>
      <c r="C134" s="379">
        <v>0</v>
      </c>
      <c r="D134" s="379">
        <v>0</v>
      </c>
      <c r="E134" s="379">
        <v>2536.9782773798297</v>
      </c>
      <c r="F134" s="379">
        <v>0</v>
      </c>
      <c r="G134" s="379">
        <v>0</v>
      </c>
      <c r="H134" s="379">
        <v>0</v>
      </c>
      <c r="I134" s="379">
        <v>0</v>
      </c>
      <c r="J134" s="80">
        <v>0</v>
      </c>
      <c r="K134" s="379">
        <v>0</v>
      </c>
      <c r="L134" s="379">
        <v>0</v>
      </c>
      <c r="M134" s="379">
        <v>0</v>
      </c>
      <c r="N134" s="379">
        <v>0</v>
      </c>
      <c r="O134" s="379">
        <v>0</v>
      </c>
      <c r="P134" s="379">
        <v>0</v>
      </c>
      <c r="Q134" s="379">
        <v>0</v>
      </c>
      <c r="R134" s="379">
        <v>0</v>
      </c>
      <c r="S134" s="379">
        <v>0</v>
      </c>
      <c r="T134" s="379">
        <v>0</v>
      </c>
      <c r="U134" s="379">
        <v>0</v>
      </c>
      <c r="V134" s="379">
        <v>0</v>
      </c>
      <c r="W134" s="379">
        <v>0</v>
      </c>
      <c r="X134" s="379">
        <v>0</v>
      </c>
      <c r="Y134" s="379">
        <v>0</v>
      </c>
      <c r="Z134" s="379">
        <v>0</v>
      </c>
      <c r="AA134" s="379">
        <v>0</v>
      </c>
      <c r="AB134" s="379">
        <v>0</v>
      </c>
      <c r="AC134" s="379">
        <v>0</v>
      </c>
      <c r="AD134" s="379">
        <v>0</v>
      </c>
      <c r="AE134" s="379">
        <v>0</v>
      </c>
      <c r="AF134" s="379">
        <v>0</v>
      </c>
      <c r="AG134" s="379">
        <v>0</v>
      </c>
      <c r="AH134" s="379">
        <v>0</v>
      </c>
      <c r="AI134" s="379">
        <v>0</v>
      </c>
      <c r="AJ134" s="379">
        <v>0</v>
      </c>
      <c r="AK134" s="80">
        <f t="shared" si="36"/>
        <v>2536.9782773798297</v>
      </c>
    </row>
    <row r="135" spans="1:37" x14ac:dyDescent="0.2">
      <c r="A135" s="89"/>
      <c r="B135" s="362" t="s">
        <v>581</v>
      </c>
      <c r="C135" s="379">
        <v>0</v>
      </c>
      <c r="D135" s="379">
        <v>0</v>
      </c>
      <c r="E135" s="379">
        <v>1653.07617615709</v>
      </c>
      <c r="F135" s="379">
        <v>0</v>
      </c>
      <c r="G135" s="379">
        <v>0</v>
      </c>
      <c r="H135" s="379">
        <v>0</v>
      </c>
      <c r="I135" s="379">
        <v>0</v>
      </c>
      <c r="J135" s="80">
        <v>0</v>
      </c>
      <c r="K135" s="379">
        <v>0</v>
      </c>
      <c r="L135" s="379">
        <v>0</v>
      </c>
      <c r="M135" s="379">
        <v>0</v>
      </c>
      <c r="N135" s="379">
        <v>0</v>
      </c>
      <c r="O135" s="379">
        <v>0</v>
      </c>
      <c r="P135" s="379">
        <v>0</v>
      </c>
      <c r="Q135" s="379">
        <v>0</v>
      </c>
      <c r="R135" s="379">
        <v>0</v>
      </c>
      <c r="S135" s="379">
        <v>0</v>
      </c>
      <c r="T135" s="379">
        <v>0</v>
      </c>
      <c r="U135" s="379">
        <v>0</v>
      </c>
      <c r="V135" s="379">
        <v>0</v>
      </c>
      <c r="W135" s="379">
        <v>0</v>
      </c>
      <c r="X135" s="379">
        <v>0</v>
      </c>
      <c r="Y135" s="379">
        <v>0</v>
      </c>
      <c r="Z135" s="379">
        <v>0</v>
      </c>
      <c r="AA135" s="379">
        <v>0</v>
      </c>
      <c r="AB135" s="379">
        <v>0</v>
      </c>
      <c r="AC135" s="379">
        <v>0</v>
      </c>
      <c r="AD135" s="379">
        <v>0</v>
      </c>
      <c r="AE135" s="379">
        <v>0</v>
      </c>
      <c r="AF135" s="379">
        <v>0</v>
      </c>
      <c r="AG135" s="379">
        <v>0</v>
      </c>
      <c r="AH135" s="379">
        <v>0</v>
      </c>
      <c r="AI135" s="379">
        <v>0</v>
      </c>
      <c r="AJ135" s="379">
        <v>0</v>
      </c>
      <c r="AK135" s="80">
        <f t="shared" si="36"/>
        <v>1653.07617615709</v>
      </c>
    </row>
    <row r="136" spans="1:37" x14ac:dyDescent="0.2">
      <c r="A136" s="89"/>
      <c r="B136" s="362" t="s">
        <v>672</v>
      </c>
      <c r="C136" s="379">
        <v>0</v>
      </c>
      <c r="D136" s="379">
        <v>2761.2847067971802</v>
      </c>
      <c r="E136" s="379">
        <v>0</v>
      </c>
      <c r="F136" s="379">
        <v>0</v>
      </c>
      <c r="G136" s="379">
        <v>0</v>
      </c>
      <c r="H136" s="379">
        <v>0</v>
      </c>
      <c r="I136" s="379">
        <v>0</v>
      </c>
      <c r="J136" s="80">
        <v>0</v>
      </c>
      <c r="K136" s="379">
        <v>0</v>
      </c>
      <c r="L136" s="379">
        <v>0</v>
      </c>
      <c r="M136" s="379">
        <v>0</v>
      </c>
      <c r="N136" s="379">
        <v>0</v>
      </c>
      <c r="O136" s="379">
        <v>0</v>
      </c>
      <c r="P136" s="379">
        <v>0</v>
      </c>
      <c r="Q136" s="379">
        <v>0</v>
      </c>
      <c r="R136" s="379">
        <v>0</v>
      </c>
      <c r="S136" s="379">
        <v>0</v>
      </c>
      <c r="T136" s="379">
        <v>0</v>
      </c>
      <c r="U136" s="379">
        <v>0</v>
      </c>
      <c r="V136" s="379">
        <v>0</v>
      </c>
      <c r="W136" s="379">
        <v>0</v>
      </c>
      <c r="X136" s="379">
        <v>0</v>
      </c>
      <c r="Y136" s="379">
        <v>0</v>
      </c>
      <c r="Z136" s="379">
        <v>0</v>
      </c>
      <c r="AA136" s="379">
        <v>0</v>
      </c>
      <c r="AB136" s="379">
        <v>0</v>
      </c>
      <c r="AC136" s="379">
        <v>0</v>
      </c>
      <c r="AD136" s="379">
        <v>0</v>
      </c>
      <c r="AE136" s="379">
        <v>0</v>
      </c>
      <c r="AF136" s="379">
        <v>0</v>
      </c>
      <c r="AG136" s="379">
        <v>0</v>
      </c>
      <c r="AH136" s="379">
        <v>0</v>
      </c>
      <c r="AI136" s="379">
        <v>0</v>
      </c>
      <c r="AJ136" s="379">
        <v>0</v>
      </c>
      <c r="AK136" s="80">
        <f t="shared" si="36"/>
        <v>2761.2847067971802</v>
      </c>
    </row>
    <row r="137" spans="1:37" x14ac:dyDescent="0.2">
      <c r="A137" s="89"/>
      <c r="B137" s="387" t="s">
        <v>87</v>
      </c>
      <c r="C137" s="363">
        <v>0</v>
      </c>
      <c r="D137" s="363">
        <v>0</v>
      </c>
      <c r="E137" s="363">
        <v>9625.3864849999991</v>
      </c>
      <c r="F137" s="363">
        <v>7757.6480259999998</v>
      </c>
      <c r="G137" s="363">
        <v>9424.9517798400011</v>
      </c>
      <c r="H137" s="363">
        <v>10939.764891999999</v>
      </c>
      <c r="I137" s="363">
        <v>10562.539717</v>
      </c>
      <c r="J137" s="80">
        <v>376.29992600000003</v>
      </c>
      <c r="K137" s="363">
        <v>0</v>
      </c>
      <c r="L137" s="363">
        <v>0</v>
      </c>
      <c r="M137" s="363">
        <v>0</v>
      </c>
      <c r="N137" s="363">
        <v>0</v>
      </c>
      <c r="O137" s="363">
        <v>0</v>
      </c>
      <c r="P137" s="363">
        <v>0</v>
      </c>
      <c r="Q137" s="363">
        <v>0</v>
      </c>
      <c r="R137" s="363">
        <v>0</v>
      </c>
      <c r="S137" s="363">
        <v>0</v>
      </c>
      <c r="T137" s="363">
        <v>0</v>
      </c>
      <c r="U137" s="363">
        <v>0</v>
      </c>
      <c r="V137" s="363">
        <v>0</v>
      </c>
      <c r="W137" s="363">
        <v>0</v>
      </c>
      <c r="X137" s="363">
        <v>0</v>
      </c>
      <c r="Y137" s="363">
        <v>0</v>
      </c>
      <c r="Z137" s="363">
        <v>0</v>
      </c>
      <c r="AA137" s="363">
        <v>0</v>
      </c>
      <c r="AB137" s="363">
        <v>0</v>
      </c>
      <c r="AC137" s="363">
        <v>0</v>
      </c>
      <c r="AD137" s="363">
        <v>0</v>
      </c>
      <c r="AE137" s="363">
        <v>0</v>
      </c>
      <c r="AF137" s="363">
        <v>0</v>
      </c>
      <c r="AG137" s="363">
        <v>0</v>
      </c>
      <c r="AH137" s="363">
        <v>0</v>
      </c>
      <c r="AI137" s="363">
        <v>0</v>
      </c>
      <c r="AJ137" s="363">
        <v>0</v>
      </c>
      <c r="AK137" s="80">
        <v>48686.590825840001</v>
      </c>
    </row>
    <row r="138" spans="1:37" x14ac:dyDescent="0.2">
      <c r="A138" s="89"/>
      <c r="B138" s="387" t="s">
        <v>669</v>
      </c>
      <c r="C138" s="363">
        <v>48.686050000000002</v>
      </c>
      <c r="D138" s="363">
        <v>243.89262499999995</v>
      </c>
      <c r="E138" s="363">
        <v>359.39327499999996</v>
      </c>
      <c r="F138" s="363">
        <v>365.23127499999998</v>
      </c>
      <c r="G138" s="363">
        <v>370.85627499999998</v>
      </c>
      <c r="H138" s="363">
        <v>370.85627499999998</v>
      </c>
      <c r="I138" s="363">
        <v>370.85627499999998</v>
      </c>
      <c r="J138" s="80">
        <v>370.85627499999998</v>
      </c>
      <c r="K138" s="363">
        <v>370.85627499999998</v>
      </c>
      <c r="L138" s="363">
        <v>370.85627499999998</v>
      </c>
      <c r="M138" s="363">
        <v>370.85627499999998</v>
      </c>
      <c r="N138" s="363">
        <v>370.85627499999998</v>
      </c>
      <c r="O138" s="363">
        <v>370.85627499999998</v>
      </c>
      <c r="P138" s="363">
        <v>370.85627499999998</v>
      </c>
      <c r="Q138" s="363">
        <v>370.85627499999998</v>
      </c>
      <c r="R138" s="363">
        <v>370.85627499999998</v>
      </c>
      <c r="S138" s="363">
        <v>370.85627499999998</v>
      </c>
      <c r="T138" s="363">
        <v>370.85627499999998</v>
      </c>
      <c r="U138" s="363">
        <v>370.85627499999998</v>
      </c>
      <c r="V138" s="363">
        <v>370.85627499999998</v>
      </c>
      <c r="W138" s="363">
        <v>322.17022499999996</v>
      </c>
      <c r="X138" s="363">
        <v>126.96365000000003</v>
      </c>
      <c r="Y138" s="363">
        <v>11.463000000000001</v>
      </c>
      <c r="Z138" s="363">
        <v>5.625</v>
      </c>
      <c r="AA138" s="363">
        <v>0</v>
      </c>
      <c r="AB138" s="363">
        <v>0</v>
      </c>
      <c r="AC138" s="363">
        <v>0</v>
      </c>
      <c r="AD138" s="363">
        <v>0</v>
      </c>
      <c r="AE138" s="363">
        <v>0</v>
      </c>
      <c r="AF138" s="363">
        <v>0</v>
      </c>
      <c r="AG138" s="363">
        <v>0</v>
      </c>
      <c r="AH138" s="363">
        <v>0</v>
      </c>
      <c r="AI138" s="363">
        <v>0</v>
      </c>
      <c r="AJ138" s="363">
        <v>0</v>
      </c>
      <c r="AK138" s="80">
        <f t="shared" ref="AK138:AK152" si="37">SUM(C138:AJ138)</f>
        <v>7417.1255000000001</v>
      </c>
    </row>
    <row r="139" spans="1:37" x14ac:dyDescent="0.2">
      <c r="A139" s="89"/>
      <c r="B139" s="362" t="s">
        <v>238</v>
      </c>
      <c r="C139" s="363">
        <f t="shared" ref="C139:AJ139" si="38">+C140+C141</f>
        <v>25833.713443577333</v>
      </c>
      <c r="D139" s="363">
        <f t="shared" si="38"/>
        <v>999.12793959011822</v>
      </c>
      <c r="E139" s="363">
        <f t="shared" si="38"/>
        <v>0</v>
      </c>
      <c r="F139" s="363">
        <f t="shared" si="38"/>
        <v>0</v>
      </c>
      <c r="G139" s="363">
        <f t="shared" si="38"/>
        <v>0</v>
      </c>
      <c r="H139" s="363">
        <f t="shared" si="38"/>
        <v>0</v>
      </c>
      <c r="I139" s="363">
        <f t="shared" si="38"/>
        <v>0</v>
      </c>
      <c r="J139" s="363">
        <f t="shared" si="38"/>
        <v>0</v>
      </c>
      <c r="K139" s="363">
        <f t="shared" si="38"/>
        <v>0</v>
      </c>
      <c r="L139" s="363">
        <f t="shared" si="38"/>
        <v>0</v>
      </c>
      <c r="M139" s="363">
        <f t="shared" si="38"/>
        <v>0</v>
      </c>
      <c r="N139" s="363">
        <f t="shared" si="38"/>
        <v>0</v>
      </c>
      <c r="O139" s="363">
        <f t="shared" si="38"/>
        <v>0</v>
      </c>
      <c r="P139" s="363">
        <f t="shared" si="38"/>
        <v>0</v>
      </c>
      <c r="Q139" s="363">
        <f t="shared" si="38"/>
        <v>0</v>
      </c>
      <c r="R139" s="363">
        <f t="shared" si="38"/>
        <v>0</v>
      </c>
      <c r="S139" s="363">
        <f t="shared" si="38"/>
        <v>0</v>
      </c>
      <c r="T139" s="363">
        <f t="shared" si="38"/>
        <v>0</v>
      </c>
      <c r="U139" s="363">
        <f t="shared" si="38"/>
        <v>0</v>
      </c>
      <c r="V139" s="363">
        <f t="shared" si="38"/>
        <v>0</v>
      </c>
      <c r="W139" s="363">
        <f t="shared" si="38"/>
        <v>0</v>
      </c>
      <c r="X139" s="363">
        <f t="shared" si="38"/>
        <v>0</v>
      </c>
      <c r="Y139" s="363">
        <f t="shared" si="38"/>
        <v>0</v>
      </c>
      <c r="Z139" s="363">
        <f t="shared" si="38"/>
        <v>0</v>
      </c>
      <c r="AA139" s="363">
        <f t="shared" si="38"/>
        <v>0</v>
      </c>
      <c r="AB139" s="363">
        <f t="shared" si="38"/>
        <v>0</v>
      </c>
      <c r="AC139" s="363">
        <f t="shared" si="38"/>
        <v>0</v>
      </c>
      <c r="AD139" s="363">
        <f t="shared" si="38"/>
        <v>0</v>
      </c>
      <c r="AE139" s="363">
        <f t="shared" si="38"/>
        <v>0</v>
      </c>
      <c r="AF139" s="363">
        <f t="shared" si="38"/>
        <v>0</v>
      </c>
      <c r="AG139" s="363">
        <f t="shared" si="38"/>
        <v>0</v>
      </c>
      <c r="AH139" s="363">
        <f t="shared" si="38"/>
        <v>0</v>
      </c>
      <c r="AI139" s="363">
        <f t="shared" si="38"/>
        <v>0</v>
      </c>
      <c r="AJ139" s="363">
        <f t="shared" si="38"/>
        <v>0</v>
      </c>
      <c r="AK139" s="80">
        <f t="shared" si="37"/>
        <v>26832.841383167452</v>
      </c>
    </row>
    <row r="140" spans="1:37" x14ac:dyDescent="0.2">
      <c r="A140" s="89"/>
      <c r="B140" s="370" t="s">
        <v>78</v>
      </c>
      <c r="C140" s="366">
        <v>13060.943859577332</v>
      </c>
      <c r="D140" s="366">
        <v>999.12793959011822</v>
      </c>
      <c r="E140" s="366">
        <v>0</v>
      </c>
      <c r="F140" s="366">
        <v>0</v>
      </c>
      <c r="G140" s="366">
        <v>0</v>
      </c>
      <c r="H140" s="366">
        <v>0</v>
      </c>
      <c r="I140" s="366">
        <v>0</v>
      </c>
      <c r="J140" s="83">
        <v>0</v>
      </c>
      <c r="K140" s="366">
        <v>0</v>
      </c>
      <c r="L140" s="366">
        <v>0</v>
      </c>
      <c r="M140" s="366">
        <v>0</v>
      </c>
      <c r="N140" s="366">
        <v>0</v>
      </c>
      <c r="O140" s="366">
        <v>0</v>
      </c>
      <c r="P140" s="366">
        <v>0</v>
      </c>
      <c r="Q140" s="366">
        <v>0</v>
      </c>
      <c r="R140" s="366">
        <v>0</v>
      </c>
      <c r="S140" s="366">
        <v>0</v>
      </c>
      <c r="T140" s="366">
        <v>0</v>
      </c>
      <c r="U140" s="366">
        <v>0</v>
      </c>
      <c r="V140" s="366">
        <v>0</v>
      </c>
      <c r="W140" s="366">
        <v>0</v>
      </c>
      <c r="X140" s="366">
        <v>0</v>
      </c>
      <c r="Y140" s="366">
        <v>0</v>
      </c>
      <c r="Z140" s="366">
        <v>0</v>
      </c>
      <c r="AA140" s="366">
        <v>0</v>
      </c>
      <c r="AB140" s="366">
        <v>0</v>
      </c>
      <c r="AC140" s="366">
        <v>0</v>
      </c>
      <c r="AD140" s="366">
        <v>0</v>
      </c>
      <c r="AE140" s="366">
        <v>0</v>
      </c>
      <c r="AF140" s="366">
        <v>0</v>
      </c>
      <c r="AG140" s="366">
        <v>0</v>
      </c>
      <c r="AH140" s="366">
        <v>0</v>
      </c>
      <c r="AI140" s="366">
        <v>0</v>
      </c>
      <c r="AJ140" s="366">
        <v>0</v>
      </c>
      <c r="AK140" s="83">
        <f t="shared" si="37"/>
        <v>14060.07179916745</v>
      </c>
    </row>
    <row r="141" spans="1:37" x14ac:dyDescent="0.2">
      <c r="A141" s="89"/>
      <c r="B141" s="401" t="s">
        <v>76</v>
      </c>
      <c r="C141" s="367">
        <v>12772.769584</v>
      </c>
      <c r="D141" s="367">
        <v>0</v>
      </c>
      <c r="E141" s="367">
        <v>0</v>
      </c>
      <c r="F141" s="367">
        <v>0</v>
      </c>
      <c r="G141" s="367">
        <v>0</v>
      </c>
      <c r="H141" s="367">
        <v>0</v>
      </c>
      <c r="I141" s="367">
        <v>0</v>
      </c>
      <c r="J141" s="82">
        <v>0</v>
      </c>
      <c r="K141" s="367">
        <v>0</v>
      </c>
      <c r="L141" s="367">
        <v>0</v>
      </c>
      <c r="M141" s="367">
        <v>0</v>
      </c>
      <c r="N141" s="367">
        <v>0</v>
      </c>
      <c r="O141" s="367">
        <v>0</v>
      </c>
      <c r="P141" s="367">
        <v>0</v>
      </c>
      <c r="Q141" s="367">
        <v>0</v>
      </c>
      <c r="R141" s="367">
        <v>0</v>
      </c>
      <c r="S141" s="367">
        <v>0</v>
      </c>
      <c r="T141" s="367">
        <v>0</v>
      </c>
      <c r="U141" s="367">
        <v>0</v>
      </c>
      <c r="V141" s="367">
        <v>0</v>
      </c>
      <c r="W141" s="367">
        <v>0</v>
      </c>
      <c r="X141" s="367">
        <v>0</v>
      </c>
      <c r="Y141" s="367">
        <v>0</v>
      </c>
      <c r="Z141" s="367">
        <v>0</v>
      </c>
      <c r="AA141" s="367">
        <v>0</v>
      </c>
      <c r="AB141" s="367">
        <v>0</v>
      </c>
      <c r="AC141" s="367">
        <v>0</v>
      </c>
      <c r="AD141" s="367">
        <v>0</v>
      </c>
      <c r="AE141" s="367">
        <v>0</v>
      </c>
      <c r="AF141" s="367">
        <v>0</v>
      </c>
      <c r="AG141" s="367">
        <v>0</v>
      </c>
      <c r="AH141" s="367">
        <v>0</v>
      </c>
      <c r="AI141" s="367">
        <v>0</v>
      </c>
      <c r="AJ141" s="367">
        <v>0</v>
      </c>
      <c r="AK141" s="82">
        <f t="shared" si="37"/>
        <v>12772.769584</v>
      </c>
    </row>
    <row r="142" spans="1:37" x14ac:dyDescent="0.2">
      <c r="A142" s="89"/>
      <c r="B142" s="362" t="s">
        <v>371</v>
      </c>
      <c r="C142" s="363">
        <f t="shared" ref="C142:AJ142" si="39">+C143+C150</f>
        <v>86.254804889703408</v>
      </c>
      <c r="D142" s="363">
        <f t="shared" si="39"/>
        <v>106.901144563797</v>
      </c>
      <c r="E142" s="363">
        <f t="shared" si="39"/>
        <v>106.901144563797</v>
      </c>
      <c r="F142" s="363">
        <f t="shared" si="39"/>
        <v>118.5521674996661</v>
      </c>
      <c r="G142" s="363">
        <f t="shared" si="39"/>
        <v>52.529704196407799</v>
      </c>
      <c r="H142" s="363">
        <f t="shared" si="39"/>
        <v>15.407435420612106</v>
      </c>
      <c r="I142" s="363">
        <f t="shared" si="39"/>
        <v>0.23314025888495382</v>
      </c>
      <c r="J142" s="363">
        <f t="shared" si="39"/>
        <v>0.23314025888495382</v>
      </c>
      <c r="K142" s="363">
        <f t="shared" si="39"/>
        <v>0.76914026888495379</v>
      </c>
      <c r="L142" s="363">
        <f t="shared" si="39"/>
        <v>0.23314025888495382</v>
      </c>
      <c r="M142" s="363">
        <f t="shared" si="39"/>
        <v>0.23314025888495382</v>
      </c>
      <c r="N142" s="363">
        <f t="shared" si="39"/>
        <v>0.23314025888495382</v>
      </c>
      <c r="O142" s="363">
        <f t="shared" si="39"/>
        <v>0.23314025888495382</v>
      </c>
      <c r="P142" s="363">
        <f t="shared" si="39"/>
        <v>0.23314025888495382</v>
      </c>
      <c r="Q142" s="363">
        <f t="shared" si="39"/>
        <v>0.23314025888495382</v>
      </c>
      <c r="R142" s="363">
        <f t="shared" si="39"/>
        <v>0.23314025888495382</v>
      </c>
      <c r="S142" s="363">
        <f t="shared" si="39"/>
        <v>0.23314025888495382</v>
      </c>
      <c r="T142" s="363">
        <f t="shared" si="39"/>
        <v>0.23314025888495382</v>
      </c>
      <c r="U142" s="363">
        <f t="shared" si="39"/>
        <v>0.23314025888495382</v>
      </c>
      <c r="V142" s="363">
        <f t="shared" si="39"/>
        <v>0.23314025888495382</v>
      </c>
      <c r="W142" s="363">
        <f t="shared" si="39"/>
        <v>0.23314025888495382</v>
      </c>
      <c r="X142" s="363">
        <f t="shared" si="39"/>
        <v>0.23314025888495382</v>
      </c>
      <c r="Y142" s="363">
        <f t="shared" si="39"/>
        <v>0.23314025888495382</v>
      </c>
      <c r="Z142" s="363">
        <f t="shared" si="39"/>
        <v>0.23314025888495382</v>
      </c>
      <c r="AA142" s="363">
        <f t="shared" si="39"/>
        <v>0.23314025888495382</v>
      </c>
      <c r="AB142" s="363">
        <f t="shared" si="39"/>
        <v>0.23314025888495382</v>
      </c>
      <c r="AC142" s="363">
        <f t="shared" si="39"/>
        <v>0.23314025888495382</v>
      </c>
      <c r="AD142" s="363">
        <f t="shared" si="39"/>
        <v>0.23314025888495382</v>
      </c>
      <c r="AE142" s="363">
        <f t="shared" si="39"/>
        <v>0.23314025888495382</v>
      </c>
      <c r="AF142" s="363">
        <f t="shared" si="39"/>
        <v>0.23314025888495382</v>
      </c>
      <c r="AG142" s="363">
        <f t="shared" si="39"/>
        <v>0.23314025888495382</v>
      </c>
      <c r="AH142" s="363">
        <f t="shared" si="39"/>
        <v>0.23314025888495382</v>
      </c>
      <c r="AI142" s="363">
        <f t="shared" si="39"/>
        <v>13.755275275799232</v>
      </c>
      <c r="AJ142" s="363">
        <f t="shared" si="39"/>
        <v>0</v>
      </c>
      <c r="AK142" s="80">
        <f t="shared" si="37"/>
        <v>506.89932315079085</v>
      </c>
    </row>
    <row r="143" spans="1:37" x14ac:dyDescent="0.2">
      <c r="A143" s="89"/>
      <c r="B143" s="369" t="s">
        <v>78</v>
      </c>
      <c r="C143" s="391">
        <f t="shared" ref="C143:AJ143" si="40">+C144+C147</f>
        <v>72.981063739703401</v>
      </c>
      <c r="D143" s="391">
        <f t="shared" si="40"/>
        <v>106.901144563797</v>
      </c>
      <c r="E143" s="391">
        <f t="shared" si="40"/>
        <v>106.901144563797</v>
      </c>
      <c r="F143" s="391">
        <f t="shared" si="40"/>
        <v>118.5521674996661</v>
      </c>
      <c r="G143" s="391">
        <f t="shared" si="40"/>
        <v>52.529704196407799</v>
      </c>
      <c r="H143" s="391">
        <f t="shared" si="40"/>
        <v>15.407435420612106</v>
      </c>
      <c r="I143" s="391">
        <f t="shared" si="40"/>
        <v>0.23314025888495382</v>
      </c>
      <c r="J143" s="391">
        <f t="shared" si="40"/>
        <v>0.23314025888495382</v>
      </c>
      <c r="K143" s="391">
        <f t="shared" si="40"/>
        <v>0.23314025888495382</v>
      </c>
      <c r="L143" s="391">
        <f t="shared" si="40"/>
        <v>0.23314025888495382</v>
      </c>
      <c r="M143" s="391">
        <f t="shared" si="40"/>
        <v>0.23314025888495382</v>
      </c>
      <c r="N143" s="391">
        <f t="shared" si="40"/>
        <v>0.23314025888495382</v>
      </c>
      <c r="O143" s="391">
        <f t="shared" si="40"/>
        <v>0.23314025888495382</v>
      </c>
      <c r="P143" s="391">
        <f t="shared" si="40"/>
        <v>0.23314025888495382</v>
      </c>
      <c r="Q143" s="391">
        <f t="shared" si="40"/>
        <v>0.23314025888495382</v>
      </c>
      <c r="R143" s="391">
        <f t="shared" si="40"/>
        <v>0.23314025888495382</v>
      </c>
      <c r="S143" s="391">
        <f t="shared" si="40"/>
        <v>0.23314025888495382</v>
      </c>
      <c r="T143" s="391">
        <f t="shared" si="40"/>
        <v>0.23314025888495382</v>
      </c>
      <c r="U143" s="391">
        <f t="shared" si="40"/>
        <v>0.23314025888495382</v>
      </c>
      <c r="V143" s="391">
        <f t="shared" si="40"/>
        <v>0.23314025888495382</v>
      </c>
      <c r="W143" s="391">
        <f t="shared" si="40"/>
        <v>0.23314025888495382</v>
      </c>
      <c r="X143" s="391">
        <f t="shared" si="40"/>
        <v>0.23314025888495382</v>
      </c>
      <c r="Y143" s="391">
        <f t="shared" si="40"/>
        <v>0.23314025888495382</v>
      </c>
      <c r="Z143" s="391">
        <f t="shared" si="40"/>
        <v>0.23314025888495382</v>
      </c>
      <c r="AA143" s="391">
        <f t="shared" si="40"/>
        <v>0.23314025888495382</v>
      </c>
      <c r="AB143" s="391">
        <f t="shared" si="40"/>
        <v>0.23314025888495382</v>
      </c>
      <c r="AC143" s="391">
        <f t="shared" si="40"/>
        <v>0.23314025888495382</v>
      </c>
      <c r="AD143" s="391">
        <f t="shared" si="40"/>
        <v>0.23314025888495382</v>
      </c>
      <c r="AE143" s="391">
        <f t="shared" si="40"/>
        <v>0.23314025888495382</v>
      </c>
      <c r="AF143" s="391">
        <f t="shared" si="40"/>
        <v>0.23314025888495382</v>
      </c>
      <c r="AG143" s="391">
        <f t="shared" si="40"/>
        <v>0.23314025888495382</v>
      </c>
      <c r="AH143" s="391">
        <f t="shared" si="40"/>
        <v>0.23314025888495382</v>
      </c>
      <c r="AI143" s="391">
        <f t="shared" si="40"/>
        <v>13.755275275799232</v>
      </c>
      <c r="AJ143" s="391">
        <f t="shared" si="40"/>
        <v>0</v>
      </c>
      <c r="AK143" s="94">
        <f t="shared" si="37"/>
        <v>493.08958199079086</v>
      </c>
    </row>
    <row r="144" spans="1:37" x14ac:dyDescent="0.2">
      <c r="A144" s="89"/>
      <c r="B144" s="373" t="s">
        <v>90</v>
      </c>
      <c r="C144" s="392">
        <f t="shared" ref="C144:AJ144" si="41">+C145+C146</f>
        <v>53.32556669022749</v>
      </c>
      <c r="D144" s="392">
        <f t="shared" si="41"/>
        <v>52.296563937522848</v>
      </c>
      <c r="E144" s="392">
        <f t="shared" si="41"/>
        <v>52.296563937522848</v>
      </c>
      <c r="F144" s="392">
        <f t="shared" si="41"/>
        <v>52.296563937522848</v>
      </c>
      <c r="G144" s="392">
        <f t="shared" si="41"/>
        <v>52.296563937522848</v>
      </c>
      <c r="H144" s="392">
        <f t="shared" si="41"/>
        <v>15.174295161727153</v>
      </c>
      <c r="I144" s="392">
        <f t="shared" si="41"/>
        <v>0</v>
      </c>
      <c r="J144" s="392">
        <f t="shared" si="41"/>
        <v>0</v>
      </c>
      <c r="K144" s="392">
        <f t="shared" si="41"/>
        <v>0</v>
      </c>
      <c r="L144" s="392">
        <f t="shared" si="41"/>
        <v>0</v>
      </c>
      <c r="M144" s="392">
        <f t="shared" si="41"/>
        <v>0</v>
      </c>
      <c r="N144" s="392">
        <f t="shared" si="41"/>
        <v>0</v>
      </c>
      <c r="O144" s="392">
        <f t="shared" si="41"/>
        <v>0</v>
      </c>
      <c r="P144" s="392">
        <f t="shared" si="41"/>
        <v>0</v>
      </c>
      <c r="Q144" s="392">
        <f t="shared" si="41"/>
        <v>0</v>
      </c>
      <c r="R144" s="392">
        <f t="shared" si="41"/>
        <v>0</v>
      </c>
      <c r="S144" s="392">
        <f t="shared" si="41"/>
        <v>0</v>
      </c>
      <c r="T144" s="392">
        <f t="shared" si="41"/>
        <v>0</v>
      </c>
      <c r="U144" s="392">
        <f t="shared" si="41"/>
        <v>0</v>
      </c>
      <c r="V144" s="392">
        <f t="shared" si="41"/>
        <v>0</v>
      </c>
      <c r="W144" s="392">
        <f t="shared" si="41"/>
        <v>0</v>
      </c>
      <c r="X144" s="392">
        <f t="shared" si="41"/>
        <v>0</v>
      </c>
      <c r="Y144" s="392">
        <f t="shared" si="41"/>
        <v>0</v>
      </c>
      <c r="Z144" s="392">
        <f t="shared" si="41"/>
        <v>0</v>
      </c>
      <c r="AA144" s="392">
        <f t="shared" si="41"/>
        <v>0</v>
      </c>
      <c r="AB144" s="392">
        <f t="shared" si="41"/>
        <v>0</v>
      </c>
      <c r="AC144" s="392">
        <f t="shared" si="41"/>
        <v>0</v>
      </c>
      <c r="AD144" s="392">
        <f t="shared" si="41"/>
        <v>0</v>
      </c>
      <c r="AE144" s="392">
        <f t="shared" si="41"/>
        <v>0</v>
      </c>
      <c r="AF144" s="392">
        <f t="shared" si="41"/>
        <v>0</v>
      </c>
      <c r="AG144" s="392">
        <f t="shared" si="41"/>
        <v>0</v>
      </c>
      <c r="AH144" s="392">
        <f t="shared" si="41"/>
        <v>0</v>
      </c>
      <c r="AI144" s="392">
        <f t="shared" si="41"/>
        <v>0</v>
      </c>
      <c r="AJ144" s="392">
        <f t="shared" si="41"/>
        <v>0</v>
      </c>
      <c r="AK144" s="81">
        <f t="shared" si="37"/>
        <v>277.68611760204607</v>
      </c>
    </row>
    <row r="145" spans="1:37" x14ac:dyDescent="0.2">
      <c r="A145" s="89"/>
      <c r="B145" s="373" t="s">
        <v>145</v>
      </c>
      <c r="C145" s="392">
        <v>53.190212564644909</v>
      </c>
      <c r="D145" s="392">
        <v>52.296563937522848</v>
      </c>
      <c r="E145" s="392">
        <v>52.296563937522848</v>
      </c>
      <c r="F145" s="392">
        <v>52.296563937522848</v>
      </c>
      <c r="G145" s="392">
        <v>52.296563937522848</v>
      </c>
      <c r="H145" s="392">
        <v>15.174295161727153</v>
      </c>
      <c r="I145" s="392">
        <v>0</v>
      </c>
      <c r="J145" s="81">
        <v>0</v>
      </c>
      <c r="K145" s="392">
        <v>0</v>
      </c>
      <c r="L145" s="392">
        <v>0</v>
      </c>
      <c r="M145" s="392">
        <v>0</v>
      </c>
      <c r="N145" s="392">
        <v>0</v>
      </c>
      <c r="O145" s="392">
        <v>0</v>
      </c>
      <c r="P145" s="392">
        <v>0</v>
      </c>
      <c r="Q145" s="392">
        <v>0</v>
      </c>
      <c r="R145" s="392">
        <v>0</v>
      </c>
      <c r="S145" s="392">
        <v>0</v>
      </c>
      <c r="T145" s="392">
        <v>0</v>
      </c>
      <c r="U145" s="392">
        <v>0</v>
      </c>
      <c r="V145" s="392">
        <v>0</v>
      </c>
      <c r="W145" s="392">
        <v>0</v>
      </c>
      <c r="X145" s="392">
        <v>0</v>
      </c>
      <c r="Y145" s="392">
        <v>0</v>
      </c>
      <c r="Z145" s="392">
        <v>0</v>
      </c>
      <c r="AA145" s="392">
        <v>0</v>
      </c>
      <c r="AB145" s="392">
        <v>0</v>
      </c>
      <c r="AC145" s="392">
        <v>0</v>
      </c>
      <c r="AD145" s="392">
        <v>0</v>
      </c>
      <c r="AE145" s="392">
        <v>0</v>
      </c>
      <c r="AF145" s="392">
        <v>0</v>
      </c>
      <c r="AG145" s="392">
        <v>0</v>
      </c>
      <c r="AH145" s="392">
        <v>0</v>
      </c>
      <c r="AI145" s="392">
        <v>0</v>
      </c>
      <c r="AJ145" s="392">
        <v>0</v>
      </c>
      <c r="AK145" s="81">
        <f t="shared" si="37"/>
        <v>277.55076347646349</v>
      </c>
    </row>
    <row r="146" spans="1:37" x14ac:dyDescent="0.2">
      <c r="A146" s="89"/>
      <c r="B146" s="373" t="s">
        <v>93</v>
      </c>
      <c r="C146" s="392">
        <v>0.13535412558258375</v>
      </c>
      <c r="D146" s="392">
        <v>0</v>
      </c>
      <c r="E146" s="392">
        <v>0</v>
      </c>
      <c r="F146" s="392">
        <v>0</v>
      </c>
      <c r="G146" s="392">
        <v>0</v>
      </c>
      <c r="H146" s="392">
        <v>0</v>
      </c>
      <c r="I146" s="392">
        <v>0</v>
      </c>
      <c r="J146" s="81">
        <v>0</v>
      </c>
      <c r="K146" s="392">
        <v>0</v>
      </c>
      <c r="L146" s="392">
        <v>0</v>
      </c>
      <c r="M146" s="392">
        <v>0</v>
      </c>
      <c r="N146" s="392">
        <v>0</v>
      </c>
      <c r="O146" s="392">
        <v>0</v>
      </c>
      <c r="P146" s="392">
        <v>0</v>
      </c>
      <c r="Q146" s="392">
        <v>0</v>
      </c>
      <c r="R146" s="392">
        <v>0</v>
      </c>
      <c r="S146" s="392">
        <v>0</v>
      </c>
      <c r="T146" s="392">
        <v>0</v>
      </c>
      <c r="U146" s="392">
        <v>0</v>
      </c>
      <c r="V146" s="392">
        <v>0</v>
      </c>
      <c r="W146" s="392">
        <v>0</v>
      </c>
      <c r="X146" s="392">
        <v>0</v>
      </c>
      <c r="Y146" s="392">
        <v>0</v>
      </c>
      <c r="Z146" s="392">
        <v>0</v>
      </c>
      <c r="AA146" s="392">
        <v>0</v>
      </c>
      <c r="AB146" s="392">
        <v>0</v>
      </c>
      <c r="AC146" s="392">
        <v>0</v>
      </c>
      <c r="AD146" s="392">
        <v>0</v>
      </c>
      <c r="AE146" s="392">
        <v>0</v>
      </c>
      <c r="AF146" s="392">
        <v>0</v>
      </c>
      <c r="AG146" s="392">
        <v>0</v>
      </c>
      <c r="AH146" s="392">
        <v>0</v>
      </c>
      <c r="AI146" s="392">
        <v>0</v>
      </c>
      <c r="AJ146" s="392">
        <v>0</v>
      </c>
      <c r="AK146" s="81">
        <f t="shared" si="37"/>
        <v>0.13535412558258375</v>
      </c>
    </row>
    <row r="147" spans="1:37" x14ac:dyDescent="0.2">
      <c r="A147" s="89"/>
      <c r="B147" s="393" t="s">
        <v>94</v>
      </c>
      <c r="C147" s="392">
        <f t="shared" ref="C147:AJ147" si="42">+C148+C149</f>
        <v>19.655497049475908</v>
      </c>
      <c r="D147" s="392">
        <f t="shared" si="42"/>
        <v>54.604580626274149</v>
      </c>
      <c r="E147" s="392">
        <f t="shared" si="42"/>
        <v>54.604580626274149</v>
      </c>
      <c r="F147" s="392">
        <f t="shared" si="42"/>
        <v>66.25560356214325</v>
      </c>
      <c r="G147" s="392">
        <f t="shared" si="42"/>
        <v>0.23314025888495382</v>
      </c>
      <c r="H147" s="392">
        <f t="shared" si="42"/>
        <v>0.23314025888495382</v>
      </c>
      <c r="I147" s="392">
        <f t="shared" si="42"/>
        <v>0.23314025888495382</v>
      </c>
      <c r="J147" s="392">
        <f t="shared" si="42"/>
        <v>0.23314025888495382</v>
      </c>
      <c r="K147" s="392">
        <f t="shared" si="42"/>
        <v>0.23314025888495382</v>
      </c>
      <c r="L147" s="392">
        <f t="shared" si="42"/>
        <v>0.23314025888495382</v>
      </c>
      <c r="M147" s="392">
        <f t="shared" si="42"/>
        <v>0.23314025888495382</v>
      </c>
      <c r="N147" s="392">
        <f t="shared" si="42"/>
        <v>0.23314025888495382</v>
      </c>
      <c r="O147" s="392">
        <f t="shared" si="42"/>
        <v>0.23314025888495382</v>
      </c>
      <c r="P147" s="392">
        <f t="shared" si="42"/>
        <v>0.23314025888495382</v>
      </c>
      <c r="Q147" s="392">
        <f t="shared" si="42"/>
        <v>0.23314025888495382</v>
      </c>
      <c r="R147" s="392">
        <f t="shared" si="42"/>
        <v>0.23314025888495382</v>
      </c>
      <c r="S147" s="392">
        <f t="shared" si="42"/>
        <v>0.23314025888495382</v>
      </c>
      <c r="T147" s="392">
        <f t="shared" si="42"/>
        <v>0.23314025888495382</v>
      </c>
      <c r="U147" s="392">
        <f t="shared" si="42"/>
        <v>0.23314025888495382</v>
      </c>
      <c r="V147" s="392">
        <f t="shared" si="42"/>
        <v>0.23314025888495382</v>
      </c>
      <c r="W147" s="392">
        <f t="shared" si="42"/>
        <v>0.23314025888495382</v>
      </c>
      <c r="X147" s="392">
        <f t="shared" si="42"/>
        <v>0.23314025888495382</v>
      </c>
      <c r="Y147" s="392">
        <f t="shared" si="42"/>
        <v>0.23314025888495382</v>
      </c>
      <c r="Z147" s="392">
        <f t="shared" si="42"/>
        <v>0.23314025888495382</v>
      </c>
      <c r="AA147" s="392">
        <f t="shared" si="42"/>
        <v>0.23314025888495382</v>
      </c>
      <c r="AB147" s="392">
        <f t="shared" si="42"/>
        <v>0.23314025888495382</v>
      </c>
      <c r="AC147" s="392">
        <f t="shared" si="42"/>
        <v>0.23314025888495382</v>
      </c>
      <c r="AD147" s="392">
        <f t="shared" si="42"/>
        <v>0.23314025888495382</v>
      </c>
      <c r="AE147" s="392">
        <f t="shared" si="42"/>
        <v>0.23314025888495382</v>
      </c>
      <c r="AF147" s="392">
        <f t="shared" si="42"/>
        <v>0.23314025888495382</v>
      </c>
      <c r="AG147" s="392">
        <f t="shared" si="42"/>
        <v>0.23314025888495382</v>
      </c>
      <c r="AH147" s="392">
        <f t="shared" si="42"/>
        <v>0.23314025888495382</v>
      </c>
      <c r="AI147" s="392">
        <f t="shared" si="42"/>
        <v>13.755275275799232</v>
      </c>
      <c r="AJ147" s="392">
        <f t="shared" si="42"/>
        <v>0</v>
      </c>
      <c r="AK147" s="81">
        <f t="shared" si="37"/>
        <v>215.4034643887455</v>
      </c>
    </row>
    <row r="148" spans="1:37" x14ac:dyDescent="0.2">
      <c r="A148" s="89"/>
      <c r="B148" s="373" t="s">
        <v>145</v>
      </c>
      <c r="C148" s="392">
        <v>19.422356790590953</v>
      </c>
      <c r="D148" s="392">
        <v>54.371440367389198</v>
      </c>
      <c r="E148" s="392">
        <v>54.371440367389198</v>
      </c>
      <c r="F148" s="392">
        <v>66.022463303258291</v>
      </c>
      <c r="G148" s="392">
        <v>0</v>
      </c>
      <c r="H148" s="392">
        <v>0</v>
      </c>
      <c r="I148" s="392">
        <v>0</v>
      </c>
      <c r="J148" s="81">
        <v>0</v>
      </c>
      <c r="K148" s="392">
        <v>0</v>
      </c>
      <c r="L148" s="392">
        <v>0</v>
      </c>
      <c r="M148" s="392">
        <v>0</v>
      </c>
      <c r="N148" s="392">
        <v>0</v>
      </c>
      <c r="O148" s="392">
        <v>0</v>
      </c>
      <c r="P148" s="392">
        <v>0</v>
      </c>
      <c r="Q148" s="392">
        <v>0</v>
      </c>
      <c r="R148" s="392">
        <v>0</v>
      </c>
      <c r="S148" s="392">
        <v>0</v>
      </c>
      <c r="T148" s="392">
        <v>0</v>
      </c>
      <c r="U148" s="392">
        <v>0</v>
      </c>
      <c r="V148" s="392">
        <v>0</v>
      </c>
      <c r="W148" s="392">
        <v>0</v>
      </c>
      <c r="X148" s="392">
        <v>0</v>
      </c>
      <c r="Y148" s="392">
        <v>0</v>
      </c>
      <c r="Z148" s="392">
        <v>0</v>
      </c>
      <c r="AA148" s="392">
        <v>0</v>
      </c>
      <c r="AB148" s="392">
        <v>0</v>
      </c>
      <c r="AC148" s="392">
        <v>0</v>
      </c>
      <c r="AD148" s="392">
        <v>0</v>
      </c>
      <c r="AE148" s="392">
        <v>0</v>
      </c>
      <c r="AF148" s="392">
        <v>0</v>
      </c>
      <c r="AG148" s="392">
        <v>0</v>
      </c>
      <c r="AH148" s="392">
        <v>0</v>
      </c>
      <c r="AI148" s="392">
        <v>0</v>
      </c>
      <c r="AJ148" s="392">
        <v>0</v>
      </c>
      <c r="AK148" s="81">
        <f t="shared" si="37"/>
        <v>194.18770082862764</v>
      </c>
    </row>
    <row r="149" spans="1:37" x14ac:dyDescent="0.2">
      <c r="A149" s="89"/>
      <c r="B149" s="394" t="s">
        <v>93</v>
      </c>
      <c r="C149" s="395">
        <v>0.23314025888495382</v>
      </c>
      <c r="D149" s="395">
        <v>0.23314025888495382</v>
      </c>
      <c r="E149" s="395">
        <v>0.23314025888495382</v>
      </c>
      <c r="F149" s="395">
        <v>0.23314025888495382</v>
      </c>
      <c r="G149" s="395">
        <v>0.23314025888495382</v>
      </c>
      <c r="H149" s="395">
        <v>0.23314025888495382</v>
      </c>
      <c r="I149" s="395">
        <v>0.23314025888495382</v>
      </c>
      <c r="J149" s="395">
        <v>0.23314025888495382</v>
      </c>
      <c r="K149" s="395">
        <v>0.23314025888495382</v>
      </c>
      <c r="L149" s="395">
        <v>0.23314025888495382</v>
      </c>
      <c r="M149" s="395">
        <v>0.23314025888495382</v>
      </c>
      <c r="N149" s="395">
        <v>0.23314025888495382</v>
      </c>
      <c r="O149" s="395">
        <v>0.23314025888495382</v>
      </c>
      <c r="P149" s="395">
        <v>0.23314025888495382</v>
      </c>
      <c r="Q149" s="395">
        <v>0.23314025888495382</v>
      </c>
      <c r="R149" s="395">
        <v>0.23314025888495382</v>
      </c>
      <c r="S149" s="395">
        <v>0.23314025888495382</v>
      </c>
      <c r="T149" s="395">
        <v>0.23314025888495382</v>
      </c>
      <c r="U149" s="395">
        <v>0.23314025888495382</v>
      </c>
      <c r="V149" s="395">
        <v>0.23314025888495382</v>
      </c>
      <c r="W149" s="395">
        <v>0.23314025888495382</v>
      </c>
      <c r="X149" s="395">
        <v>0.23314025888495382</v>
      </c>
      <c r="Y149" s="395">
        <v>0.23314025888495382</v>
      </c>
      <c r="Z149" s="395">
        <v>0.23314025888495382</v>
      </c>
      <c r="AA149" s="395">
        <v>0.23314025888495382</v>
      </c>
      <c r="AB149" s="395">
        <v>0.23314025888495382</v>
      </c>
      <c r="AC149" s="395">
        <v>0.23314025888495382</v>
      </c>
      <c r="AD149" s="395">
        <v>0.23314025888495382</v>
      </c>
      <c r="AE149" s="395">
        <v>0.23314025888495382</v>
      </c>
      <c r="AF149" s="395">
        <v>0.23314025888495382</v>
      </c>
      <c r="AG149" s="395">
        <v>0.23314025888495382</v>
      </c>
      <c r="AH149" s="392">
        <v>0.23314025888495382</v>
      </c>
      <c r="AI149" s="392">
        <v>13.755275275799232</v>
      </c>
      <c r="AJ149" s="392">
        <v>0</v>
      </c>
      <c r="AK149" s="128">
        <f t="shared" si="37"/>
        <v>21.215763560117757</v>
      </c>
    </row>
    <row r="150" spans="1:37" ht="12" customHeight="1" x14ac:dyDescent="0.2">
      <c r="A150" s="89"/>
      <c r="B150" s="370" t="s">
        <v>76</v>
      </c>
      <c r="C150" s="396">
        <f t="shared" ref="C150:AJ150" si="43">+C151+C152</f>
        <v>13.273741150000001</v>
      </c>
      <c r="D150" s="396">
        <f t="shared" si="43"/>
        <v>0</v>
      </c>
      <c r="E150" s="396">
        <f t="shared" si="43"/>
        <v>0</v>
      </c>
      <c r="F150" s="396">
        <f t="shared" si="43"/>
        <v>0</v>
      </c>
      <c r="G150" s="396">
        <f t="shared" si="43"/>
        <v>0</v>
      </c>
      <c r="H150" s="396">
        <f t="shared" si="43"/>
        <v>0</v>
      </c>
      <c r="I150" s="396">
        <f t="shared" si="43"/>
        <v>0</v>
      </c>
      <c r="J150" s="396">
        <f t="shared" si="43"/>
        <v>0</v>
      </c>
      <c r="K150" s="396">
        <f t="shared" si="43"/>
        <v>0.53600000999999997</v>
      </c>
      <c r="L150" s="396">
        <f t="shared" si="43"/>
        <v>0</v>
      </c>
      <c r="M150" s="396">
        <f t="shared" si="43"/>
        <v>0</v>
      </c>
      <c r="N150" s="396">
        <f t="shared" si="43"/>
        <v>0</v>
      </c>
      <c r="O150" s="396">
        <f t="shared" si="43"/>
        <v>0</v>
      </c>
      <c r="P150" s="396">
        <f t="shared" si="43"/>
        <v>0</v>
      </c>
      <c r="Q150" s="396">
        <f t="shared" si="43"/>
        <v>0</v>
      </c>
      <c r="R150" s="396">
        <f t="shared" si="43"/>
        <v>0</v>
      </c>
      <c r="S150" s="396">
        <f t="shared" si="43"/>
        <v>0</v>
      </c>
      <c r="T150" s="396">
        <f t="shared" si="43"/>
        <v>0</v>
      </c>
      <c r="U150" s="396">
        <f t="shared" si="43"/>
        <v>0</v>
      </c>
      <c r="V150" s="396">
        <f t="shared" si="43"/>
        <v>0</v>
      </c>
      <c r="W150" s="396">
        <f t="shared" si="43"/>
        <v>0</v>
      </c>
      <c r="X150" s="396">
        <f t="shared" si="43"/>
        <v>0</v>
      </c>
      <c r="Y150" s="396">
        <f t="shared" si="43"/>
        <v>0</v>
      </c>
      <c r="Z150" s="396">
        <f t="shared" si="43"/>
        <v>0</v>
      </c>
      <c r="AA150" s="396">
        <f t="shared" si="43"/>
        <v>0</v>
      </c>
      <c r="AB150" s="396">
        <f t="shared" si="43"/>
        <v>0</v>
      </c>
      <c r="AC150" s="396">
        <f t="shared" si="43"/>
        <v>0</v>
      </c>
      <c r="AD150" s="396">
        <f t="shared" si="43"/>
        <v>0</v>
      </c>
      <c r="AE150" s="396">
        <f t="shared" si="43"/>
        <v>0</v>
      </c>
      <c r="AF150" s="396">
        <f t="shared" si="43"/>
        <v>0</v>
      </c>
      <c r="AG150" s="396">
        <f t="shared" si="43"/>
        <v>0</v>
      </c>
      <c r="AH150" s="396">
        <f t="shared" si="43"/>
        <v>0</v>
      </c>
      <c r="AI150" s="396">
        <f t="shared" si="43"/>
        <v>0</v>
      </c>
      <c r="AJ150" s="396">
        <f t="shared" si="43"/>
        <v>0</v>
      </c>
      <c r="AK150" s="83">
        <f t="shared" si="37"/>
        <v>13.809741160000002</v>
      </c>
    </row>
    <row r="151" spans="1:37" ht="12" customHeight="1" x14ac:dyDescent="0.2">
      <c r="A151" s="89"/>
      <c r="B151" s="373" t="s">
        <v>145</v>
      </c>
      <c r="C151" s="392">
        <v>3.06876302</v>
      </c>
      <c r="D151" s="392">
        <v>0</v>
      </c>
      <c r="E151" s="392">
        <v>0</v>
      </c>
      <c r="F151" s="392">
        <v>0</v>
      </c>
      <c r="G151" s="392">
        <v>0</v>
      </c>
      <c r="H151" s="392">
        <v>0</v>
      </c>
      <c r="I151" s="392">
        <v>0</v>
      </c>
      <c r="J151" s="81">
        <v>0</v>
      </c>
      <c r="K151" s="392">
        <v>0</v>
      </c>
      <c r="L151" s="392">
        <v>0</v>
      </c>
      <c r="M151" s="392">
        <v>0</v>
      </c>
      <c r="N151" s="392">
        <v>0</v>
      </c>
      <c r="O151" s="392">
        <v>0</v>
      </c>
      <c r="P151" s="392">
        <v>0</v>
      </c>
      <c r="Q151" s="392">
        <v>0</v>
      </c>
      <c r="R151" s="392">
        <v>0</v>
      </c>
      <c r="S151" s="392">
        <v>0</v>
      </c>
      <c r="T151" s="392">
        <v>0</v>
      </c>
      <c r="U151" s="392">
        <v>0</v>
      </c>
      <c r="V151" s="392">
        <v>0</v>
      </c>
      <c r="W151" s="392">
        <v>0</v>
      </c>
      <c r="X151" s="392">
        <v>0</v>
      </c>
      <c r="Y151" s="392">
        <v>0</v>
      </c>
      <c r="Z151" s="392">
        <v>0</v>
      </c>
      <c r="AA151" s="392">
        <v>0</v>
      </c>
      <c r="AB151" s="392">
        <v>0</v>
      </c>
      <c r="AC151" s="392">
        <v>0</v>
      </c>
      <c r="AD151" s="392">
        <v>0</v>
      </c>
      <c r="AE151" s="392">
        <v>0</v>
      </c>
      <c r="AF151" s="392">
        <v>0</v>
      </c>
      <c r="AG151" s="392">
        <v>0</v>
      </c>
      <c r="AH151" s="392">
        <v>0</v>
      </c>
      <c r="AI151" s="392">
        <v>0</v>
      </c>
      <c r="AJ151" s="392">
        <v>0</v>
      </c>
      <c r="AK151" s="81">
        <f t="shared" si="37"/>
        <v>3.06876302</v>
      </c>
    </row>
    <row r="152" spans="1:37" ht="12" customHeight="1" x14ac:dyDescent="0.2">
      <c r="A152" s="89"/>
      <c r="B152" s="373" t="s">
        <v>93</v>
      </c>
      <c r="C152" s="392">
        <v>10.204978130000001</v>
      </c>
      <c r="D152" s="392">
        <v>0</v>
      </c>
      <c r="E152" s="392">
        <v>0</v>
      </c>
      <c r="F152" s="392">
        <v>0</v>
      </c>
      <c r="G152" s="392">
        <v>0</v>
      </c>
      <c r="H152" s="392">
        <v>0</v>
      </c>
      <c r="I152" s="392">
        <v>0</v>
      </c>
      <c r="J152" s="81">
        <v>0</v>
      </c>
      <c r="K152" s="392">
        <v>0.53600000999999997</v>
      </c>
      <c r="L152" s="392">
        <v>0</v>
      </c>
      <c r="M152" s="392">
        <v>0</v>
      </c>
      <c r="N152" s="392">
        <v>0</v>
      </c>
      <c r="O152" s="392">
        <v>0</v>
      </c>
      <c r="P152" s="392">
        <v>0</v>
      </c>
      <c r="Q152" s="392">
        <v>0</v>
      </c>
      <c r="R152" s="392">
        <v>0</v>
      </c>
      <c r="S152" s="392">
        <v>0</v>
      </c>
      <c r="T152" s="392">
        <v>0</v>
      </c>
      <c r="U152" s="392">
        <v>0</v>
      </c>
      <c r="V152" s="392">
        <v>0</v>
      </c>
      <c r="W152" s="392">
        <v>0</v>
      </c>
      <c r="X152" s="392">
        <v>0</v>
      </c>
      <c r="Y152" s="392">
        <v>0</v>
      </c>
      <c r="Z152" s="392">
        <v>0</v>
      </c>
      <c r="AA152" s="392">
        <v>0</v>
      </c>
      <c r="AB152" s="392">
        <v>0</v>
      </c>
      <c r="AC152" s="392">
        <v>0</v>
      </c>
      <c r="AD152" s="392">
        <v>0</v>
      </c>
      <c r="AE152" s="392">
        <v>0</v>
      </c>
      <c r="AF152" s="392">
        <v>0</v>
      </c>
      <c r="AG152" s="392">
        <v>0</v>
      </c>
      <c r="AH152" s="392">
        <v>0</v>
      </c>
      <c r="AI152" s="392">
        <v>0</v>
      </c>
      <c r="AJ152" s="392">
        <v>0</v>
      </c>
      <c r="AK152" s="81">
        <f t="shared" si="37"/>
        <v>10.740978140000001</v>
      </c>
    </row>
    <row r="153" spans="1:37" x14ac:dyDescent="0.2">
      <c r="A153" s="89"/>
      <c r="B153" s="397"/>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row>
    <row r="154" spans="1:37" x14ac:dyDescent="0.2">
      <c r="A154" s="89"/>
      <c r="B154" s="360" t="s">
        <v>116</v>
      </c>
      <c r="C154" s="123">
        <f t="shared" ref="C154:AJ154" si="44">+C155+C156</f>
        <v>36657.353196588025</v>
      </c>
      <c r="D154" s="123">
        <f t="shared" si="44"/>
        <v>13921.951313648608</v>
      </c>
      <c r="E154" s="123">
        <f t="shared" si="44"/>
        <v>5810.2117011339651</v>
      </c>
      <c r="F154" s="123">
        <f t="shared" si="44"/>
        <v>2604.5309979392532</v>
      </c>
      <c r="G154" s="123">
        <f t="shared" si="44"/>
        <v>3051.2667693862427</v>
      </c>
      <c r="H154" s="123">
        <f t="shared" si="44"/>
        <v>462.88060594495857</v>
      </c>
      <c r="I154" s="123">
        <f t="shared" si="44"/>
        <v>1495.0753404317732</v>
      </c>
      <c r="J154" s="123">
        <f t="shared" si="44"/>
        <v>3023.102161350696</v>
      </c>
      <c r="K154" s="123">
        <f t="shared" si="44"/>
        <v>612.52644084561143</v>
      </c>
      <c r="L154" s="123">
        <f t="shared" si="44"/>
        <v>492.93583117531563</v>
      </c>
      <c r="M154" s="123">
        <f t="shared" si="44"/>
        <v>349.06733304778714</v>
      </c>
      <c r="N154" s="123">
        <f t="shared" si="44"/>
        <v>433.08988323033566</v>
      </c>
      <c r="O154" s="123">
        <f t="shared" si="44"/>
        <v>881.21748408395217</v>
      </c>
      <c r="P154" s="123">
        <f t="shared" si="44"/>
        <v>397.29227593744281</v>
      </c>
      <c r="Q154" s="123">
        <f t="shared" si="44"/>
        <v>397.29227593744281</v>
      </c>
      <c r="R154" s="123">
        <f t="shared" si="44"/>
        <v>96.683026038196189</v>
      </c>
      <c r="S154" s="123">
        <f t="shared" si="44"/>
        <v>96.683026038196189</v>
      </c>
      <c r="T154" s="123">
        <f t="shared" si="44"/>
        <v>825.64390309125622</v>
      </c>
      <c r="U154" s="123">
        <f t="shared" si="44"/>
        <v>825.64390309125622</v>
      </c>
      <c r="V154" s="123">
        <f t="shared" si="44"/>
        <v>873.86884599396581</v>
      </c>
      <c r="W154" s="123">
        <f t="shared" si="44"/>
        <v>729.194017311945</v>
      </c>
      <c r="X154" s="123">
        <f t="shared" si="44"/>
        <v>729.194017311945</v>
      </c>
      <c r="Y154" s="123">
        <f t="shared" si="44"/>
        <v>729.194017311945</v>
      </c>
      <c r="Z154" s="123">
        <f t="shared" si="44"/>
        <v>729.194017311945</v>
      </c>
      <c r="AA154" s="123">
        <f t="shared" si="44"/>
        <v>729.194017311945</v>
      </c>
      <c r="AB154" s="123">
        <f t="shared" si="44"/>
        <v>729.194017311945</v>
      </c>
      <c r="AC154" s="123">
        <f t="shared" si="44"/>
        <v>729.194017311945</v>
      </c>
      <c r="AD154" s="123">
        <f>+AD155+AD156</f>
        <v>0.23314025888495382</v>
      </c>
      <c r="AE154" s="123">
        <f t="shared" si="44"/>
        <v>0.23314025888495382</v>
      </c>
      <c r="AF154" s="123">
        <f t="shared" si="44"/>
        <v>0.23314025888495382</v>
      </c>
      <c r="AG154" s="123">
        <f t="shared" si="44"/>
        <v>0.23314025888495382</v>
      </c>
      <c r="AH154" s="123">
        <f t="shared" si="44"/>
        <v>0.23314025888495382</v>
      </c>
      <c r="AI154" s="123">
        <f t="shared" si="44"/>
        <v>13.522135016914278</v>
      </c>
      <c r="AJ154" s="123">
        <f t="shared" si="44"/>
        <v>0</v>
      </c>
      <c r="AK154" s="123">
        <f>SUM(C154:AJ154)</f>
        <v>78427.362272429338</v>
      </c>
    </row>
    <row r="155" spans="1:37" x14ac:dyDescent="0.2">
      <c r="A155" s="89"/>
      <c r="B155" s="398" t="s">
        <v>117</v>
      </c>
      <c r="C155" s="95">
        <v>2378.1837044310823</v>
      </c>
      <c r="D155" s="95">
        <v>2915.03094602384</v>
      </c>
      <c r="E155" s="95">
        <v>1445.2611751285017</v>
      </c>
      <c r="F155" s="95">
        <v>991.31763909163078</v>
      </c>
      <c r="G155" s="95">
        <v>1100.1215616482618</v>
      </c>
      <c r="H155" s="95">
        <v>315.78354506097378</v>
      </c>
      <c r="I155" s="95">
        <v>1337.65210884929</v>
      </c>
      <c r="J155" s="95">
        <v>300.60924989924661</v>
      </c>
      <c r="K155" s="95">
        <v>432.59829227426536</v>
      </c>
      <c r="L155" s="95">
        <v>300.60924989924661</v>
      </c>
      <c r="M155" s="95">
        <v>348.83419278890221</v>
      </c>
      <c r="N155" s="95">
        <v>432.85674297145073</v>
      </c>
      <c r="O155" s="95">
        <v>880.98434382506719</v>
      </c>
      <c r="P155" s="95">
        <v>397.05913567855788</v>
      </c>
      <c r="Q155" s="95">
        <v>397.05913567855788</v>
      </c>
      <c r="R155" s="95">
        <v>96.449885779311231</v>
      </c>
      <c r="S155" s="95">
        <v>96.449885779311231</v>
      </c>
      <c r="T155" s="95">
        <v>825.41076283237123</v>
      </c>
      <c r="U155" s="95">
        <v>825.41076283237123</v>
      </c>
      <c r="V155" s="95">
        <v>873.63570573508082</v>
      </c>
      <c r="W155" s="95">
        <v>728.96087705306002</v>
      </c>
      <c r="X155" s="95">
        <v>728.96087705306002</v>
      </c>
      <c r="Y155" s="95">
        <v>728.96087705306002</v>
      </c>
      <c r="Z155" s="95">
        <v>728.96087705306002</v>
      </c>
      <c r="AA155" s="95">
        <v>728.96087705306002</v>
      </c>
      <c r="AB155" s="95">
        <v>728.96087705306002</v>
      </c>
      <c r="AC155" s="95">
        <v>728.96087705306002</v>
      </c>
      <c r="AD155" s="95">
        <v>0</v>
      </c>
      <c r="AE155" s="95">
        <v>0</v>
      </c>
      <c r="AF155" s="95">
        <v>0</v>
      </c>
      <c r="AG155" s="95">
        <v>0</v>
      </c>
      <c r="AH155" s="95">
        <v>0</v>
      </c>
      <c r="AI155" s="95">
        <v>0</v>
      </c>
      <c r="AJ155" s="95">
        <v>0</v>
      </c>
      <c r="AK155" s="95">
        <f>SUM(C155:AJ155)</f>
        <v>21794.044165578747</v>
      </c>
    </row>
    <row r="156" spans="1:37" x14ac:dyDescent="0.2">
      <c r="A156" s="89"/>
      <c r="B156" s="399" t="s">
        <v>638</v>
      </c>
      <c r="C156" s="85">
        <v>34279.169492156943</v>
      </c>
      <c r="D156" s="85">
        <v>11006.920367624767</v>
      </c>
      <c r="E156" s="85">
        <v>4364.9505260054639</v>
      </c>
      <c r="F156" s="85">
        <v>1613.2133588476222</v>
      </c>
      <c r="G156" s="85">
        <v>1951.1452077379809</v>
      </c>
      <c r="H156" s="85">
        <v>147.09706088398482</v>
      </c>
      <c r="I156" s="85">
        <v>157.42323158248311</v>
      </c>
      <c r="J156" s="85">
        <v>2722.4929114514493</v>
      </c>
      <c r="K156" s="85">
        <v>179.92814857134601</v>
      </c>
      <c r="L156" s="85">
        <v>192.32658127606902</v>
      </c>
      <c r="M156" s="85">
        <v>0.23314025888495382</v>
      </c>
      <c r="N156" s="85">
        <v>0.23314025888495382</v>
      </c>
      <c r="O156" s="85">
        <v>0.23314025888495382</v>
      </c>
      <c r="P156" s="85">
        <v>0.23314025888495382</v>
      </c>
      <c r="Q156" s="85">
        <v>0.23314025888495382</v>
      </c>
      <c r="R156" s="85">
        <v>0.23314025888495382</v>
      </c>
      <c r="S156" s="85">
        <v>0.23314025888495382</v>
      </c>
      <c r="T156" s="85">
        <v>0.23314025888495382</v>
      </c>
      <c r="U156" s="85">
        <v>0.23314025888495382</v>
      </c>
      <c r="V156" s="85">
        <v>0.23314025888495382</v>
      </c>
      <c r="W156" s="85">
        <v>0.23314025888495382</v>
      </c>
      <c r="X156" s="85">
        <v>0.23314025888495382</v>
      </c>
      <c r="Y156" s="85">
        <v>0.23314025888495382</v>
      </c>
      <c r="Z156" s="85">
        <v>0.23314025888495382</v>
      </c>
      <c r="AA156" s="85">
        <v>0.23314025888495382</v>
      </c>
      <c r="AB156" s="85">
        <v>0.23314025888495382</v>
      </c>
      <c r="AC156" s="85">
        <v>0.23314025888495382</v>
      </c>
      <c r="AD156" s="85">
        <v>0.23314025888495382</v>
      </c>
      <c r="AE156" s="85">
        <v>0.23314025888495382</v>
      </c>
      <c r="AF156" s="85">
        <v>0.23314025888495382</v>
      </c>
      <c r="AG156" s="85">
        <v>0.23314025888495382</v>
      </c>
      <c r="AH156" s="85">
        <v>0.23314025888495382</v>
      </c>
      <c r="AI156" s="85">
        <v>13.522135016914278</v>
      </c>
      <c r="AJ156" s="85">
        <v>0</v>
      </c>
      <c r="AK156" s="85">
        <f>SUM(C156:AJ156)</f>
        <v>56633.318106850442</v>
      </c>
    </row>
    <row r="157" spans="1:37" x14ac:dyDescent="0.2">
      <c r="A157" s="1"/>
      <c r="B157" s="360" t="s">
        <v>118</v>
      </c>
      <c r="C157" s="80">
        <v>31827.687217373561</v>
      </c>
      <c r="D157" s="80">
        <v>13835.983275734177</v>
      </c>
      <c r="E157" s="80">
        <v>21697.42276141933</v>
      </c>
      <c r="F157" s="80">
        <v>34593.969559452424</v>
      </c>
      <c r="G157" s="80">
        <v>27256.757933163579</v>
      </c>
      <c r="H157" s="80">
        <v>16799.359716039879</v>
      </c>
      <c r="I157" s="80">
        <v>19561.536818324308</v>
      </c>
      <c r="J157" s="80">
        <v>10697.41020021944</v>
      </c>
      <c r="K157" s="80">
        <v>13621.801896684818</v>
      </c>
      <c r="L157" s="80">
        <v>10089.893067618985</v>
      </c>
      <c r="M157" s="80">
        <v>4359.4085707257527</v>
      </c>
      <c r="N157" s="80">
        <v>4843.9089169887802</v>
      </c>
      <c r="O157" s="80">
        <v>4722.6677297247807</v>
      </c>
      <c r="P157" s="80">
        <v>4569.78916800978</v>
      </c>
      <c r="Q157" s="80">
        <v>4453.9856061507817</v>
      </c>
      <c r="R157" s="80">
        <v>2472.2180653928854</v>
      </c>
      <c r="S157" s="80">
        <v>3314.9292620009169</v>
      </c>
      <c r="T157" s="80">
        <v>5031.7339063067429</v>
      </c>
      <c r="U157" s="80">
        <v>3228.4269551967391</v>
      </c>
      <c r="V157" s="80">
        <v>2845.5782045805936</v>
      </c>
      <c r="W157" s="80">
        <v>527.21859078608122</v>
      </c>
      <c r="X157" s="80">
        <v>291.44155873337337</v>
      </c>
      <c r="Y157" s="80">
        <v>158.46023384995428</v>
      </c>
      <c r="Z157" s="80">
        <v>145.07225912171</v>
      </c>
      <c r="AA157" s="80">
        <v>127.790052837936</v>
      </c>
      <c r="AB157" s="80">
        <v>84.362355968000017</v>
      </c>
      <c r="AC157" s="80">
        <v>84.455885774000009</v>
      </c>
      <c r="AD157" s="80">
        <v>2831.7771568739995</v>
      </c>
      <c r="AE157" s="80">
        <v>927.35153560252229</v>
      </c>
      <c r="AF157" s="80">
        <v>3051.3402021159995</v>
      </c>
      <c r="AG157" s="80">
        <v>26.800331799000002</v>
      </c>
      <c r="AH157" s="80">
        <v>23.645</v>
      </c>
      <c r="AI157" s="80">
        <v>0</v>
      </c>
      <c r="AJ157" s="80">
        <v>2750</v>
      </c>
      <c r="AK157" s="123">
        <f>SUM(C157:AJ157)</f>
        <v>250854.18399457083</v>
      </c>
    </row>
    <row r="158" spans="1:37" x14ac:dyDescent="0.2">
      <c r="A158" s="1"/>
      <c r="B158" s="403"/>
      <c r="C158" s="81">
        <f>+C157-C139-C138</f>
        <v>5945.2877237962275</v>
      </c>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404"/>
    </row>
    <row r="159" spans="1:37" x14ac:dyDescent="0.2">
      <c r="A159" s="89"/>
      <c r="B159" s="96" t="s">
        <v>372</v>
      </c>
      <c r="C159" s="116"/>
      <c r="D159" s="116"/>
      <c r="E159" s="116"/>
      <c r="F159" s="116"/>
      <c r="G159" s="116"/>
      <c r="H159" s="116"/>
      <c r="I159" s="116"/>
      <c r="J159" s="116"/>
      <c r="K159" s="116"/>
      <c r="L159" s="116"/>
      <c r="M159" s="116"/>
      <c r="N159" s="116"/>
      <c r="O159" s="116"/>
      <c r="P159" s="116"/>
      <c r="Q159" s="116"/>
      <c r="R159" s="116"/>
      <c r="S159" s="116"/>
      <c r="T159" s="116"/>
      <c r="U159" s="116"/>
    </row>
    <row r="160" spans="1:37" x14ac:dyDescent="0.2">
      <c r="A160" s="89"/>
      <c r="B160" s="97" t="s">
        <v>673</v>
      </c>
      <c r="C160" s="116"/>
      <c r="D160" s="116"/>
      <c r="E160" s="116"/>
      <c r="F160" s="116"/>
      <c r="G160" s="116"/>
      <c r="H160" s="116"/>
      <c r="I160" s="116"/>
      <c r="J160" s="116"/>
      <c r="K160" s="116"/>
      <c r="L160" s="116"/>
      <c r="M160" s="116"/>
      <c r="N160" s="116"/>
      <c r="O160" s="116"/>
      <c r="P160" s="116"/>
      <c r="Q160" s="116"/>
      <c r="R160" s="116"/>
      <c r="S160" s="116"/>
      <c r="T160" s="116"/>
      <c r="U160" s="116"/>
    </row>
    <row r="161" spans="1:37" ht="25.5" customHeight="1" x14ac:dyDescent="0.2">
      <c r="A161" s="89"/>
      <c r="B161" s="1329" t="s">
        <v>990</v>
      </c>
      <c r="C161" s="1329"/>
      <c r="D161" s="1329"/>
      <c r="E161" s="1329"/>
      <c r="F161" s="1329"/>
      <c r="G161" s="1329"/>
      <c r="H161" s="1329"/>
      <c r="I161" s="1329"/>
      <c r="J161" s="1329"/>
      <c r="K161" s="1329"/>
      <c r="L161" s="1329"/>
      <c r="M161" s="1329"/>
      <c r="N161" s="1329"/>
      <c r="O161" s="1329"/>
      <c r="P161" s="1329"/>
      <c r="Q161" s="1329"/>
      <c r="R161" s="1329"/>
      <c r="S161" s="1329"/>
      <c r="T161" s="1329"/>
      <c r="U161" s="1329"/>
      <c r="V161" s="881"/>
      <c r="W161" s="881"/>
    </row>
    <row r="162" spans="1:37" ht="25.5" customHeight="1" x14ac:dyDescent="0.2">
      <c r="A162" s="1"/>
      <c r="B162" s="1329" t="s">
        <v>989</v>
      </c>
      <c r="C162" s="1329"/>
      <c r="D162" s="1329"/>
      <c r="E162" s="1329"/>
      <c r="F162" s="1329"/>
      <c r="G162" s="1329"/>
      <c r="H162" s="1329"/>
      <c r="I162" s="1329"/>
      <c r="J162" s="1329"/>
      <c r="K162" s="1329"/>
      <c r="L162" s="1329"/>
      <c r="M162" s="1329"/>
      <c r="N162" s="1329"/>
      <c r="O162" s="1329"/>
      <c r="P162" s="1329"/>
      <c r="Q162" s="1329"/>
      <c r="R162" s="1329"/>
      <c r="S162" s="1329"/>
      <c r="T162" s="1329"/>
      <c r="U162" s="1329"/>
    </row>
    <row r="163" spans="1:37" x14ac:dyDescent="0.2">
      <c r="A163" s="89"/>
      <c r="B163" s="116"/>
      <c r="C163" s="889"/>
      <c r="D163" s="889"/>
      <c r="E163" s="89"/>
      <c r="F163" s="89"/>
      <c r="G163" s="89"/>
      <c r="H163" s="89"/>
      <c r="I163" s="89"/>
      <c r="J163" s="89"/>
      <c r="K163" s="89"/>
      <c r="L163" s="89"/>
      <c r="M163" s="89"/>
      <c r="N163" s="89"/>
      <c r="O163" s="89"/>
      <c r="P163" s="89"/>
      <c r="Q163" s="89"/>
      <c r="R163" s="89"/>
      <c r="S163" s="89"/>
      <c r="T163" s="89"/>
      <c r="U163" s="89"/>
      <c r="V163" s="76"/>
      <c r="W163" s="76"/>
      <c r="X163" s="76"/>
      <c r="Y163" s="76"/>
      <c r="Z163" s="76"/>
      <c r="AA163" s="76"/>
      <c r="AB163" s="76"/>
      <c r="AC163" s="76"/>
      <c r="AD163" s="76"/>
      <c r="AE163" s="76"/>
      <c r="AF163" s="76"/>
      <c r="AG163" s="76"/>
      <c r="AH163" s="76"/>
      <c r="AI163" s="76"/>
      <c r="AJ163" s="76"/>
      <c r="AK163" s="76"/>
    </row>
    <row r="164" spans="1:37" x14ac:dyDescent="0.2">
      <c r="A164" s="1"/>
      <c r="B164" s="116"/>
      <c r="C164" s="116"/>
      <c r="D164" s="116"/>
      <c r="E164" s="116"/>
      <c r="F164" s="116"/>
      <c r="G164" s="116"/>
      <c r="H164" s="116"/>
      <c r="I164" s="116"/>
      <c r="J164" s="116"/>
      <c r="K164" s="116"/>
      <c r="L164" s="116"/>
      <c r="M164" s="116"/>
      <c r="N164" s="116"/>
      <c r="O164" s="116"/>
      <c r="P164" s="116"/>
      <c r="Q164" s="116"/>
      <c r="R164" s="116"/>
      <c r="S164" s="116"/>
      <c r="T164" s="116"/>
      <c r="U164" s="116"/>
    </row>
    <row r="165" spans="1:37" x14ac:dyDescent="0.2">
      <c r="A165" s="1"/>
      <c r="B165" s="1329"/>
      <c r="C165" s="1329"/>
      <c r="D165" s="1329"/>
      <c r="E165" s="1329"/>
      <c r="F165" s="1329"/>
      <c r="G165" s="1329"/>
      <c r="H165" s="1329"/>
      <c r="I165" s="1329"/>
      <c r="J165" s="1329"/>
      <c r="K165" s="1329"/>
      <c r="L165" s="1329"/>
      <c r="M165" s="1329"/>
      <c r="N165" s="1329"/>
      <c r="O165" s="1329"/>
      <c r="P165" s="116"/>
      <c r="Q165" s="116"/>
      <c r="R165" s="116"/>
      <c r="S165" s="116"/>
      <c r="T165" s="116"/>
      <c r="U165" s="116"/>
    </row>
    <row r="166" spans="1:37" x14ac:dyDescent="0.2">
      <c r="A166" s="1"/>
      <c r="B166" s="1329"/>
      <c r="C166" s="1329"/>
      <c r="D166" s="1329"/>
      <c r="E166" s="1329"/>
      <c r="F166" s="1329"/>
      <c r="G166" s="1329"/>
      <c r="H166" s="1329"/>
      <c r="I166" s="1329"/>
      <c r="J166" s="1329"/>
      <c r="K166" s="1329"/>
      <c r="L166" s="1329"/>
      <c r="M166" s="1329"/>
      <c r="N166" s="1329"/>
      <c r="O166" s="1329"/>
      <c r="P166" s="116"/>
      <c r="Q166" s="116"/>
      <c r="R166" s="116"/>
      <c r="S166" s="116"/>
      <c r="T166" s="116"/>
      <c r="U166" s="116"/>
    </row>
    <row r="167" spans="1:37" x14ac:dyDescent="0.2">
      <c r="A167" s="1"/>
      <c r="B167" s="116"/>
      <c r="C167" s="116"/>
      <c r="D167" s="116"/>
      <c r="E167" s="116"/>
      <c r="F167" s="116"/>
      <c r="G167" s="116"/>
      <c r="H167" s="116"/>
      <c r="I167" s="116"/>
      <c r="J167" s="116"/>
      <c r="K167" s="116"/>
      <c r="L167" s="116"/>
      <c r="M167" s="116"/>
      <c r="N167" s="116"/>
      <c r="O167" s="116"/>
      <c r="P167" s="116"/>
      <c r="Q167" s="116"/>
      <c r="R167" s="116"/>
      <c r="S167" s="116"/>
      <c r="T167" s="116"/>
      <c r="U167" s="116"/>
    </row>
    <row r="168" spans="1:37" x14ac:dyDescent="0.2">
      <c r="A168" s="1"/>
      <c r="B168" s="116"/>
      <c r="C168" s="116"/>
      <c r="D168" s="116"/>
      <c r="E168" s="116"/>
      <c r="F168" s="116"/>
      <c r="G168" s="116"/>
      <c r="H168" s="116"/>
      <c r="I168" s="116"/>
      <c r="J168" s="116"/>
      <c r="K168" s="116"/>
      <c r="L168" s="116"/>
      <c r="M168" s="116"/>
      <c r="N168" s="116"/>
      <c r="O168" s="116"/>
      <c r="P168" s="116"/>
      <c r="Q168" s="116"/>
      <c r="R168" s="116"/>
      <c r="S168" s="116"/>
      <c r="T168" s="116"/>
      <c r="U168" s="116"/>
    </row>
    <row r="169" spans="1:37" x14ac:dyDescent="0.2">
      <c r="A169" s="1"/>
      <c r="B169" s="116"/>
      <c r="C169" s="116"/>
      <c r="D169" s="116"/>
      <c r="E169" s="116"/>
      <c r="F169" s="116"/>
      <c r="G169" s="116"/>
      <c r="H169" s="116"/>
      <c r="I169" s="116"/>
      <c r="J169" s="116"/>
      <c r="K169" s="116"/>
      <c r="L169" s="116"/>
      <c r="M169" s="116"/>
      <c r="N169" s="116"/>
      <c r="O169" s="116"/>
      <c r="P169" s="116"/>
      <c r="Q169" s="116"/>
      <c r="R169" s="116"/>
      <c r="S169" s="116"/>
      <c r="T169" s="116"/>
      <c r="U169" s="116"/>
    </row>
    <row r="170" spans="1:37" x14ac:dyDescent="0.2">
      <c r="A170" s="1"/>
      <c r="B170" s="116"/>
      <c r="C170" s="116"/>
      <c r="D170" s="116"/>
      <c r="E170" s="116"/>
      <c r="F170" s="116"/>
      <c r="G170" s="116"/>
      <c r="H170" s="116"/>
      <c r="I170" s="116"/>
      <c r="J170" s="116"/>
      <c r="K170" s="116"/>
      <c r="L170" s="116"/>
      <c r="M170" s="116"/>
      <c r="N170" s="116"/>
      <c r="O170" s="116"/>
      <c r="P170" s="116"/>
      <c r="Q170" s="116"/>
      <c r="R170" s="116"/>
      <c r="S170" s="116"/>
      <c r="T170" s="116"/>
      <c r="U170" s="116"/>
    </row>
    <row r="171" spans="1:37" x14ac:dyDescent="0.2">
      <c r="A171" s="1"/>
      <c r="B171" s="116"/>
      <c r="C171" s="116"/>
      <c r="D171" s="116"/>
      <c r="E171" s="116"/>
      <c r="F171" s="116"/>
      <c r="G171" s="116"/>
      <c r="H171" s="116"/>
      <c r="I171" s="116"/>
      <c r="J171" s="116"/>
      <c r="K171" s="116"/>
      <c r="L171" s="116"/>
      <c r="M171" s="116"/>
      <c r="N171" s="116"/>
      <c r="O171" s="116"/>
      <c r="P171" s="116"/>
      <c r="Q171" s="116"/>
      <c r="R171" s="116"/>
      <c r="S171" s="116"/>
      <c r="T171" s="116"/>
      <c r="U171" s="116"/>
    </row>
    <row r="172" spans="1:37" x14ac:dyDescent="0.2">
      <c r="A172" s="1"/>
      <c r="B172" s="116"/>
      <c r="C172" s="116"/>
      <c r="D172" s="116"/>
      <c r="E172" s="116"/>
      <c r="F172" s="116"/>
      <c r="G172" s="116"/>
      <c r="H172" s="116"/>
      <c r="I172" s="116"/>
      <c r="J172" s="116"/>
      <c r="K172" s="116"/>
      <c r="L172" s="116"/>
      <c r="M172" s="116"/>
      <c r="N172" s="116"/>
      <c r="O172" s="116"/>
      <c r="P172" s="116"/>
      <c r="Q172" s="116"/>
      <c r="R172" s="116"/>
      <c r="S172" s="116"/>
      <c r="T172" s="116"/>
      <c r="U172" s="116"/>
    </row>
  </sheetData>
  <mergeCells count="6">
    <mergeCell ref="B166:O166"/>
    <mergeCell ref="B162:U162"/>
    <mergeCell ref="B11:AK11"/>
    <mergeCell ref="B6:AK6"/>
    <mergeCell ref="B161:U161"/>
    <mergeCell ref="B165:O165"/>
  </mergeCells>
  <hyperlinks>
    <hyperlink ref="A1" location="INDICE!A1" display="Indice"/>
  </hyperlinks>
  <printOptions horizontalCentered="1"/>
  <pageMargins left="0" right="0.39370078740157483" top="0.19685039370078741" bottom="0.19685039370078741" header="0.15748031496062992" footer="0"/>
  <pageSetup paperSize="9" scale="27" orientation="landscape" r:id="rId1"/>
  <headerFooter scaleWithDoc="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53"/>
  <sheetViews>
    <sheetView showGridLines="0" zoomScaleNormal="100" zoomScaleSheetLayoutView="80" workbookViewId="0"/>
  </sheetViews>
  <sheetFormatPr baseColWidth="10" defaultColWidth="11.42578125" defaultRowHeight="12.75" x14ac:dyDescent="0.2"/>
  <cols>
    <col min="1" max="1" width="7.140625" style="5" bestFit="1" customWidth="1"/>
    <col min="2" max="2" width="38.140625" style="71" customWidth="1"/>
    <col min="3" max="3" width="9.5703125" style="71" customWidth="1"/>
    <col min="4" max="4" width="12.5703125" style="71" bestFit="1" customWidth="1"/>
    <col min="5" max="33" width="9.7109375" style="71" customWidth="1"/>
    <col min="34" max="34" width="12.7109375" style="71" customWidth="1"/>
    <col min="35" max="35" width="9.42578125" style="71" bestFit="1" customWidth="1"/>
    <col min="36" max="36" width="30.7109375" style="89" bestFit="1" customWidth="1"/>
    <col min="37" max="16384" width="11.42578125" style="89"/>
  </cols>
  <sheetData>
    <row r="1" spans="1:35" ht="15" x14ac:dyDescent="0.25">
      <c r="A1" s="806" t="s">
        <v>237</v>
      </c>
      <c r="B1" s="809"/>
    </row>
    <row r="2" spans="1:35" ht="15" customHeight="1" x14ac:dyDescent="0.25">
      <c r="A2" s="42"/>
      <c r="B2" s="410" t="s">
        <v>805</v>
      </c>
      <c r="C2" s="73"/>
      <c r="D2" s="73"/>
      <c r="E2" s="73"/>
      <c r="F2" s="73"/>
      <c r="G2" s="72"/>
      <c r="H2" s="73"/>
      <c r="I2" s="73"/>
      <c r="J2" s="73"/>
      <c r="K2" s="73"/>
      <c r="L2" s="73"/>
      <c r="M2" s="73"/>
      <c r="N2" s="72"/>
      <c r="O2" s="73"/>
      <c r="P2" s="73"/>
      <c r="Q2" s="73"/>
      <c r="R2" s="73"/>
      <c r="S2" s="73"/>
      <c r="T2" s="73"/>
      <c r="U2" s="73"/>
      <c r="V2" s="73"/>
      <c r="W2" s="73"/>
      <c r="X2" s="73"/>
      <c r="Y2" s="73"/>
      <c r="Z2" s="73"/>
      <c r="AA2" s="73"/>
      <c r="AB2" s="73"/>
      <c r="AC2" s="73"/>
      <c r="AD2" s="73"/>
      <c r="AE2" s="73"/>
    </row>
    <row r="3" spans="1:35" ht="15" customHeight="1" x14ac:dyDescent="0.25">
      <c r="A3" s="42"/>
      <c r="B3" s="743" t="s">
        <v>330</v>
      </c>
      <c r="C3" s="72"/>
      <c r="D3" s="73"/>
      <c r="E3" s="73"/>
      <c r="F3" s="72"/>
      <c r="G3" s="73"/>
      <c r="H3" s="73"/>
      <c r="I3" s="73"/>
      <c r="J3" s="73"/>
      <c r="K3" s="73"/>
      <c r="L3" s="73"/>
      <c r="M3" s="73"/>
      <c r="N3" s="73"/>
      <c r="O3" s="73"/>
      <c r="P3" s="73"/>
      <c r="Q3" s="73"/>
      <c r="R3" s="73"/>
      <c r="S3" s="73"/>
      <c r="T3" s="73"/>
      <c r="U3" s="73"/>
      <c r="V3" s="73"/>
      <c r="W3" s="73"/>
      <c r="X3" s="73"/>
      <c r="Y3" s="73"/>
      <c r="Z3" s="73"/>
      <c r="AA3" s="73"/>
      <c r="AB3" s="73"/>
      <c r="AC3" s="73"/>
      <c r="AD3" s="73"/>
      <c r="AE3" s="73"/>
      <c r="AH3" s="74"/>
      <c r="AI3" s="74"/>
    </row>
    <row r="4" spans="1:35" s="90" customFormat="1" x14ac:dyDescent="0.2">
      <c r="A4" s="5"/>
      <c r="B4" s="71"/>
      <c r="C4" s="880"/>
      <c r="D4" s="880"/>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row>
    <row r="5" spans="1:35" s="90" customFormat="1" ht="13.5" thickBot="1" x14ac:dyDescent="0.25">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row>
    <row r="6" spans="1:35" s="90" customFormat="1" ht="18" thickBot="1" x14ac:dyDescent="0.25">
      <c r="A6" s="5"/>
      <c r="B6" s="1326" t="s">
        <v>608</v>
      </c>
      <c r="C6" s="1327"/>
      <c r="D6" s="1327"/>
      <c r="E6" s="1327"/>
      <c r="F6" s="1327"/>
      <c r="G6" s="1327"/>
      <c r="H6" s="1327"/>
      <c r="I6" s="1327"/>
      <c r="J6" s="1327"/>
      <c r="K6" s="1327"/>
      <c r="L6" s="1327"/>
      <c r="M6" s="1327"/>
      <c r="N6" s="1327"/>
      <c r="O6" s="1327"/>
      <c r="P6" s="1327"/>
      <c r="Q6" s="1327"/>
      <c r="R6" s="1327"/>
      <c r="S6" s="1327"/>
      <c r="T6" s="1327"/>
      <c r="U6" s="1327"/>
      <c r="V6" s="1327"/>
      <c r="W6" s="1327"/>
      <c r="X6" s="1327"/>
      <c r="Y6" s="1327"/>
      <c r="Z6" s="1327"/>
      <c r="AA6" s="1327"/>
      <c r="AB6" s="1327"/>
      <c r="AC6" s="1327"/>
      <c r="AD6" s="1327"/>
      <c r="AE6" s="1327"/>
      <c r="AF6" s="1327"/>
      <c r="AG6" s="1327"/>
      <c r="AH6" s="1327"/>
      <c r="AI6" s="1328"/>
    </row>
    <row r="7" spans="1:35" s="90" customForma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5" s="90" customFormat="1" ht="13.5" thickBot="1" x14ac:dyDescent="0.25">
      <c r="A8" s="5"/>
      <c r="B8" s="286" t="s">
        <v>923</v>
      </c>
      <c r="C8" s="5"/>
      <c r="D8" s="5"/>
      <c r="E8" s="5"/>
      <c r="F8" s="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row>
    <row r="9" spans="1:35" s="501" customFormat="1" ht="14.25" thickTop="1" thickBot="1" x14ac:dyDescent="0.25">
      <c r="A9" s="286"/>
      <c r="B9" s="488"/>
      <c r="C9" s="488">
        <v>2019</v>
      </c>
      <c r="D9" s="488">
        <v>2020</v>
      </c>
      <c r="E9" s="488">
        <v>2021</v>
      </c>
      <c r="F9" s="488">
        <v>2022</v>
      </c>
      <c r="G9" s="488">
        <v>2023</v>
      </c>
      <c r="H9" s="488">
        <v>2024</v>
      </c>
      <c r="I9" s="488">
        <v>2025</v>
      </c>
      <c r="J9" s="488">
        <v>2026</v>
      </c>
      <c r="K9" s="488">
        <v>2027</v>
      </c>
      <c r="L9" s="488">
        <v>2028</v>
      </c>
      <c r="M9" s="488">
        <v>2029</v>
      </c>
      <c r="N9" s="488">
        <v>2030</v>
      </c>
      <c r="O9" s="488">
        <v>2031</v>
      </c>
      <c r="P9" s="488">
        <v>2032</v>
      </c>
      <c r="Q9" s="488">
        <v>2033</v>
      </c>
      <c r="R9" s="488">
        <v>2034</v>
      </c>
      <c r="S9" s="488">
        <v>2035</v>
      </c>
      <c r="T9" s="488">
        <v>2036</v>
      </c>
      <c r="U9" s="488">
        <v>2037</v>
      </c>
      <c r="V9" s="488">
        <v>2038</v>
      </c>
      <c r="W9" s="488">
        <v>2039</v>
      </c>
      <c r="X9" s="488">
        <v>2040</v>
      </c>
      <c r="Y9" s="488">
        <v>2041</v>
      </c>
      <c r="Z9" s="488">
        <v>2042</v>
      </c>
      <c r="AA9" s="488">
        <v>2043</v>
      </c>
      <c r="AB9" s="488">
        <v>2044</v>
      </c>
      <c r="AC9" s="488">
        <v>2045</v>
      </c>
      <c r="AD9" s="488">
        <v>2046</v>
      </c>
      <c r="AE9" s="488">
        <v>2047</v>
      </c>
      <c r="AF9" s="488">
        <v>2048</v>
      </c>
      <c r="AG9" s="488">
        <v>2049</v>
      </c>
      <c r="AH9" s="488" t="s">
        <v>639</v>
      </c>
      <c r="AI9" s="488" t="s">
        <v>317</v>
      </c>
    </row>
    <row r="10" spans="1:35" s="90" customFormat="1" ht="14.25" thickTop="1" thickBot="1" x14ac:dyDescent="0.25">
      <c r="A10" s="5"/>
      <c r="B10" s="5"/>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row>
    <row r="11" spans="1:35" s="90" customFormat="1" ht="13.5" thickBot="1" x14ac:dyDescent="0.25">
      <c r="A11" s="5"/>
      <c r="B11" s="1323" t="s">
        <v>470</v>
      </c>
      <c r="C11" s="1324"/>
      <c r="D11" s="1324"/>
      <c r="E11" s="1324"/>
      <c r="F11" s="1324"/>
      <c r="G11" s="1324"/>
      <c r="H11" s="1324"/>
      <c r="I11" s="1324"/>
      <c r="J11" s="1324"/>
      <c r="K11" s="1324"/>
      <c r="L11" s="1324"/>
      <c r="M11" s="1324"/>
      <c r="N11" s="1324"/>
      <c r="O11" s="1324"/>
      <c r="P11" s="1324"/>
      <c r="Q11" s="1324"/>
      <c r="R11" s="1324"/>
      <c r="S11" s="1324"/>
      <c r="T11" s="1324"/>
      <c r="U11" s="1324"/>
      <c r="V11" s="1324"/>
      <c r="W11" s="1324"/>
      <c r="X11" s="1324"/>
      <c r="Y11" s="1324"/>
      <c r="Z11" s="1324"/>
      <c r="AA11" s="1324"/>
      <c r="AB11" s="1324"/>
      <c r="AC11" s="1324"/>
      <c r="AD11" s="1324"/>
      <c r="AE11" s="1324"/>
      <c r="AF11" s="1324"/>
      <c r="AG11" s="1324"/>
      <c r="AH11" s="1324"/>
      <c r="AI11" s="1325"/>
    </row>
    <row r="12" spans="1:35" ht="15" customHeight="1" thickBot="1" x14ac:dyDescent="0.25">
      <c r="C12" s="879"/>
      <c r="D12" s="76"/>
    </row>
    <row r="13" spans="1:35" s="492" customFormat="1" ht="21.75" customHeight="1" thickBot="1" x14ac:dyDescent="0.25">
      <c r="A13" s="286"/>
      <c r="B13" s="354" t="s">
        <v>65</v>
      </c>
      <c r="C13" s="355">
        <f t="shared" ref="C13:AH13" si="0">+C14+C15</f>
        <v>17963.183676142464</v>
      </c>
      <c r="D13" s="355">
        <f t="shared" si="0"/>
        <v>14553.882381138135</v>
      </c>
      <c r="E13" s="355">
        <f t="shared" si="0"/>
        <v>11195.253887789531</v>
      </c>
      <c r="F13" s="355">
        <f t="shared" si="0"/>
        <v>9699.4881327204002</v>
      </c>
      <c r="G13" s="355">
        <f t="shared" si="0"/>
        <v>7831.8858373029634</v>
      </c>
      <c r="H13" s="355">
        <f t="shared" si="0"/>
        <v>6831.6330306952441</v>
      </c>
      <c r="I13" s="355">
        <f t="shared" si="0"/>
        <v>6330.5550910648044</v>
      </c>
      <c r="J13" s="355">
        <f t="shared" si="0"/>
        <v>5372.8548951402636</v>
      </c>
      <c r="K13" s="355">
        <f t="shared" si="0"/>
        <v>4353.42564263236</v>
      </c>
      <c r="L13" s="355">
        <f t="shared" si="0"/>
        <v>3407.7386027993116</v>
      </c>
      <c r="M13" s="355">
        <f t="shared" si="0"/>
        <v>3020.1807701235512</v>
      </c>
      <c r="N13" s="355">
        <f t="shared" si="0"/>
        <v>2845.0214056366035</v>
      </c>
      <c r="O13" s="355">
        <f t="shared" si="0"/>
        <v>2545.2693205110786</v>
      </c>
      <c r="P13" s="355">
        <f t="shared" si="0"/>
        <v>2253.0265839809713</v>
      </c>
      <c r="Q13" s="355">
        <f t="shared" si="0"/>
        <v>1977.8646523448474</v>
      </c>
      <c r="R13" s="355">
        <f t="shared" si="0"/>
        <v>1750.4675435098536</v>
      </c>
      <c r="S13" s="355">
        <f t="shared" si="0"/>
        <v>1621.0382647871936</v>
      </c>
      <c r="T13" s="355">
        <f t="shared" si="0"/>
        <v>1453.1118252895012</v>
      </c>
      <c r="U13" s="355">
        <f t="shared" si="0"/>
        <v>1142.2174942858078</v>
      </c>
      <c r="V13" s="355">
        <f t="shared" si="0"/>
        <v>1003.3219770500712</v>
      </c>
      <c r="W13" s="355">
        <f t="shared" si="0"/>
        <v>868.82970058997785</v>
      </c>
      <c r="X13" s="355">
        <f t="shared" si="0"/>
        <v>838.52321153875278</v>
      </c>
      <c r="Y13" s="355">
        <f t="shared" si="0"/>
        <v>808.7520668901908</v>
      </c>
      <c r="Z13" s="355">
        <f t="shared" si="0"/>
        <v>779.70855251155933</v>
      </c>
      <c r="AA13" s="355">
        <f t="shared" si="0"/>
        <v>750.92813079920347</v>
      </c>
      <c r="AB13" s="355">
        <f t="shared" si="0"/>
        <v>722.919784568007</v>
      </c>
      <c r="AC13" s="355">
        <f t="shared" si="0"/>
        <v>695.47467972470918</v>
      </c>
      <c r="AD13" s="355">
        <f t="shared" si="0"/>
        <v>569.42732070209524</v>
      </c>
      <c r="AE13" s="355">
        <f t="shared" si="0"/>
        <v>461.61440157209512</v>
      </c>
      <c r="AF13" s="355">
        <f t="shared" si="0"/>
        <v>302.52509619999995</v>
      </c>
      <c r="AG13" s="355">
        <f t="shared" si="0"/>
        <v>197.65534042999994</v>
      </c>
      <c r="AH13" s="355">
        <f t="shared" si="0"/>
        <v>13226.490065620001</v>
      </c>
      <c r="AI13" s="355">
        <f>SUM(C13:AH13)</f>
        <v>127374.26936609152</v>
      </c>
    </row>
    <row r="14" spans="1:35" s="492" customFormat="1" x14ac:dyDescent="0.2">
      <c r="A14" s="286"/>
      <c r="B14" s="364" t="s">
        <v>66</v>
      </c>
      <c r="C14" s="92">
        <v>1294.3461823969874</v>
      </c>
      <c r="D14" s="92">
        <v>0</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92">
        <v>0</v>
      </c>
      <c r="AI14" s="77">
        <f>SUM(C14:AH14)</f>
        <v>1294.3461823969874</v>
      </c>
    </row>
    <row r="15" spans="1:35" s="492" customFormat="1" x14ac:dyDescent="0.2">
      <c r="A15" s="286"/>
      <c r="B15" s="364" t="s">
        <v>67</v>
      </c>
      <c r="C15" s="92">
        <v>16668.837493745476</v>
      </c>
      <c r="D15" s="92">
        <v>14553.882381138135</v>
      </c>
      <c r="E15" s="92">
        <v>11195.253887789531</v>
      </c>
      <c r="F15" s="92">
        <v>9699.4881327204002</v>
      </c>
      <c r="G15" s="92">
        <v>7831.8858373029634</v>
      </c>
      <c r="H15" s="92">
        <v>6831.6330306952441</v>
      </c>
      <c r="I15" s="92">
        <v>6330.5550910648044</v>
      </c>
      <c r="J15" s="92">
        <v>5372.8548951402636</v>
      </c>
      <c r="K15" s="92">
        <v>4353.42564263236</v>
      </c>
      <c r="L15" s="92">
        <v>3407.7386027993116</v>
      </c>
      <c r="M15" s="92">
        <v>3020.1807701235512</v>
      </c>
      <c r="N15" s="92">
        <v>2845.0214056366035</v>
      </c>
      <c r="O15" s="92">
        <v>2545.2693205110786</v>
      </c>
      <c r="P15" s="92">
        <v>2253.0265839809713</v>
      </c>
      <c r="Q15" s="92">
        <v>1977.8646523448474</v>
      </c>
      <c r="R15" s="92">
        <v>1750.4675435098536</v>
      </c>
      <c r="S15" s="92">
        <v>1621.0382647871936</v>
      </c>
      <c r="T15" s="92">
        <v>1453.1118252895012</v>
      </c>
      <c r="U15" s="92">
        <v>1142.2174942858078</v>
      </c>
      <c r="V15" s="92">
        <v>1003.3219770500712</v>
      </c>
      <c r="W15" s="92">
        <v>868.82970058997785</v>
      </c>
      <c r="X15" s="92">
        <v>838.52321153875278</v>
      </c>
      <c r="Y15" s="92">
        <v>808.7520668901908</v>
      </c>
      <c r="Z15" s="92">
        <v>779.70855251155933</v>
      </c>
      <c r="AA15" s="92">
        <v>750.92813079920347</v>
      </c>
      <c r="AB15" s="92">
        <v>722.919784568007</v>
      </c>
      <c r="AC15" s="92">
        <v>695.47467972470918</v>
      </c>
      <c r="AD15" s="92">
        <v>569.42732070209524</v>
      </c>
      <c r="AE15" s="92">
        <v>461.61440157209512</v>
      </c>
      <c r="AF15" s="92">
        <v>302.52509619999995</v>
      </c>
      <c r="AG15" s="92">
        <v>197.65534042999994</v>
      </c>
      <c r="AH15" s="92">
        <v>13226.490065620001</v>
      </c>
      <c r="AI15" s="77">
        <f>SUM(C15:AH15)</f>
        <v>126079.92318369451</v>
      </c>
    </row>
    <row r="16" spans="1:35" s="492" customFormat="1" ht="13.5" thickBot="1" x14ac:dyDescent="0.25">
      <c r="A16" s="286"/>
      <c r="B16" s="286"/>
      <c r="C16" s="888"/>
      <c r="D16" s="888"/>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row>
    <row r="17" spans="1:35" s="492" customFormat="1" ht="13.5" thickBot="1" x14ac:dyDescent="0.25">
      <c r="A17" s="286"/>
      <c r="B17" s="126" t="s">
        <v>55</v>
      </c>
      <c r="C17" s="78">
        <f t="shared" ref="C17:AH17" si="1">+C18+C23+C26+C32+C33+C39</f>
        <v>2249.896370996697</v>
      </c>
      <c r="D17" s="78">
        <f t="shared" si="1"/>
        <v>1964.7812362893119</v>
      </c>
      <c r="E17" s="78">
        <f t="shared" si="1"/>
        <v>1902.6989825527878</v>
      </c>
      <c r="F17" s="78">
        <f t="shared" si="1"/>
        <v>1614.6397770079923</v>
      </c>
      <c r="G17" s="78">
        <f t="shared" si="1"/>
        <v>1004.2405692744279</v>
      </c>
      <c r="H17" s="78">
        <f t="shared" si="1"/>
        <v>667.4634494843184</v>
      </c>
      <c r="I17" s="78">
        <f t="shared" si="1"/>
        <v>588.1742711803405</v>
      </c>
      <c r="J17" s="78">
        <f t="shared" si="1"/>
        <v>520.21724792642692</v>
      </c>
      <c r="K17" s="78">
        <f t="shared" si="1"/>
        <v>456.31588203203245</v>
      </c>
      <c r="L17" s="78">
        <f t="shared" si="1"/>
        <v>392.25223188182474</v>
      </c>
      <c r="M17" s="78">
        <f t="shared" si="1"/>
        <v>334.7301215710782</v>
      </c>
      <c r="N17" s="78">
        <f t="shared" si="1"/>
        <v>285.23263280854525</v>
      </c>
      <c r="O17" s="78">
        <f t="shared" si="1"/>
        <v>232.16458623868425</v>
      </c>
      <c r="P17" s="78">
        <f t="shared" si="1"/>
        <v>186.45901654931802</v>
      </c>
      <c r="Q17" s="78">
        <f t="shared" si="1"/>
        <v>158.12799518960307</v>
      </c>
      <c r="R17" s="78">
        <f t="shared" si="1"/>
        <v>133.71451522425994</v>
      </c>
      <c r="S17" s="78">
        <f t="shared" si="1"/>
        <v>110.48496396439285</v>
      </c>
      <c r="T17" s="78">
        <f t="shared" si="1"/>
        <v>88.874363928935821</v>
      </c>
      <c r="U17" s="78">
        <f t="shared" si="1"/>
        <v>68.410867548461582</v>
      </c>
      <c r="V17" s="78">
        <f t="shared" si="1"/>
        <v>51.885195192171444</v>
      </c>
      <c r="W17" s="78">
        <f t="shared" si="1"/>
        <v>40.478428164358583</v>
      </c>
      <c r="X17" s="78">
        <f t="shared" si="1"/>
        <v>34.153672392314732</v>
      </c>
      <c r="Y17" s="78">
        <f t="shared" si="1"/>
        <v>28.658004523787742</v>
      </c>
      <c r="Z17" s="78">
        <f t="shared" si="1"/>
        <v>23.74309517639524</v>
      </c>
      <c r="AA17" s="78">
        <f t="shared" si="1"/>
        <v>19.091278495279049</v>
      </c>
      <c r="AB17" s="78">
        <f t="shared" si="1"/>
        <v>15.06466554</v>
      </c>
      <c r="AC17" s="78">
        <f t="shared" si="1"/>
        <v>11.895037479999999</v>
      </c>
      <c r="AD17" s="78">
        <f t="shared" si="1"/>
        <v>8.7878822299999975</v>
      </c>
      <c r="AE17" s="78">
        <f t="shared" si="1"/>
        <v>5.8187131000000001</v>
      </c>
      <c r="AF17" s="78">
        <f t="shared" si="1"/>
        <v>3.4625961999999997</v>
      </c>
      <c r="AG17" s="78">
        <f t="shared" si="1"/>
        <v>1.7178404299999999</v>
      </c>
      <c r="AH17" s="78">
        <f t="shared" si="1"/>
        <v>0.70881561999999998</v>
      </c>
      <c r="AI17" s="127">
        <f t="shared" ref="AI17:AI38" si="2">SUM(C17:AH17)</f>
        <v>13204.344306193743</v>
      </c>
    </row>
    <row r="18" spans="1:35" s="492" customFormat="1" x14ac:dyDescent="0.2">
      <c r="B18" s="400" t="s">
        <v>68</v>
      </c>
      <c r="C18" s="79">
        <f>SUM(C19:C22)</f>
        <v>1730.4749424818583</v>
      </c>
      <c r="D18" s="79">
        <f t="shared" ref="D18:AH18" si="3">SUM(D19:D22)</f>
        <v>1709.960971309195</v>
      </c>
      <c r="E18" s="79">
        <f t="shared" si="3"/>
        <v>1682.5605001635847</v>
      </c>
      <c r="F18" s="79">
        <f t="shared" si="3"/>
        <v>1429.22642869027</v>
      </c>
      <c r="G18" s="79">
        <f t="shared" si="3"/>
        <v>844.31218267717577</v>
      </c>
      <c r="H18" s="79">
        <f t="shared" si="3"/>
        <v>526.1556613440988</v>
      </c>
      <c r="I18" s="79">
        <f t="shared" si="3"/>
        <v>464.64157965665368</v>
      </c>
      <c r="J18" s="79">
        <f t="shared" si="3"/>
        <v>414.07999930869045</v>
      </c>
      <c r="K18" s="79">
        <f t="shared" si="3"/>
        <v>369.1587188251836</v>
      </c>
      <c r="L18" s="79">
        <f t="shared" si="3"/>
        <v>327.22115946572512</v>
      </c>
      <c r="M18" s="79">
        <f t="shared" si="3"/>
        <v>286.01578353066338</v>
      </c>
      <c r="N18" s="79">
        <f t="shared" si="3"/>
        <v>248.37493203028177</v>
      </c>
      <c r="O18" s="79">
        <f t="shared" si="3"/>
        <v>212.11643176766188</v>
      </c>
      <c r="P18" s="79">
        <f t="shared" si="3"/>
        <v>179.88501204982677</v>
      </c>
      <c r="Q18" s="79">
        <f t="shared" si="3"/>
        <v>152.72104257818071</v>
      </c>
      <c r="R18" s="79">
        <f t="shared" si="3"/>
        <v>129.17313460892959</v>
      </c>
      <c r="S18" s="79">
        <f t="shared" si="3"/>
        <v>106.80596088089723</v>
      </c>
      <c r="T18" s="79">
        <f t="shared" si="3"/>
        <v>86.057610373785622</v>
      </c>
      <c r="U18" s="79">
        <f t="shared" si="3"/>
        <v>66.455979574128108</v>
      </c>
      <c r="V18" s="79">
        <f t="shared" si="3"/>
        <v>50.690325770000001</v>
      </c>
      <c r="W18" s="79">
        <f t="shared" si="3"/>
        <v>40.449524160000003</v>
      </c>
      <c r="X18" s="79">
        <f t="shared" si="3"/>
        <v>34.139446100000001</v>
      </c>
      <c r="Y18" s="79">
        <f t="shared" si="3"/>
        <v>28.649574000000001</v>
      </c>
      <c r="Z18" s="79">
        <f t="shared" si="3"/>
        <v>23.739692099999999</v>
      </c>
      <c r="AA18" s="79">
        <f t="shared" si="3"/>
        <v>19.090597880000001</v>
      </c>
      <c r="AB18" s="79">
        <f t="shared" si="3"/>
        <v>15.06466554</v>
      </c>
      <c r="AC18" s="79">
        <f t="shared" si="3"/>
        <v>11.895037479999999</v>
      </c>
      <c r="AD18" s="79">
        <f t="shared" si="3"/>
        <v>8.7878822299999975</v>
      </c>
      <c r="AE18" s="79">
        <f t="shared" si="3"/>
        <v>5.8187131000000001</v>
      </c>
      <c r="AF18" s="79">
        <f t="shared" si="3"/>
        <v>3.4625961999999997</v>
      </c>
      <c r="AG18" s="79">
        <f t="shared" si="3"/>
        <v>1.7178404299999999</v>
      </c>
      <c r="AH18" s="79">
        <f t="shared" si="3"/>
        <v>0.70881561999999998</v>
      </c>
      <c r="AI18" s="79">
        <f t="shared" si="2"/>
        <v>11209.61274192679</v>
      </c>
    </row>
    <row r="19" spans="1:35" s="492" customFormat="1" x14ac:dyDescent="0.2">
      <c r="B19" s="369" t="s">
        <v>69</v>
      </c>
      <c r="C19" s="94">
        <v>228.58847704774351</v>
      </c>
      <c r="D19" s="94">
        <v>217.01652039634669</v>
      </c>
      <c r="E19" s="94">
        <v>204.46406788587493</v>
      </c>
      <c r="F19" s="94">
        <v>193.79060632359548</v>
      </c>
      <c r="G19" s="94">
        <v>185.16318550131612</v>
      </c>
      <c r="H19" s="94">
        <v>176.70926633384047</v>
      </c>
      <c r="I19" s="94">
        <v>167.03280169675733</v>
      </c>
      <c r="J19" s="94">
        <v>157.54223855447796</v>
      </c>
      <c r="K19" s="94">
        <v>147.34258971219859</v>
      </c>
      <c r="L19" s="94">
        <v>137.49014012801305</v>
      </c>
      <c r="M19" s="94">
        <v>126.94329211763977</v>
      </c>
      <c r="N19" s="94">
        <v>116.74364332536042</v>
      </c>
      <c r="O19" s="94">
        <v>106.54399447308103</v>
      </c>
      <c r="P19" s="94">
        <v>96.592397812185553</v>
      </c>
      <c r="Q19" s="94">
        <v>86.144696928522237</v>
      </c>
      <c r="R19" s="94">
        <v>75.945048066242848</v>
      </c>
      <c r="S19" s="94">
        <v>65.745399293963459</v>
      </c>
      <c r="T19" s="94">
        <v>55.69465548635808</v>
      </c>
      <c r="U19" s="94">
        <v>45.392824019404671</v>
      </c>
      <c r="V19" s="94">
        <v>37.098246270000004</v>
      </c>
      <c r="W19" s="94">
        <v>31.374120730000001</v>
      </c>
      <c r="X19" s="94">
        <v>27.656460939999999</v>
      </c>
      <c r="Y19" s="94">
        <v>24.400738560000001</v>
      </c>
      <c r="Z19" s="94">
        <v>21.274313280000001</v>
      </c>
      <c r="AA19" s="94">
        <v>18.14788802</v>
      </c>
      <c r="AB19" s="94">
        <v>15.06466554</v>
      </c>
      <c r="AC19" s="94">
        <v>11.895037479999999</v>
      </c>
      <c r="AD19" s="94">
        <v>8.7878822299999975</v>
      </c>
      <c r="AE19" s="94">
        <v>5.8187131000000001</v>
      </c>
      <c r="AF19" s="94">
        <v>3.4625961999999997</v>
      </c>
      <c r="AG19" s="94">
        <v>1.7178404299999999</v>
      </c>
      <c r="AH19" s="94">
        <v>0.70881561999999998</v>
      </c>
      <c r="AI19" s="94">
        <f t="shared" si="2"/>
        <v>2798.2931635029227</v>
      </c>
    </row>
    <row r="20" spans="1:35" s="492" customFormat="1" x14ac:dyDescent="0.2">
      <c r="B20" s="370" t="s">
        <v>70</v>
      </c>
      <c r="C20" s="366">
        <v>416.59190742013766</v>
      </c>
      <c r="D20" s="366">
        <v>387.64507132873325</v>
      </c>
      <c r="E20" s="366">
        <v>354.8628238695498</v>
      </c>
      <c r="F20" s="366">
        <v>325.86631895215601</v>
      </c>
      <c r="G20" s="366">
        <v>299.60649667458972</v>
      </c>
      <c r="H20" s="366">
        <v>274.06860154758147</v>
      </c>
      <c r="I20" s="366">
        <v>246.71895921914509</v>
      </c>
      <c r="J20" s="83">
        <v>221.04550133802485</v>
      </c>
      <c r="K20" s="366">
        <v>196.28483113087097</v>
      </c>
      <c r="L20" s="366">
        <v>172.65985213750918</v>
      </c>
      <c r="M20" s="366">
        <v>148.50150772632418</v>
      </c>
      <c r="N20" s="366">
        <v>126.03951655866335</v>
      </c>
      <c r="O20" s="366">
        <v>103.57582719241252</v>
      </c>
      <c r="P20" s="366">
        <v>82.671305716415219</v>
      </c>
      <c r="Q20" s="366">
        <v>66.5603929513602</v>
      </c>
      <c r="R20" s="366">
        <v>53.219678228478159</v>
      </c>
      <c r="S20" s="366">
        <v>41.058883603942007</v>
      </c>
      <c r="T20" s="366">
        <v>30.362954887427541</v>
      </c>
      <c r="U20" s="366">
        <v>21.063155554723433</v>
      </c>
      <c r="V20" s="366">
        <v>13.592079500000001</v>
      </c>
      <c r="W20" s="366">
        <v>9.0754034300000015</v>
      </c>
      <c r="X20" s="366">
        <v>6.4829851600000001</v>
      </c>
      <c r="Y20" s="366">
        <v>4.2488354399999997</v>
      </c>
      <c r="Z20" s="366">
        <v>2.4653788199999997</v>
      </c>
      <c r="AA20" s="366">
        <v>0.94270986000000012</v>
      </c>
      <c r="AB20" s="366">
        <v>0</v>
      </c>
      <c r="AC20" s="366">
        <v>0</v>
      </c>
      <c r="AD20" s="366">
        <v>0</v>
      </c>
      <c r="AE20" s="366">
        <v>0</v>
      </c>
      <c r="AF20" s="366">
        <v>0</v>
      </c>
      <c r="AG20" s="366">
        <v>0</v>
      </c>
      <c r="AH20" s="366">
        <v>0</v>
      </c>
      <c r="AI20" s="83">
        <f t="shared" si="2"/>
        <v>3605.2109782480438</v>
      </c>
    </row>
    <row r="21" spans="1:35" s="492" customFormat="1" x14ac:dyDescent="0.2">
      <c r="B21" s="401" t="s">
        <v>822</v>
      </c>
      <c r="C21" s="367">
        <v>918.82597587019745</v>
      </c>
      <c r="D21" s="367">
        <v>954.16059498217044</v>
      </c>
      <c r="E21" s="367">
        <v>992.37288031033245</v>
      </c>
      <c r="F21" s="367">
        <v>799.42778269880705</v>
      </c>
      <c r="G21" s="367">
        <v>269.96789032357344</v>
      </c>
      <c r="H21" s="367">
        <v>5.4</v>
      </c>
      <c r="I21" s="367">
        <v>0</v>
      </c>
      <c r="J21" s="82">
        <v>0</v>
      </c>
      <c r="K21" s="367">
        <v>0</v>
      </c>
      <c r="L21" s="367">
        <v>0</v>
      </c>
      <c r="M21" s="367">
        <v>0</v>
      </c>
      <c r="N21" s="367">
        <v>0</v>
      </c>
      <c r="O21" s="367">
        <v>0</v>
      </c>
      <c r="P21" s="367">
        <v>0</v>
      </c>
      <c r="Q21" s="367">
        <v>0</v>
      </c>
      <c r="R21" s="367">
        <v>0</v>
      </c>
      <c r="S21" s="367">
        <v>0</v>
      </c>
      <c r="T21" s="367">
        <v>0</v>
      </c>
      <c r="U21" s="367">
        <v>0</v>
      </c>
      <c r="V21" s="367">
        <v>0</v>
      </c>
      <c r="W21" s="367">
        <v>0</v>
      </c>
      <c r="X21" s="367">
        <v>0</v>
      </c>
      <c r="Y21" s="367">
        <v>0</v>
      </c>
      <c r="Z21" s="367">
        <v>0</v>
      </c>
      <c r="AA21" s="367">
        <v>0</v>
      </c>
      <c r="AB21" s="367">
        <v>0</v>
      </c>
      <c r="AC21" s="367">
        <v>0</v>
      </c>
      <c r="AD21" s="367">
        <v>0</v>
      </c>
      <c r="AE21" s="367">
        <v>0</v>
      </c>
      <c r="AF21" s="367">
        <v>0</v>
      </c>
      <c r="AG21" s="367">
        <v>0</v>
      </c>
      <c r="AH21" s="367">
        <v>0</v>
      </c>
      <c r="AI21" s="83">
        <f t="shared" si="2"/>
        <v>3940.1551241850816</v>
      </c>
    </row>
    <row r="22" spans="1:35" s="492" customFormat="1" x14ac:dyDescent="0.2">
      <c r="B22" s="401" t="s">
        <v>71</v>
      </c>
      <c r="C22" s="367">
        <v>166.4685821437796</v>
      </c>
      <c r="D22" s="367">
        <v>151.13878460194485</v>
      </c>
      <c r="E22" s="367">
        <v>130.8607280978274</v>
      </c>
      <c r="F22" s="367">
        <v>110.14172071571147</v>
      </c>
      <c r="G22" s="367">
        <v>89.574610177696542</v>
      </c>
      <c r="H22" s="367">
        <v>69.977793462676885</v>
      </c>
      <c r="I22" s="367">
        <v>50.889818740751252</v>
      </c>
      <c r="J22" s="82">
        <v>35.492259416187672</v>
      </c>
      <c r="K22" s="367">
        <v>25.531297982114065</v>
      </c>
      <c r="L22" s="367">
        <v>17.071167200202943</v>
      </c>
      <c r="M22" s="367">
        <v>10.570983686699416</v>
      </c>
      <c r="N22" s="367">
        <v>5.5917721462580054</v>
      </c>
      <c r="O22" s="367">
        <v>1.9966101021683438</v>
      </c>
      <c r="P22" s="367">
        <v>0.62130852122598335</v>
      </c>
      <c r="Q22" s="367">
        <v>1.595269829826166E-2</v>
      </c>
      <c r="R22" s="367">
        <v>8.4083142086001858E-3</v>
      </c>
      <c r="S22" s="367">
        <v>1.6779829917657823E-3</v>
      </c>
      <c r="T22" s="367">
        <v>0</v>
      </c>
      <c r="U22" s="367">
        <v>0</v>
      </c>
      <c r="V22" s="367">
        <v>0</v>
      </c>
      <c r="W22" s="367">
        <v>0</v>
      </c>
      <c r="X22" s="367">
        <v>0</v>
      </c>
      <c r="Y22" s="367">
        <v>0</v>
      </c>
      <c r="Z22" s="367">
        <v>0</v>
      </c>
      <c r="AA22" s="367">
        <v>0</v>
      </c>
      <c r="AB22" s="367">
        <v>0</v>
      </c>
      <c r="AC22" s="367">
        <v>0</v>
      </c>
      <c r="AD22" s="367">
        <v>0</v>
      </c>
      <c r="AE22" s="367">
        <v>0</v>
      </c>
      <c r="AF22" s="367">
        <v>0</v>
      </c>
      <c r="AG22" s="367">
        <v>0</v>
      </c>
      <c r="AH22" s="367">
        <v>0</v>
      </c>
      <c r="AI22" s="82">
        <f t="shared" si="2"/>
        <v>865.95347599074307</v>
      </c>
    </row>
    <row r="23" spans="1:35" s="492" customFormat="1" x14ac:dyDescent="0.2">
      <c r="B23" s="362" t="s">
        <v>72</v>
      </c>
      <c r="C23" s="385">
        <f t="shared" ref="C23:AH23" si="4">+C24+C25</f>
        <v>33.918403196224787</v>
      </c>
      <c r="D23" s="385">
        <f t="shared" si="4"/>
        <v>33.134497450242151</v>
      </c>
      <c r="E23" s="385">
        <f t="shared" si="4"/>
        <v>32.920980747584046</v>
      </c>
      <c r="F23" s="385">
        <f t="shared" si="4"/>
        <v>32.920980747583975</v>
      </c>
      <c r="G23" s="385">
        <f t="shared" si="4"/>
        <v>32.920980747583961</v>
      </c>
      <c r="H23" s="385">
        <f t="shared" si="4"/>
        <v>32.988058320359769</v>
      </c>
      <c r="I23" s="385">
        <f t="shared" si="4"/>
        <v>32.920980747583975</v>
      </c>
      <c r="J23" s="385">
        <f t="shared" si="4"/>
        <v>32.920980747584061</v>
      </c>
      <c r="K23" s="385">
        <f t="shared" si="4"/>
        <v>31.271117718344943</v>
      </c>
      <c r="L23" s="385">
        <f t="shared" si="4"/>
        <v>26.388606203403718</v>
      </c>
      <c r="M23" s="385">
        <f t="shared" si="4"/>
        <v>26.321528630627888</v>
      </c>
      <c r="N23" s="385">
        <f t="shared" si="4"/>
        <v>25.575745147874809</v>
      </c>
      <c r="O23" s="385">
        <f t="shared" si="4"/>
        <v>12.212145845191477</v>
      </c>
      <c r="P23" s="385">
        <f t="shared" si="4"/>
        <v>0</v>
      </c>
      <c r="Q23" s="385">
        <f t="shared" si="4"/>
        <v>0</v>
      </c>
      <c r="R23" s="385">
        <f t="shared" si="4"/>
        <v>0</v>
      </c>
      <c r="S23" s="385">
        <f t="shared" si="4"/>
        <v>0</v>
      </c>
      <c r="T23" s="385">
        <f t="shared" si="4"/>
        <v>0</v>
      </c>
      <c r="U23" s="385">
        <f t="shared" si="4"/>
        <v>0</v>
      </c>
      <c r="V23" s="385">
        <f t="shared" si="4"/>
        <v>0</v>
      </c>
      <c r="W23" s="385">
        <f t="shared" si="4"/>
        <v>0</v>
      </c>
      <c r="X23" s="385">
        <f t="shared" si="4"/>
        <v>0</v>
      </c>
      <c r="Y23" s="385">
        <f t="shared" si="4"/>
        <v>0</v>
      </c>
      <c r="Z23" s="385">
        <f t="shared" si="4"/>
        <v>0</v>
      </c>
      <c r="AA23" s="385">
        <f t="shared" si="4"/>
        <v>0</v>
      </c>
      <c r="AB23" s="385">
        <f t="shared" si="4"/>
        <v>0</v>
      </c>
      <c r="AC23" s="385">
        <f t="shared" si="4"/>
        <v>0</v>
      </c>
      <c r="AD23" s="385">
        <f t="shared" si="4"/>
        <v>0</v>
      </c>
      <c r="AE23" s="385">
        <f t="shared" si="4"/>
        <v>0</v>
      </c>
      <c r="AF23" s="385">
        <f t="shared" si="4"/>
        <v>0</v>
      </c>
      <c r="AG23" s="385">
        <f t="shared" si="4"/>
        <v>0</v>
      </c>
      <c r="AH23" s="385">
        <f t="shared" si="4"/>
        <v>0</v>
      </c>
      <c r="AI23" s="80">
        <f t="shared" si="2"/>
        <v>386.41500625018949</v>
      </c>
    </row>
    <row r="24" spans="1:35" s="492" customFormat="1" x14ac:dyDescent="0.2">
      <c r="B24" s="369" t="s">
        <v>73</v>
      </c>
      <c r="C24" s="368">
        <v>33.918403045993223</v>
      </c>
      <c r="D24" s="368">
        <v>33.134497450242151</v>
      </c>
      <c r="E24" s="368">
        <v>32.920980747584046</v>
      </c>
      <c r="F24" s="368">
        <v>32.920980747583975</v>
      </c>
      <c r="G24" s="368">
        <v>32.920980747583961</v>
      </c>
      <c r="H24" s="368">
        <v>32.988058320359769</v>
      </c>
      <c r="I24" s="368">
        <v>32.920980747583975</v>
      </c>
      <c r="J24" s="94">
        <v>32.920980747584061</v>
      </c>
      <c r="K24" s="368">
        <v>31.271117718344943</v>
      </c>
      <c r="L24" s="368">
        <v>26.388606203403718</v>
      </c>
      <c r="M24" s="368">
        <v>26.321528630627888</v>
      </c>
      <c r="N24" s="368">
        <v>25.575745147874809</v>
      </c>
      <c r="O24" s="368">
        <v>12.212145845191477</v>
      </c>
      <c r="P24" s="368">
        <v>0</v>
      </c>
      <c r="Q24" s="368">
        <v>0</v>
      </c>
      <c r="R24" s="368">
        <v>0</v>
      </c>
      <c r="S24" s="368">
        <v>0</v>
      </c>
      <c r="T24" s="368">
        <v>0</v>
      </c>
      <c r="U24" s="368">
        <v>0</v>
      </c>
      <c r="V24" s="368">
        <v>0</v>
      </c>
      <c r="W24" s="368">
        <v>0</v>
      </c>
      <c r="X24" s="368">
        <v>0</v>
      </c>
      <c r="Y24" s="368">
        <v>0</v>
      </c>
      <c r="Z24" s="368">
        <v>0</v>
      </c>
      <c r="AA24" s="368">
        <v>0</v>
      </c>
      <c r="AB24" s="368">
        <v>0</v>
      </c>
      <c r="AC24" s="368">
        <v>0</v>
      </c>
      <c r="AD24" s="368">
        <v>0</v>
      </c>
      <c r="AE24" s="368">
        <v>0</v>
      </c>
      <c r="AF24" s="368">
        <v>0</v>
      </c>
      <c r="AG24" s="368">
        <v>0</v>
      </c>
      <c r="AH24" s="368">
        <v>0</v>
      </c>
      <c r="AI24" s="94">
        <f t="shared" si="2"/>
        <v>386.41500609995796</v>
      </c>
    </row>
    <row r="25" spans="1:35" s="492" customFormat="1" x14ac:dyDescent="0.2">
      <c r="B25" s="401" t="s">
        <v>74</v>
      </c>
      <c r="C25" s="367">
        <v>1.5023156291078945E-7</v>
      </c>
      <c r="D25" s="367">
        <v>0</v>
      </c>
      <c r="E25" s="367">
        <v>0</v>
      </c>
      <c r="F25" s="367">
        <v>0</v>
      </c>
      <c r="G25" s="367">
        <v>0</v>
      </c>
      <c r="H25" s="367">
        <v>0</v>
      </c>
      <c r="I25" s="367">
        <v>0</v>
      </c>
      <c r="J25" s="82">
        <v>0</v>
      </c>
      <c r="K25" s="367">
        <v>0</v>
      </c>
      <c r="L25" s="367">
        <v>0</v>
      </c>
      <c r="M25" s="367">
        <v>0</v>
      </c>
      <c r="N25" s="367">
        <v>0</v>
      </c>
      <c r="O25" s="367">
        <v>0</v>
      </c>
      <c r="P25" s="367">
        <v>0</v>
      </c>
      <c r="Q25" s="367">
        <v>0</v>
      </c>
      <c r="R25" s="367">
        <v>0</v>
      </c>
      <c r="S25" s="367">
        <v>0</v>
      </c>
      <c r="T25" s="367">
        <v>0</v>
      </c>
      <c r="U25" s="367">
        <v>0</v>
      </c>
      <c r="V25" s="367">
        <v>0</v>
      </c>
      <c r="W25" s="367">
        <v>0</v>
      </c>
      <c r="X25" s="367">
        <v>0</v>
      </c>
      <c r="Y25" s="367">
        <v>0</v>
      </c>
      <c r="Z25" s="367">
        <v>0</v>
      </c>
      <c r="AA25" s="367">
        <v>0</v>
      </c>
      <c r="AB25" s="367">
        <v>0</v>
      </c>
      <c r="AC25" s="367">
        <v>0</v>
      </c>
      <c r="AD25" s="367">
        <v>0</v>
      </c>
      <c r="AE25" s="367">
        <v>0</v>
      </c>
      <c r="AF25" s="367">
        <v>0</v>
      </c>
      <c r="AG25" s="367">
        <v>0</v>
      </c>
      <c r="AH25" s="367">
        <v>0</v>
      </c>
      <c r="AI25" s="82">
        <f t="shared" si="2"/>
        <v>1.5023156291078945E-7</v>
      </c>
    </row>
    <row r="26" spans="1:35" s="492" customFormat="1" x14ac:dyDescent="0.2">
      <c r="B26" s="362" t="s">
        <v>75</v>
      </c>
      <c r="C26" s="385">
        <f t="shared" ref="C26:I26" si="5">+C27+C30</f>
        <v>0.66950548522722619</v>
      </c>
      <c r="D26" s="385">
        <f t="shared" si="5"/>
        <v>0.27789226903470371</v>
      </c>
      <c r="E26" s="385">
        <f t="shared" si="5"/>
        <v>2.7858715378441166E-2</v>
      </c>
      <c r="F26" s="385">
        <f t="shared" si="5"/>
        <v>1.6899090056326144E-2</v>
      </c>
      <c r="G26" s="385">
        <f t="shared" si="5"/>
        <v>6.6263217637118968E-3</v>
      </c>
      <c r="H26" s="385">
        <f t="shared" si="5"/>
        <v>3.6055903682320491E-3</v>
      </c>
      <c r="I26" s="385">
        <f t="shared" si="5"/>
        <v>1.1673871717242771E-3</v>
      </c>
      <c r="J26" s="385">
        <f t="shared" ref="J26:AH26" si="6">+J27+J30</f>
        <v>0</v>
      </c>
      <c r="K26" s="385">
        <f t="shared" si="6"/>
        <v>0</v>
      </c>
      <c r="L26" s="385">
        <f t="shared" si="6"/>
        <v>0</v>
      </c>
      <c r="M26" s="385">
        <f t="shared" si="6"/>
        <v>0</v>
      </c>
      <c r="N26" s="385">
        <f t="shared" si="6"/>
        <v>0</v>
      </c>
      <c r="O26" s="385">
        <f t="shared" si="6"/>
        <v>0</v>
      </c>
      <c r="P26" s="385">
        <f t="shared" si="6"/>
        <v>0</v>
      </c>
      <c r="Q26" s="385">
        <f t="shared" si="6"/>
        <v>0</v>
      </c>
      <c r="R26" s="385">
        <f t="shared" si="6"/>
        <v>0</v>
      </c>
      <c r="S26" s="385">
        <f t="shared" si="6"/>
        <v>0</v>
      </c>
      <c r="T26" s="385">
        <f t="shared" si="6"/>
        <v>0</v>
      </c>
      <c r="U26" s="385">
        <f t="shared" si="6"/>
        <v>0</v>
      </c>
      <c r="V26" s="385">
        <f t="shared" si="6"/>
        <v>0</v>
      </c>
      <c r="W26" s="385">
        <f t="shared" si="6"/>
        <v>0</v>
      </c>
      <c r="X26" s="385">
        <f t="shared" si="6"/>
        <v>0</v>
      </c>
      <c r="Y26" s="385">
        <f t="shared" si="6"/>
        <v>0</v>
      </c>
      <c r="Z26" s="385">
        <f t="shared" si="6"/>
        <v>0</v>
      </c>
      <c r="AA26" s="385">
        <f t="shared" si="6"/>
        <v>0</v>
      </c>
      <c r="AB26" s="385">
        <f t="shared" si="6"/>
        <v>0</v>
      </c>
      <c r="AC26" s="385">
        <f t="shared" si="6"/>
        <v>0</v>
      </c>
      <c r="AD26" s="385">
        <f t="shared" si="6"/>
        <v>0</v>
      </c>
      <c r="AE26" s="385">
        <f t="shared" si="6"/>
        <v>0</v>
      </c>
      <c r="AF26" s="385">
        <f t="shared" si="6"/>
        <v>0</v>
      </c>
      <c r="AG26" s="385">
        <f t="shared" si="6"/>
        <v>0</v>
      </c>
      <c r="AH26" s="385">
        <f t="shared" si="6"/>
        <v>0</v>
      </c>
      <c r="AI26" s="80">
        <f t="shared" si="2"/>
        <v>1.0035548590003656</v>
      </c>
    </row>
    <row r="27" spans="1:35" s="492" customFormat="1" x14ac:dyDescent="0.2">
      <c r="B27" s="370" t="s">
        <v>78</v>
      </c>
      <c r="C27" s="366">
        <f>+C28+C29</f>
        <v>0.62186897929819707</v>
      </c>
      <c r="D27" s="366">
        <f>+D28+D29</f>
        <v>0.23972511300428759</v>
      </c>
      <c r="E27" s="366">
        <f>+E28+E29</f>
        <v>0</v>
      </c>
      <c r="F27" s="366">
        <f t="shared" ref="F27:AH27" si="7">+F28+F29</f>
        <v>0</v>
      </c>
      <c r="G27" s="366">
        <f t="shared" si="7"/>
        <v>0</v>
      </c>
      <c r="H27" s="366">
        <f t="shared" si="7"/>
        <v>0</v>
      </c>
      <c r="I27" s="366">
        <f t="shared" si="7"/>
        <v>0</v>
      </c>
      <c r="J27" s="366">
        <f t="shared" si="7"/>
        <v>0</v>
      </c>
      <c r="K27" s="366">
        <f t="shared" si="7"/>
        <v>0</v>
      </c>
      <c r="L27" s="366">
        <f t="shared" si="7"/>
        <v>0</v>
      </c>
      <c r="M27" s="366">
        <f t="shared" si="7"/>
        <v>0</v>
      </c>
      <c r="N27" s="366">
        <f t="shared" si="7"/>
        <v>0</v>
      </c>
      <c r="O27" s="366">
        <f t="shared" si="7"/>
        <v>0</v>
      </c>
      <c r="P27" s="366">
        <f t="shared" si="7"/>
        <v>0</v>
      </c>
      <c r="Q27" s="366">
        <f t="shared" si="7"/>
        <v>0</v>
      </c>
      <c r="R27" s="366">
        <f t="shared" si="7"/>
        <v>0</v>
      </c>
      <c r="S27" s="366">
        <f t="shared" si="7"/>
        <v>0</v>
      </c>
      <c r="T27" s="366">
        <f t="shared" si="7"/>
        <v>0</v>
      </c>
      <c r="U27" s="366">
        <f t="shared" si="7"/>
        <v>0</v>
      </c>
      <c r="V27" s="366">
        <f t="shared" si="7"/>
        <v>0</v>
      </c>
      <c r="W27" s="366">
        <f t="shared" si="7"/>
        <v>0</v>
      </c>
      <c r="X27" s="366">
        <f t="shared" si="7"/>
        <v>0</v>
      </c>
      <c r="Y27" s="366">
        <f t="shared" si="7"/>
        <v>0</v>
      </c>
      <c r="Z27" s="366">
        <f t="shared" si="7"/>
        <v>0</v>
      </c>
      <c r="AA27" s="366">
        <f t="shared" si="7"/>
        <v>0</v>
      </c>
      <c r="AB27" s="366">
        <f t="shared" si="7"/>
        <v>0</v>
      </c>
      <c r="AC27" s="366">
        <f t="shared" si="7"/>
        <v>0</v>
      </c>
      <c r="AD27" s="366">
        <f t="shared" si="7"/>
        <v>0</v>
      </c>
      <c r="AE27" s="366">
        <f t="shared" si="7"/>
        <v>0</v>
      </c>
      <c r="AF27" s="366">
        <f t="shared" si="7"/>
        <v>0</v>
      </c>
      <c r="AG27" s="366">
        <f t="shared" si="7"/>
        <v>0</v>
      </c>
      <c r="AH27" s="366">
        <f t="shared" si="7"/>
        <v>0</v>
      </c>
      <c r="AI27" s="83">
        <f t="shared" si="2"/>
        <v>0.86159409230248463</v>
      </c>
    </row>
    <row r="28" spans="1:35" s="492" customFormat="1" x14ac:dyDescent="0.2">
      <c r="B28" s="401" t="s">
        <v>987</v>
      </c>
      <c r="C28" s="367">
        <v>0</v>
      </c>
      <c r="D28" s="367">
        <v>0</v>
      </c>
      <c r="E28" s="367">
        <v>0</v>
      </c>
      <c r="F28" s="367">
        <v>0</v>
      </c>
      <c r="G28" s="367">
        <v>0</v>
      </c>
      <c r="H28" s="367">
        <v>0</v>
      </c>
      <c r="I28" s="367">
        <v>0</v>
      </c>
      <c r="J28" s="82">
        <v>0</v>
      </c>
      <c r="K28" s="367">
        <v>0</v>
      </c>
      <c r="L28" s="367">
        <v>0</v>
      </c>
      <c r="M28" s="367">
        <v>0</v>
      </c>
      <c r="N28" s="367">
        <v>0</v>
      </c>
      <c r="O28" s="367">
        <v>0</v>
      </c>
      <c r="P28" s="367">
        <v>0</v>
      </c>
      <c r="Q28" s="367">
        <v>0</v>
      </c>
      <c r="R28" s="367">
        <v>0</v>
      </c>
      <c r="S28" s="367">
        <v>0</v>
      </c>
      <c r="T28" s="367">
        <v>0</v>
      </c>
      <c r="U28" s="367">
        <v>0</v>
      </c>
      <c r="V28" s="367">
        <v>0</v>
      </c>
      <c r="W28" s="367">
        <v>0</v>
      </c>
      <c r="X28" s="367">
        <v>0</v>
      </c>
      <c r="Y28" s="367">
        <v>0</v>
      </c>
      <c r="Z28" s="367">
        <v>0</v>
      </c>
      <c r="AA28" s="367">
        <v>0</v>
      </c>
      <c r="AB28" s="367">
        <v>0</v>
      </c>
      <c r="AC28" s="367">
        <v>0</v>
      </c>
      <c r="AD28" s="367">
        <v>0</v>
      </c>
      <c r="AE28" s="367">
        <v>0</v>
      </c>
      <c r="AF28" s="367">
        <v>0</v>
      </c>
      <c r="AG28" s="367">
        <v>0</v>
      </c>
      <c r="AH28" s="367">
        <v>0</v>
      </c>
      <c r="AI28" s="82">
        <f t="shared" si="2"/>
        <v>0</v>
      </c>
    </row>
    <row r="29" spans="1:35" s="492" customFormat="1" x14ac:dyDescent="0.2">
      <c r="B29" s="394" t="s">
        <v>109</v>
      </c>
      <c r="C29" s="405">
        <v>0.62186897929819707</v>
      </c>
      <c r="D29" s="405">
        <v>0.23972511300428759</v>
      </c>
      <c r="E29" s="405">
        <v>0</v>
      </c>
      <c r="F29" s="405">
        <v>0</v>
      </c>
      <c r="G29" s="405">
        <v>0</v>
      </c>
      <c r="H29" s="405">
        <v>0</v>
      </c>
      <c r="I29" s="405">
        <v>0</v>
      </c>
      <c r="J29" s="128">
        <v>0</v>
      </c>
      <c r="K29" s="405">
        <v>0</v>
      </c>
      <c r="L29" s="405">
        <v>0</v>
      </c>
      <c r="M29" s="405">
        <v>0</v>
      </c>
      <c r="N29" s="405">
        <v>0</v>
      </c>
      <c r="O29" s="405">
        <v>0</v>
      </c>
      <c r="P29" s="405">
        <v>0</v>
      </c>
      <c r="Q29" s="405">
        <v>0</v>
      </c>
      <c r="R29" s="405">
        <v>0</v>
      </c>
      <c r="S29" s="405">
        <v>0</v>
      </c>
      <c r="T29" s="405">
        <v>0</v>
      </c>
      <c r="U29" s="405">
        <v>0</v>
      </c>
      <c r="V29" s="405">
        <v>0</v>
      </c>
      <c r="W29" s="405">
        <v>0</v>
      </c>
      <c r="X29" s="405">
        <v>0</v>
      </c>
      <c r="Y29" s="405">
        <v>0</v>
      </c>
      <c r="Z29" s="405">
        <v>0</v>
      </c>
      <c r="AA29" s="405">
        <v>0</v>
      </c>
      <c r="AB29" s="405">
        <v>0</v>
      </c>
      <c r="AC29" s="405">
        <v>0</v>
      </c>
      <c r="AD29" s="405">
        <v>0</v>
      </c>
      <c r="AE29" s="405">
        <v>0</v>
      </c>
      <c r="AF29" s="405">
        <v>0</v>
      </c>
      <c r="AG29" s="405">
        <v>0</v>
      </c>
      <c r="AH29" s="405">
        <v>0</v>
      </c>
      <c r="AI29" s="128">
        <f t="shared" si="2"/>
        <v>0.86159409230248463</v>
      </c>
    </row>
    <row r="30" spans="1:35" s="492" customFormat="1" x14ac:dyDescent="0.2">
      <c r="B30" s="370" t="s">
        <v>76</v>
      </c>
      <c r="C30" s="366">
        <f t="shared" ref="C30:L30" si="8">+C31</f>
        <v>4.7636505929029078E-2</v>
      </c>
      <c r="D30" s="366">
        <f t="shared" si="8"/>
        <v>3.8167156030416143E-2</v>
      </c>
      <c r="E30" s="366">
        <f t="shared" si="8"/>
        <v>2.7858715378441166E-2</v>
      </c>
      <c r="F30" s="366">
        <f t="shared" si="8"/>
        <v>1.6899090056326144E-2</v>
      </c>
      <c r="G30" s="366">
        <f t="shared" si="8"/>
        <v>6.6263217637118968E-3</v>
      </c>
      <c r="H30" s="366">
        <f t="shared" si="8"/>
        <v>3.6055903682320491E-3</v>
      </c>
      <c r="I30" s="366">
        <f t="shared" si="8"/>
        <v>1.1673871717242771E-3</v>
      </c>
      <c r="J30" s="366">
        <f t="shared" si="8"/>
        <v>0</v>
      </c>
      <c r="K30" s="366">
        <f t="shared" si="8"/>
        <v>0</v>
      </c>
      <c r="L30" s="366">
        <f t="shared" si="8"/>
        <v>0</v>
      </c>
      <c r="M30" s="366">
        <f t="shared" ref="M30:AH30" si="9">+M31</f>
        <v>0</v>
      </c>
      <c r="N30" s="366">
        <f t="shared" si="9"/>
        <v>0</v>
      </c>
      <c r="O30" s="366">
        <f t="shared" si="9"/>
        <v>0</v>
      </c>
      <c r="P30" s="366">
        <f t="shared" si="9"/>
        <v>0</v>
      </c>
      <c r="Q30" s="366">
        <f t="shared" si="9"/>
        <v>0</v>
      </c>
      <c r="R30" s="366">
        <f t="shared" si="9"/>
        <v>0</v>
      </c>
      <c r="S30" s="366">
        <f t="shared" si="9"/>
        <v>0</v>
      </c>
      <c r="T30" s="366">
        <f t="shared" si="9"/>
        <v>0</v>
      </c>
      <c r="U30" s="366">
        <f t="shared" si="9"/>
        <v>0</v>
      </c>
      <c r="V30" s="366">
        <f t="shared" si="9"/>
        <v>0</v>
      </c>
      <c r="W30" s="366">
        <f t="shared" si="9"/>
        <v>0</v>
      </c>
      <c r="X30" s="366">
        <f t="shared" si="9"/>
        <v>0</v>
      </c>
      <c r="Y30" s="366">
        <f t="shared" si="9"/>
        <v>0</v>
      </c>
      <c r="Z30" s="366">
        <f t="shared" si="9"/>
        <v>0</v>
      </c>
      <c r="AA30" s="366">
        <f t="shared" si="9"/>
        <v>0</v>
      </c>
      <c r="AB30" s="366">
        <f t="shared" si="9"/>
        <v>0</v>
      </c>
      <c r="AC30" s="366">
        <f t="shared" si="9"/>
        <v>0</v>
      </c>
      <c r="AD30" s="366">
        <f t="shared" si="9"/>
        <v>0</v>
      </c>
      <c r="AE30" s="366">
        <f t="shared" si="9"/>
        <v>0</v>
      </c>
      <c r="AF30" s="366">
        <f t="shared" si="9"/>
        <v>0</v>
      </c>
      <c r="AG30" s="366">
        <f t="shared" si="9"/>
        <v>0</v>
      </c>
      <c r="AH30" s="366">
        <f t="shared" si="9"/>
        <v>0</v>
      </c>
      <c r="AI30" s="83">
        <f t="shared" si="2"/>
        <v>0.14196076669788074</v>
      </c>
    </row>
    <row r="31" spans="1:35" s="492" customFormat="1" x14ac:dyDescent="0.2">
      <c r="B31" s="402" t="s">
        <v>109</v>
      </c>
      <c r="C31" s="367">
        <v>4.7636505929029078E-2</v>
      </c>
      <c r="D31" s="367">
        <v>3.8167156030416143E-2</v>
      </c>
      <c r="E31" s="367">
        <v>2.7858715378441166E-2</v>
      </c>
      <c r="F31" s="367">
        <v>1.6899090056326144E-2</v>
      </c>
      <c r="G31" s="367">
        <v>6.6263217637118968E-3</v>
      </c>
      <c r="H31" s="367">
        <v>3.6055903682320491E-3</v>
      </c>
      <c r="I31" s="367">
        <v>1.1673871717242771E-3</v>
      </c>
      <c r="J31" s="82">
        <v>0</v>
      </c>
      <c r="K31" s="367">
        <v>0</v>
      </c>
      <c r="L31" s="367">
        <v>0</v>
      </c>
      <c r="M31" s="367">
        <v>0</v>
      </c>
      <c r="N31" s="367">
        <v>0</v>
      </c>
      <c r="O31" s="367">
        <v>0</v>
      </c>
      <c r="P31" s="367">
        <v>0</v>
      </c>
      <c r="Q31" s="367">
        <v>0</v>
      </c>
      <c r="R31" s="367">
        <v>0</v>
      </c>
      <c r="S31" s="367">
        <v>0</v>
      </c>
      <c r="T31" s="367">
        <v>0</v>
      </c>
      <c r="U31" s="367">
        <v>0</v>
      </c>
      <c r="V31" s="367">
        <v>0</v>
      </c>
      <c r="W31" s="367">
        <v>0</v>
      </c>
      <c r="X31" s="367">
        <v>0</v>
      </c>
      <c r="Y31" s="367">
        <v>0</v>
      </c>
      <c r="Z31" s="367">
        <v>0</v>
      </c>
      <c r="AA31" s="367">
        <v>0</v>
      </c>
      <c r="AB31" s="367">
        <v>0</v>
      </c>
      <c r="AC31" s="367">
        <v>0</v>
      </c>
      <c r="AD31" s="367">
        <v>0</v>
      </c>
      <c r="AE31" s="367">
        <v>0</v>
      </c>
      <c r="AF31" s="367">
        <v>0</v>
      </c>
      <c r="AG31" s="367">
        <v>0</v>
      </c>
      <c r="AH31" s="367">
        <v>0</v>
      </c>
      <c r="AI31" s="82">
        <f t="shared" si="2"/>
        <v>0.14196076669788074</v>
      </c>
    </row>
    <row r="32" spans="1:35" s="492" customFormat="1" x14ac:dyDescent="0.2">
      <c r="B32" s="362" t="s">
        <v>77</v>
      </c>
      <c r="C32" s="385">
        <v>407.88054665501681</v>
      </c>
      <c r="D32" s="385">
        <v>174.29965533330403</v>
      </c>
      <c r="E32" s="385">
        <v>155.77313048870462</v>
      </c>
      <c r="F32" s="385">
        <v>137.24178680254576</v>
      </c>
      <c r="G32" s="385">
        <v>119.68518984036837</v>
      </c>
      <c r="H32" s="385">
        <v>102.50098436195546</v>
      </c>
      <c r="I32" s="385">
        <v>84.79540352139496</v>
      </c>
      <c r="J32" s="80">
        <v>67.401128002616346</v>
      </c>
      <c r="K32" s="385">
        <v>50.070905620967807</v>
      </c>
      <c r="L32" s="385">
        <v>32.827326345159847</v>
      </c>
      <c r="M32" s="385">
        <v>15.411356179006411</v>
      </c>
      <c r="N32" s="385">
        <v>3.7452715287942926</v>
      </c>
      <c r="O32" s="385">
        <v>1.1141011829863308</v>
      </c>
      <c r="P32" s="385">
        <v>0.6668737153964841</v>
      </c>
      <c r="Q32" s="385">
        <v>0.31459848934088064</v>
      </c>
      <c r="R32" s="385">
        <v>0.26380315199867543</v>
      </c>
      <c r="S32" s="385">
        <v>0.21620227891372806</v>
      </c>
      <c r="T32" s="385">
        <v>0.1687294125816084</v>
      </c>
      <c r="U32" s="385">
        <v>0.12164049051467707</v>
      </c>
      <c r="V32" s="385">
        <v>7.4551513942847036E-2</v>
      </c>
      <c r="W32" s="385">
        <v>2.8904004358581974E-2</v>
      </c>
      <c r="X32" s="385">
        <v>1.4226292314730094E-2</v>
      </c>
      <c r="Y32" s="385">
        <v>8.4305237877401618E-3</v>
      </c>
      <c r="Z32" s="385">
        <v>3.4030763952424504E-3</v>
      </c>
      <c r="AA32" s="385">
        <v>6.8061527904849034E-4</v>
      </c>
      <c r="AB32" s="385">
        <v>0</v>
      </c>
      <c r="AC32" s="385">
        <v>0</v>
      </c>
      <c r="AD32" s="385">
        <v>0</v>
      </c>
      <c r="AE32" s="385">
        <v>0</v>
      </c>
      <c r="AF32" s="385">
        <v>0</v>
      </c>
      <c r="AG32" s="385">
        <v>0</v>
      </c>
      <c r="AH32" s="385">
        <v>0</v>
      </c>
      <c r="AI32" s="80">
        <f t="shared" si="2"/>
        <v>1354.6288294276449</v>
      </c>
    </row>
    <row r="33" spans="1:89" s="492" customFormat="1" x14ac:dyDescent="0.2">
      <c r="B33" s="362" t="s">
        <v>399</v>
      </c>
      <c r="C33" s="385">
        <f t="shared" ref="C33:AH33" si="10">+C34+C36</f>
        <v>21.379911308370261</v>
      </c>
      <c r="D33" s="385">
        <f t="shared" si="10"/>
        <v>5.8151398675360761</v>
      </c>
      <c r="E33" s="385">
        <f t="shared" si="10"/>
        <v>5.8151398675360761</v>
      </c>
      <c r="F33" s="385">
        <f t="shared" si="10"/>
        <v>5.8151398675360761</v>
      </c>
      <c r="G33" s="385">
        <f t="shared" si="10"/>
        <v>5.8151398675360761</v>
      </c>
      <c r="H33" s="385">
        <f t="shared" si="10"/>
        <v>5.8151398675360761</v>
      </c>
      <c r="I33" s="385">
        <f t="shared" si="10"/>
        <v>5.8151398675360761</v>
      </c>
      <c r="J33" s="385">
        <f t="shared" si="10"/>
        <v>5.8151398675360761</v>
      </c>
      <c r="K33" s="385">
        <f t="shared" si="10"/>
        <v>5.8151398675360761</v>
      </c>
      <c r="L33" s="385">
        <f t="shared" si="10"/>
        <v>5.8151398675360761</v>
      </c>
      <c r="M33" s="385">
        <f t="shared" si="10"/>
        <v>6.9814532307805166</v>
      </c>
      <c r="N33" s="385">
        <f t="shared" si="10"/>
        <v>7.536684101594358</v>
      </c>
      <c r="O33" s="385">
        <f t="shared" si="10"/>
        <v>6.7219074428445582</v>
      </c>
      <c r="P33" s="385">
        <f t="shared" si="10"/>
        <v>5.9071307840947593</v>
      </c>
      <c r="Q33" s="385">
        <f t="shared" si="10"/>
        <v>5.0923541220814803</v>
      </c>
      <c r="R33" s="385">
        <f t="shared" si="10"/>
        <v>4.2775774633316761</v>
      </c>
      <c r="S33" s="385">
        <f t="shared" si="10"/>
        <v>3.4628008045818817</v>
      </c>
      <c r="T33" s="385">
        <f t="shared" si="10"/>
        <v>2.6480241425685924</v>
      </c>
      <c r="U33" s="385">
        <f t="shared" si="10"/>
        <v>1.833247483818792</v>
      </c>
      <c r="V33" s="385">
        <f t="shared" si="10"/>
        <v>1.1203179082285897</v>
      </c>
      <c r="W33" s="385">
        <f t="shared" si="10"/>
        <v>0</v>
      </c>
      <c r="X33" s="385">
        <f t="shared" si="10"/>
        <v>0</v>
      </c>
      <c r="Y33" s="385">
        <f t="shared" si="10"/>
        <v>0</v>
      </c>
      <c r="Z33" s="385">
        <f t="shared" si="10"/>
        <v>0</v>
      </c>
      <c r="AA33" s="385">
        <f t="shared" si="10"/>
        <v>0</v>
      </c>
      <c r="AB33" s="385">
        <f t="shared" si="10"/>
        <v>0</v>
      </c>
      <c r="AC33" s="385">
        <f t="shared" si="10"/>
        <v>0</v>
      </c>
      <c r="AD33" s="385">
        <f t="shared" si="10"/>
        <v>0</v>
      </c>
      <c r="AE33" s="385">
        <f t="shared" si="10"/>
        <v>0</v>
      </c>
      <c r="AF33" s="385">
        <f t="shared" si="10"/>
        <v>0</v>
      </c>
      <c r="AG33" s="385">
        <f t="shared" si="10"/>
        <v>0</v>
      </c>
      <c r="AH33" s="385">
        <f t="shared" si="10"/>
        <v>0</v>
      </c>
      <c r="AI33" s="80">
        <f t="shared" si="2"/>
        <v>119.29766760012014</v>
      </c>
    </row>
    <row r="34" spans="1:89" s="492" customFormat="1" x14ac:dyDescent="0.2">
      <c r="B34" s="369" t="s">
        <v>73</v>
      </c>
      <c r="C34" s="368">
        <f t="shared" ref="C34:W34" si="11">+C35</f>
        <v>4.8459498917890569</v>
      </c>
      <c r="D34" s="368">
        <f t="shared" si="11"/>
        <v>5.8151398675360761</v>
      </c>
      <c r="E34" s="368">
        <f t="shared" si="11"/>
        <v>5.8151398675360761</v>
      </c>
      <c r="F34" s="368">
        <f t="shared" si="11"/>
        <v>5.8151398675360761</v>
      </c>
      <c r="G34" s="368">
        <f t="shared" si="11"/>
        <v>5.8151398675360761</v>
      </c>
      <c r="H34" s="368">
        <f t="shared" si="11"/>
        <v>5.8151398675360761</v>
      </c>
      <c r="I34" s="368">
        <f t="shared" si="11"/>
        <v>5.8151398675360761</v>
      </c>
      <c r="J34" s="368">
        <f t="shared" si="11"/>
        <v>5.8151398675360761</v>
      </c>
      <c r="K34" s="368">
        <f t="shared" si="11"/>
        <v>5.8151398675360761</v>
      </c>
      <c r="L34" s="368">
        <f t="shared" si="11"/>
        <v>5.8151398675360761</v>
      </c>
      <c r="M34" s="368">
        <f t="shared" si="11"/>
        <v>6.9814532307805166</v>
      </c>
      <c r="N34" s="368">
        <f t="shared" si="11"/>
        <v>7.536684101594358</v>
      </c>
      <c r="O34" s="368">
        <f t="shared" si="11"/>
        <v>6.7219074428445582</v>
      </c>
      <c r="P34" s="368">
        <f t="shared" si="11"/>
        <v>5.9071307840947593</v>
      </c>
      <c r="Q34" s="368">
        <f t="shared" si="11"/>
        <v>5.0923541220814803</v>
      </c>
      <c r="R34" s="368">
        <f t="shared" si="11"/>
        <v>4.2775774633316761</v>
      </c>
      <c r="S34" s="368">
        <f t="shared" si="11"/>
        <v>3.4628008045818817</v>
      </c>
      <c r="T34" s="368">
        <f t="shared" si="11"/>
        <v>2.6480241425685924</v>
      </c>
      <c r="U34" s="368">
        <f t="shared" si="11"/>
        <v>1.833247483818792</v>
      </c>
      <c r="V34" s="368">
        <f t="shared" si="11"/>
        <v>1.1203179082285897</v>
      </c>
      <c r="W34" s="368">
        <f t="shared" si="11"/>
        <v>0</v>
      </c>
      <c r="X34" s="368">
        <f t="shared" ref="X34:AH34" si="12">+X35</f>
        <v>0</v>
      </c>
      <c r="Y34" s="368">
        <f t="shared" si="12"/>
        <v>0</v>
      </c>
      <c r="Z34" s="368">
        <f t="shared" si="12"/>
        <v>0</v>
      </c>
      <c r="AA34" s="368">
        <f t="shared" si="12"/>
        <v>0</v>
      </c>
      <c r="AB34" s="368">
        <f t="shared" si="12"/>
        <v>0</v>
      </c>
      <c r="AC34" s="368">
        <f t="shared" si="12"/>
        <v>0</v>
      </c>
      <c r="AD34" s="368">
        <f>+AD35</f>
        <v>0</v>
      </c>
      <c r="AE34" s="368">
        <f>+AE35</f>
        <v>0</v>
      </c>
      <c r="AF34" s="368">
        <f t="shared" si="12"/>
        <v>0</v>
      </c>
      <c r="AG34" s="368">
        <f t="shared" si="12"/>
        <v>0</v>
      </c>
      <c r="AH34" s="368">
        <f t="shared" si="12"/>
        <v>0</v>
      </c>
      <c r="AI34" s="94">
        <f t="shared" si="2"/>
        <v>102.76370618353893</v>
      </c>
    </row>
    <row r="35" spans="1:89" s="489" customFormat="1" x14ac:dyDescent="0.2">
      <c r="A35" s="286"/>
      <c r="B35" s="370" t="s">
        <v>406</v>
      </c>
      <c r="C35" s="366">
        <v>4.8459498917890569</v>
      </c>
      <c r="D35" s="366">
        <v>5.8151398675360761</v>
      </c>
      <c r="E35" s="366">
        <v>5.8151398675360761</v>
      </c>
      <c r="F35" s="366">
        <v>5.8151398675360761</v>
      </c>
      <c r="G35" s="366">
        <v>5.8151398675360761</v>
      </c>
      <c r="H35" s="366">
        <v>5.8151398675360761</v>
      </c>
      <c r="I35" s="366">
        <v>5.8151398675360761</v>
      </c>
      <c r="J35" s="83">
        <v>5.8151398675360761</v>
      </c>
      <c r="K35" s="366">
        <v>5.8151398675360761</v>
      </c>
      <c r="L35" s="366">
        <v>5.8151398675360761</v>
      </c>
      <c r="M35" s="366">
        <v>6.9814532307805166</v>
      </c>
      <c r="N35" s="366">
        <v>7.536684101594358</v>
      </c>
      <c r="O35" s="366">
        <v>6.7219074428445582</v>
      </c>
      <c r="P35" s="366">
        <v>5.9071307840947593</v>
      </c>
      <c r="Q35" s="366">
        <v>5.0923541220814803</v>
      </c>
      <c r="R35" s="366">
        <v>4.2775774633316761</v>
      </c>
      <c r="S35" s="366">
        <v>3.4628008045818817</v>
      </c>
      <c r="T35" s="366">
        <v>2.6480241425685924</v>
      </c>
      <c r="U35" s="366">
        <v>1.833247483818792</v>
      </c>
      <c r="V35" s="366">
        <v>1.1203179082285897</v>
      </c>
      <c r="W35" s="366">
        <v>0</v>
      </c>
      <c r="X35" s="366">
        <v>0</v>
      </c>
      <c r="Y35" s="366">
        <v>0</v>
      </c>
      <c r="Z35" s="366">
        <v>0</v>
      </c>
      <c r="AA35" s="366">
        <v>0</v>
      </c>
      <c r="AB35" s="366">
        <v>0</v>
      </c>
      <c r="AC35" s="366">
        <v>0</v>
      </c>
      <c r="AD35" s="366">
        <v>0</v>
      </c>
      <c r="AE35" s="366">
        <v>0</v>
      </c>
      <c r="AF35" s="366">
        <v>0</v>
      </c>
      <c r="AG35" s="366">
        <v>0</v>
      </c>
      <c r="AH35" s="366">
        <v>0</v>
      </c>
      <c r="AI35" s="83">
        <f t="shared" si="2"/>
        <v>102.76370618353893</v>
      </c>
      <c r="AJ35" s="492"/>
      <c r="AK35" s="492"/>
      <c r="AL35" s="492"/>
      <c r="AM35" s="492"/>
      <c r="AN35" s="492"/>
      <c r="AO35" s="492"/>
      <c r="AP35" s="492"/>
      <c r="AQ35" s="492"/>
      <c r="AR35" s="492"/>
      <c r="AS35" s="492"/>
      <c r="AT35" s="492"/>
      <c r="AU35" s="492"/>
      <c r="AV35" s="492"/>
      <c r="AW35" s="492"/>
      <c r="AX35" s="492"/>
      <c r="AY35" s="492"/>
      <c r="AZ35" s="492"/>
      <c r="BA35" s="492"/>
      <c r="BB35" s="492"/>
      <c r="BC35" s="492"/>
      <c r="BD35" s="492"/>
      <c r="BE35" s="492"/>
      <c r="BF35" s="492"/>
      <c r="BG35" s="492"/>
      <c r="BH35" s="492"/>
      <c r="BI35" s="492"/>
      <c r="BJ35" s="492"/>
      <c r="BK35" s="492"/>
      <c r="BL35" s="492"/>
      <c r="BM35" s="492"/>
      <c r="BN35" s="492"/>
      <c r="BO35" s="492"/>
      <c r="BP35" s="492"/>
      <c r="BQ35" s="492"/>
      <c r="BR35" s="492"/>
      <c r="BS35" s="492"/>
      <c r="BT35" s="492"/>
      <c r="BU35" s="492"/>
      <c r="BV35" s="492"/>
      <c r="BW35" s="492"/>
      <c r="BX35" s="492"/>
      <c r="BY35" s="492"/>
      <c r="BZ35" s="492"/>
      <c r="CA35" s="492"/>
      <c r="CB35" s="492"/>
      <c r="CC35" s="492"/>
      <c r="CD35" s="492"/>
      <c r="CE35" s="492"/>
      <c r="CF35" s="492"/>
      <c r="CG35" s="492"/>
      <c r="CH35" s="492"/>
      <c r="CI35" s="492"/>
      <c r="CJ35" s="492"/>
      <c r="CK35" s="492"/>
    </row>
    <row r="36" spans="1:89" s="489" customFormat="1" x14ac:dyDescent="0.2">
      <c r="A36" s="286"/>
      <c r="B36" s="370" t="s">
        <v>74</v>
      </c>
      <c r="C36" s="366">
        <f>+C37+C38</f>
        <v>16.533961416581203</v>
      </c>
      <c r="D36" s="366">
        <f t="shared" ref="D36:AH36" si="13">+D37+D38</f>
        <v>0</v>
      </c>
      <c r="E36" s="366">
        <f t="shared" si="13"/>
        <v>0</v>
      </c>
      <c r="F36" s="366">
        <f t="shared" si="13"/>
        <v>0</v>
      </c>
      <c r="G36" s="366">
        <f t="shared" si="13"/>
        <v>0</v>
      </c>
      <c r="H36" s="366">
        <f t="shared" si="13"/>
        <v>0</v>
      </c>
      <c r="I36" s="366">
        <f t="shared" si="13"/>
        <v>0</v>
      </c>
      <c r="J36" s="366">
        <f t="shared" si="13"/>
        <v>0</v>
      </c>
      <c r="K36" s="366">
        <f t="shared" si="13"/>
        <v>0</v>
      </c>
      <c r="L36" s="366">
        <f t="shared" si="13"/>
        <v>0</v>
      </c>
      <c r="M36" s="366">
        <f t="shared" si="13"/>
        <v>0</v>
      </c>
      <c r="N36" s="366">
        <f t="shared" si="13"/>
        <v>0</v>
      </c>
      <c r="O36" s="366">
        <f t="shared" si="13"/>
        <v>0</v>
      </c>
      <c r="P36" s="366">
        <f t="shared" si="13"/>
        <v>0</v>
      </c>
      <c r="Q36" s="366">
        <f t="shared" si="13"/>
        <v>0</v>
      </c>
      <c r="R36" s="366">
        <f t="shared" si="13"/>
        <v>0</v>
      </c>
      <c r="S36" s="366">
        <f t="shared" si="13"/>
        <v>0</v>
      </c>
      <c r="T36" s="366">
        <f t="shared" si="13"/>
        <v>0</v>
      </c>
      <c r="U36" s="366">
        <f t="shared" si="13"/>
        <v>0</v>
      </c>
      <c r="V36" s="366">
        <f t="shared" si="13"/>
        <v>0</v>
      </c>
      <c r="W36" s="366">
        <f t="shared" si="13"/>
        <v>0</v>
      </c>
      <c r="X36" s="366">
        <f t="shared" si="13"/>
        <v>0</v>
      </c>
      <c r="Y36" s="366">
        <f t="shared" si="13"/>
        <v>0</v>
      </c>
      <c r="Z36" s="366">
        <f t="shared" si="13"/>
        <v>0</v>
      </c>
      <c r="AA36" s="366">
        <f t="shared" si="13"/>
        <v>0</v>
      </c>
      <c r="AB36" s="366">
        <f t="shared" si="13"/>
        <v>0</v>
      </c>
      <c r="AC36" s="366">
        <f t="shared" si="13"/>
        <v>0</v>
      </c>
      <c r="AD36" s="366">
        <f t="shared" si="13"/>
        <v>0</v>
      </c>
      <c r="AE36" s="366">
        <f t="shared" si="13"/>
        <v>0</v>
      </c>
      <c r="AF36" s="366">
        <f t="shared" si="13"/>
        <v>0</v>
      </c>
      <c r="AG36" s="366">
        <f t="shared" si="13"/>
        <v>0</v>
      </c>
      <c r="AH36" s="366">
        <f t="shared" si="13"/>
        <v>0</v>
      </c>
      <c r="AI36" s="366">
        <f t="shared" si="2"/>
        <v>16.533961416581203</v>
      </c>
      <c r="AJ36" s="492"/>
      <c r="AK36" s="492"/>
      <c r="AL36" s="492"/>
      <c r="AM36" s="492"/>
      <c r="AN36" s="492"/>
      <c r="AO36" s="492"/>
      <c r="AP36" s="492"/>
      <c r="AQ36" s="492"/>
      <c r="AR36" s="492"/>
      <c r="AS36" s="492"/>
      <c r="AT36" s="492"/>
      <c r="AU36" s="492"/>
      <c r="AV36" s="492"/>
      <c r="AW36" s="492"/>
      <c r="AX36" s="492"/>
      <c r="AY36" s="492"/>
      <c r="AZ36" s="492"/>
      <c r="BA36" s="492"/>
      <c r="BB36" s="492"/>
      <c r="BC36" s="492"/>
      <c r="BD36" s="492"/>
      <c r="BE36" s="492"/>
      <c r="BF36" s="492"/>
      <c r="BG36" s="492"/>
      <c r="BH36" s="492"/>
      <c r="BI36" s="492"/>
      <c r="BJ36" s="492"/>
      <c r="BK36" s="492"/>
      <c r="BL36" s="492"/>
      <c r="BM36" s="492"/>
      <c r="BN36" s="492"/>
      <c r="BO36" s="492"/>
      <c r="BP36" s="492"/>
      <c r="BQ36" s="492"/>
      <c r="BR36" s="492"/>
      <c r="BS36" s="492"/>
      <c r="BT36" s="492"/>
      <c r="BU36" s="492"/>
      <c r="BV36" s="492"/>
      <c r="BW36" s="492"/>
      <c r="BX36" s="492"/>
      <c r="BY36" s="492"/>
      <c r="BZ36" s="492"/>
      <c r="CA36" s="492"/>
      <c r="CB36" s="492"/>
      <c r="CC36" s="492"/>
      <c r="CD36" s="492"/>
      <c r="CE36" s="492"/>
      <c r="CF36" s="492"/>
      <c r="CG36" s="492"/>
      <c r="CH36" s="492"/>
      <c r="CI36" s="492"/>
      <c r="CJ36" s="492"/>
      <c r="CK36" s="492"/>
    </row>
    <row r="37" spans="1:89" s="489" customFormat="1" x14ac:dyDescent="0.2">
      <c r="A37" s="286"/>
      <c r="B37" s="401" t="s">
        <v>81</v>
      </c>
      <c r="C37" s="367">
        <v>16.533961416581203</v>
      </c>
      <c r="D37" s="367">
        <v>0</v>
      </c>
      <c r="E37" s="367">
        <v>0</v>
      </c>
      <c r="F37" s="367">
        <v>0</v>
      </c>
      <c r="G37" s="367">
        <v>0</v>
      </c>
      <c r="H37" s="367">
        <v>0</v>
      </c>
      <c r="I37" s="367">
        <v>0</v>
      </c>
      <c r="J37" s="82">
        <v>0</v>
      </c>
      <c r="K37" s="367">
        <v>0</v>
      </c>
      <c r="L37" s="367">
        <v>0</v>
      </c>
      <c r="M37" s="367">
        <v>0</v>
      </c>
      <c r="N37" s="367">
        <v>0</v>
      </c>
      <c r="O37" s="367">
        <v>0</v>
      </c>
      <c r="P37" s="367">
        <v>0</v>
      </c>
      <c r="Q37" s="367">
        <v>0</v>
      </c>
      <c r="R37" s="367">
        <v>0</v>
      </c>
      <c r="S37" s="367">
        <v>0</v>
      </c>
      <c r="T37" s="367">
        <v>0</v>
      </c>
      <c r="U37" s="367">
        <v>0</v>
      </c>
      <c r="V37" s="367">
        <v>0</v>
      </c>
      <c r="W37" s="367">
        <v>0</v>
      </c>
      <c r="X37" s="367">
        <v>0</v>
      </c>
      <c r="Y37" s="367">
        <v>0</v>
      </c>
      <c r="Z37" s="367">
        <v>0</v>
      </c>
      <c r="AA37" s="367">
        <v>0</v>
      </c>
      <c r="AB37" s="367">
        <v>0</v>
      </c>
      <c r="AC37" s="367">
        <v>0</v>
      </c>
      <c r="AD37" s="367">
        <v>0</v>
      </c>
      <c r="AE37" s="367">
        <v>0</v>
      </c>
      <c r="AF37" s="367">
        <v>0</v>
      </c>
      <c r="AG37" s="367">
        <v>0</v>
      </c>
      <c r="AH37" s="367">
        <v>0</v>
      </c>
      <c r="AI37" s="81">
        <f t="shared" si="2"/>
        <v>16.533961416581203</v>
      </c>
      <c r="AJ37" s="492"/>
      <c r="AK37" s="492"/>
      <c r="AL37" s="492"/>
      <c r="AM37" s="492"/>
      <c r="AN37" s="492"/>
      <c r="AO37" s="492"/>
      <c r="AP37" s="492"/>
      <c r="AQ37" s="492"/>
      <c r="AR37" s="492"/>
      <c r="AS37" s="492"/>
      <c r="AT37" s="492"/>
      <c r="AU37" s="492"/>
      <c r="AV37" s="492"/>
      <c r="AW37" s="492"/>
      <c r="AX37" s="492"/>
      <c r="AY37" s="492"/>
      <c r="AZ37" s="492"/>
      <c r="BA37" s="492"/>
      <c r="BB37" s="492"/>
      <c r="BC37" s="492"/>
      <c r="BD37" s="492"/>
      <c r="BE37" s="492"/>
      <c r="BF37" s="492"/>
      <c r="BG37" s="492"/>
      <c r="BH37" s="492"/>
      <c r="BI37" s="492"/>
      <c r="BJ37" s="492"/>
      <c r="BK37" s="492"/>
      <c r="BL37" s="492"/>
      <c r="BM37" s="492"/>
      <c r="BN37" s="492"/>
      <c r="BO37" s="492"/>
      <c r="BP37" s="492"/>
      <c r="BQ37" s="492"/>
      <c r="BR37" s="492"/>
      <c r="BS37" s="492"/>
      <c r="BT37" s="492"/>
      <c r="BU37" s="492"/>
      <c r="BV37" s="492"/>
      <c r="BW37" s="492"/>
      <c r="BX37" s="492"/>
      <c r="BY37" s="492"/>
      <c r="BZ37" s="492"/>
      <c r="CA37" s="492"/>
      <c r="CB37" s="492"/>
      <c r="CC37" s="492"/>
      <c r="CD37" s="492"/>
      <c r="CE37" s="492"/>
      <c r="CF37" s="492"/>
      <c r="CG37" s="492"/>
      <c r="CH37" s="492"/>
      <c r="CI37" s="492"/>
      <c r="CJ37" s="492"/>
      <c r="CK37" s="492"/>
    </row>
    <row r="38" spans="1:89" s="489" customFormat="1" x14ac:dyDescent="0.2">
      <c r="A38" s="286"/>
      <c r="B38" s="373" t="s">
        <v>952</v>
      </c>
      <c r="C38" s="374">
        <v>0</v>
      </c>
      <c r="D38" s="374">
        <v>0</v>
      </c>
      <c r="E38" s="374">
        <v>0</v>
      </c>
      <c r="F38" s="374">
        <v>0</v>
      </c>
      <c r="G38" s="374">
        <v>0</v>
      </c>
      <c r="H38" s="374">
        <v>0</v>
      </c>
      <c r="I38" s="374">
        <v>0</v>
      </c>
      <c r="J38" s="81">
        <v>0</v>
      </c>
      <c r="K38" s="374">
        <v>0</v>
      </c>
      <c r="L38" s="374">
        <v>0</v>
      </c>
      <c r="M38" s="374">
        <v>0</v>
      </c>
      <c r="N38" s="374">
        <v>0</v>
      </c>
      <c r="O38" s="374">
        <v>0</v>
      </c>
      <c r="P38" s="374">
        <v>0</v>
      </c>
      <c r="Q38" s="374">
        <v>0</v>
      </c>
      <c r="R38" s="374">
        <v>0</v>
      </c>
      <c r="S38" s="374">
        <v>0</v>
      </c>
      <c r="T38" s="374">
        <v>0</v>
      </c>
      <c r="U38" s="374">
        <v>0</v>
      </c>
      <c r="V38" s="374">
        <v>0</v>
      </c>
      <c r="W38" s="374">
        <v>0</v>
      </c>
      <c r="X38" s="374">
        <v>0</v>
      </c>
      <c r="Y38" s="374">
        <v>0</v>
      </c>
      <c r="Z38" s="374">
        <v>0</v>
      </c>
      <c r="AA38" s="374">
        <v>0</v>
      </c>
      <c r="AB38" s="374">
        <v>0</v>
      </c>
      <c r="AC38" s="374">
        <v>0</v>
      </c>
      <c r="AD38" s="374">
        <v>0</v>
      </c>
      <c r="AE38" s="374">
        <v>0</v>
      </c>
      <c r="AF38" s="374">
        <v>0</v>
      </c>
      <c r="AG38" s="374">
        <v>0</v>
      </c>
      <c r="AH38" s="374">
        <v>0</v>
      </c>
      <c r="AI38" s="81">
        <f t="shared" si="2"/>
        <v>0</v>
      </c>
      <c r="AJ38" s="492"/>
      <c r="AK38" s="492"/>
      <c r="AL38" s="492"/>
      <c r="AM38" s="492"/>
      <c r="AN38" s="492"/>
      <c r="AO38" s="492"/>
      <c r="AP38" s="492"/>
      <c r="AQ38" s="492"/>
      <c r="AR38" s="492"/>
      <c r="AS38" s="492"/>
      <c r="AT38" s="492"/>
      <c r="AU38" s="492"/>
      <c r="AV38" s="492"/>
      <c r="AW38" s="492"/>
      <c r="AX38" s="492"/>
      <c r="AY38" s="492"/>
      <c r="AZ38" s="492"/>
      <c r="BA38" s="492"/>
      <c r="BB38" s="492"/>
      <c r="BC38" s="492"/>
      <c r="BD38" s="492"/>
      <c r="BE38" s="492"/>
      <c r="BF38" s="492"/>
      <c r="BG38" s="492"/>
      <c r="BH38" s="492"/>
      <c r="BI38" s="492"/>
      <c r="BJ38" s="492"/>
      <c r="BK38" s="492"/>
      <c r="BL38" s="492"/>
      <c r="BM38" s="492"/>
      <c r="BN38" s="492"/>
      <c r="BO38" s="492"/>
      <c r="BP38" s="492"/>
      <c r="BQ38" s="492"/>
      <c r="BR38" s="492"/>
      <c r="BS38" s="492"/>
      <c r="BT38" s="492"/>
      <c r="BU38" s="492"/>
      <c r="BV38" s="492"/>
      <c r="BW38" s="492"/>
      <c r="BX38" s="492"/>
      <c r="BY38" s="492"/>
      <c r="BZ38" s="492"/>
      <c r="CA38" s="492"/>
      <c r="CB38" s="492"/>
      <c r="CC38" s="492"/>
      <c r="CD38" s="492"/>
      <c r="CE38" s="492"/>
      <c r="CF38" s="492"/>
      <c r="CG38" s="492"/>
      <c r="CH38" s="492"/>
      <c r="CI38" s="492"/>
      <c r="CJ38" s="492"/>
      <c r="CK38" s="492"/>
    </row>
    <row r="39" spans="1:89" s="489" customFormat="1" x14ac:dyDescent="0.2">
      <c r="A39" s="286"/>
      <c r="B39" s="369" t="s">
        <v>410</v>
      </c>
      <c r="C39" s="368">
        <f t="shared" ref="C39:K39" si="14">+C40+C41</f>
        <v>55.573061870000004</v>
      </c>
      <c r="D39" s="368">
        <f t="shared" si="14"/>
        <v>41.293080060000001</v>
      </c>
      <c r="E39" s="368">
        <f t="shared" si="14"/>
        <v>25.601372570000002</v>
      </c>
      <c r="F39" s="368">
        <f t="shared" si="14"/>
        <v>9.4185418100000007</v>
      </c>
      <c r="G39" s="368">
        <f t="shared" si="14"/>
        <v>1.50044982</v>
      </c>
      <c r="H39" s="368">
        <f t="shared" si="14"/>
        <v>0</v>
      </c>
      <c r="I39" s="368">
        <f t="shared" si="14"/>
        <v>0</v>
      </c>
      <c r="J39" s="368">
        <f t="shared" si="14"/>
        <v>0</v>
      </c>
      <c r="K39" s="368">
        <f t="shared" si="14"/>
        <v>0</v>
      </c>
      <c r="L39" s="368">
        <f t="shared" ref="L39:AH39" si="15">+L40+L41</f>
        <v>0</v>
      </c>
      <c r="M39" s="368">
        <f t="shared" si="15"/>
        <v>0</v>
      </c>
      <c r="N39" s="368">
        <f t="shared" si="15"/>
        <v>0</v>
      </c>
      <c r="O39" s="368">
        <f t="shared" si="15"/>
        <v>0</v>
      </c>
      <c r="P39" s="368">
        <f t="shared" si="15"/>
        <v>0</v>
      </c>
      <c r="Q39" s="368">
        <f t="shared" si="15"/>
        <v>0</v>
      </c>
      <c r="R39" s="368">
        <f t="shared" si="15"/>
        <v>0</v>
      </c>
      <c r="S39" s="368">
        <f t="shared" si="15"/>
        <v>0</v>
      </c>
      <c r="T39" s="368">
        <f t="shared" si="15"/>
        <v>0</v>
      </c>
      <c r="U39" s="368">
        <f t="shared" si="15"/>
        <v>0</v>
      </c>
      <c r="V39" s="368">
        <f t="shared" si="15"/>
        <v>0</v>
      </c>
      <c r="W39" s="368">
        <f t="shared" si="15"/>
        <v>0</v>
      </c>
      <c r="X39" s="368">
        <f t="shared" si="15"/>
        <v>0</v>
      </c>
      <c r="Y39" s="368">
        <f t="shared" si="15"/>
        <v>0</v>
      </c>
      <c r="Z39" s="368">
        <f t="shared" si="15"/>
        <v>0</v>
      </c>
      <c r="AA39" s="368">
        <f t="shared" si="15"/>
        <v>0</v>
      </c>
      <c r="AB39" s="368">
        <f t="shared" si="15"/>
        <v>0</v>
      </c>
      <c r="AC39" s="368">
        <f t="shared" si="15"/>
        <v>0</v>
      </c>
      <c r="AD39" s="368">
        <f t="shared" si="15"/>
        <v>0</v>
      </c>
      <c r="AE39" s="368">
        <f t="shared" si="15"/>
        <v>0</v>
      </c>
      <c r="AF39" s="368">
        <f t="shared" si="15"/>
        <v>0</v>
      </c>
      <c r="AG39" s="368">
        <f t="shared" si="15"/>
        <v>0</v>
      </c>
      <c r="AH39" s="368">
        <f t="shared" si="15"/>
        <v>0</v>
      </c>
      <c r="AI39" s="94">
        <f>SUM(C39:AH39)</f>
        <v>133.38650612999999</v>
      </c>
      <c r="AJ39" s="492"/>
      <c r="AK39" s="492"/>
      <c r="AL39" s="492"/>
      <c r="AM39" s="492"/>
      <c r="AN39" s="492"/>
      <c r="AO39" s="492"/>
      <c r="AP39" s="492"/>
      <c r="AQ39" s="492"/>
      <c r="AR39" s="492"/>
      <c r="AS39" s="492"/>
      <c r="AT39" s="492"/>
      <c r="AU39" s="492"/>
      <c r="AV39" s="492"/>
      <c r="AW39" s="492"/>
      <c r="AX39" s="492"/>
      <c r="AY39" s="492"/>
      <c r="AZ39" s="492"/>
      <c r="BA39" s="492"/>
      <c r="BB39" s="492"/>
      <c r="BC39" s="492"/>
      <c r="BD39" s="492"/>
      <c r="BE39" s="492"/>
      <c r="BF39" s="492"/>
      <c r="BG39" s="492"/>
      <c r="BH39" s="492"/>
      <c r="BI39" s="492"/>
      <c r="BJ39" s="492"/>
      <c r="BK39" s="492"/>
      <c r="BL39" s="492"/>
      <c r="BM39" s="492"/>
      <c r="BN39" s="492"/>
      <c r="BO39" s="492"/>
      <c r="BP39" s="492"/>
      <c r="BQ39" s="492"/>
      <c r="BR39" s="492"/>
      <c r="BS39" s="492"/>
      <c r="BT39" s="492"/>
      <c r="BU39" s="492"/>
      <c r="BV39" s="492"/>
      <c r="BW39" s="492"/>
      <c r="BX39" s="492"/>
      <c r="BY39" s="492"/>
      <c r="BZ39" s="492"/>
      <c r="CA39" s="492"/>
      <c r="CB39" s="492"/>
      <c r="CC39" s="492"/>
      <c r="CD39" s="492"/>
      <c r="CE39" s="492"/>
      <c r="CF39" s="492"/>
      <c r="CG39" s="492"/>
      <c r="CH39" s="492"/>
      <c r="CI39" s="492"/>
      <c r="CJ39" s="492"/>
      <c r="CK39" s="492"/>
    </row>
    <row r="40" spans="1:89" s="489" customFormat="1" x14ac:dyDescent="0.2">
      <c r="A40" s="286"/>
      <c r="B40" s="369" t="s">
        <v>78</v>
      </c>
      <c r="C40" s="368">
        <v>0</v>
      </c>
      <c r="D40" s="368">
        <v>0</v>
      </c>
      <c r="E40" s="368">
        <v>0</v>
      </c>
      <c r="F40" s="368">
        <v>0</v>
      </c>
      <c r="G40" s="368">
        <v>0</v>
      </c>
      <c r="H40" s="368">
        <v>0</v>
      </c>
      <c r="I40" s="368">
        <v>0</v>
      </c>
      <c r="J40" s="94">
        <v>0</v>
      </c>
      <c r="K40" s="368">
        <v>0</v>
      </c>
      <c r="L40" s="368">
        <v>0</v>
      </c>
      <c r="M40" s="368">
        <v>0</v>
      </c>
      <c r="N40" s="368">
        <v>0</v>
      </c>
      <c r="O40" s="368">
        <v>0</v>
      </c>
      <c r="P40" s="368">
        <v>0</v>
      </c>
      <c r="Q40" s="368">
        <v>0</v>
      </c>
      <c r="R40" s="368">
        <v>0</v>
      </c>
      <c r="S40" s="368">
        <v>0</v>
      </c>
      <c r="T40" s="368">
        <v>0</v>
      </c>
      <c r="U40" s="368">
        <v>0</v>
      </c>
      <c r="V40" s="368">
        <v>0</v>
      </c>
      <c r="W40" s="368">
        <v>0</v>
      </c>
      <c r="X40" s="368">
        <v>0</v>
      </c>
      <c r="Y40" s="368">
        <v>0</v>
      </c>
      <c r="Z40" s="368">
        <v>0</v>
      </c>
      <c r="AA40" s="368">
        <v>0</v>
      </c>
      <c r="AB40" s="368">
        <v>0</v>
      </c>
      <c r="AC40" s="368">
        <v>0</v>
      </c>
      <c r="AD40" s="368">
        <v>0</v>
      </c>
      <c r="AE40" s="368">
        <v>0</v>
      </c>
      <c r="AF40" s="368">
        <v>0</v>
      </c>
      <c r="AG40" s="368">
        <v>0</v>
      </c>
      <c r="AH40" s="368">
        <v>0</v>
      </c>
      <c r="AI40" s="94">
        <f>SUM(C40:AH40)</f>
        <v>0</v>
      </c>
      <c r="AJ40" s="492"/>
      <c r="AK40" s="492"/>
      <c r="AL40" s="492"/>
      <c r="AM40" s="492"/>
      <c r="AN40" s="492"/>
      <c r="AO40" s="492"/>
      <c r="AP40" s="492"/>
      <c r="AQ40" s="492"/>
      <c r="AR40" s="492"/>
      <c r="AS40" s="492"/>
      <c r="AT40" s="492"/>
      <c r="AU40" s="492"/>
      <c r="AV40" s="492"/>
      <c r="AW40" s="492"/>
      <c r="AX40" s="492"/>
      <c r="AY40" s="492"/>
      <c r="AZ40" s="492"/>
      <c r="BA40" s="492"/>
      <c r="BB40" s="492"/>
      <c r="BC40" s="492"/>
      <c r="BD40" s="492"/>
      <c r="BE40" s="492"/>
      <c r="BF40" s="492"/>
      <c r="BG40" s="492"/>
      <c r="BH40" s="492"/>
      <c r="BI40" s="492"/>
      <c r="BJ40" s="492"/>
      <c r="BK40" s="492"/>
      <c r="BL40" s="492"/>
      <c r="BM40" s="492"/>
      <c r="BN40" s="492"/>
      <c r="BO40" s="492"/>
      <c r="BP40" s="492"/>
      <c r="BQ40" s="492"/>
      <c r="BR40" s="492"/>
      <c r="BS40" s="492"/>
      <c r="BT40" s="492"/>
      <c r="BU40" s="492"/>
      <c r="BV40" s="492"/>
      <c r="BW40" s="492"/>
      <c r="BX40" s="492"/>
      <c r="BY40" s="492"/>
      <c r="BZ40" s="492"/>
      <c r="CA40" s="492"/>
      <c r="CB40" s="492"/>
      <c r="CC40" s="492"/>
      <c r="CD40" s="492"/>
      <c r="CE40" s="492"/>
      <c r="CF40" s="492"/>
      <c r="CG40" s="492"/>
      <c r="CH40" s="492"/>
      <c r="CI40" s="492"/>
      <c r="CJ40" s="492"/>
      <c r="CK40" s="492"/>
    </row>
    <row r="41" spans="1:89" s="489" customFormat="1" x14ac:dyDescent="0.2">
      <c r="A41" s="286"/>
      <c r="B41" s="371" t="s">
        <v>76</v>
      </c>
      <c r="C41" s="372">
        <v>55.573061870000004</v>
      </c>
      <c r="D41" s="372">
        <v>41.293080060000001</v>
      </c>
      <c r="E41" s="372">
        <v>25.601372570000002</v>
      </c>
      <c r="F41" s="372">
        <v>9.4185418100000007</v>
      </c>
      <c r="G41" s="372">
        <v>1.50044982</v>
      </c>
      <c r="H41" s="372">
        <v>0</v>
      </c>
      <c r="I41" s="372">
        <v>0</v>
      </c>
      <c r="J41" s="84">
        <v>0</v>
      </c>
      <c r="K41" s="372">
        <v>0</v>
      </c>
      <c r="L41" s="372">
        <v>0</v>
      </c>
      <c r="M41" s="372">
        <v>0</v>
      </c>
      <c r="N41" s="372">
        <v>0</v>
      </c>
      <c r="O41" s="372">
        <v>0</v>
      </c>
      <c r="P41" s="372">
        <v>0</v>
      </c>
      <c r="Q41" s="372">
        <v>0</v>
      </c>
      <c r="R41" s="372">
        <v>0</v>
      </c>
      <c r="S41" s="372">
        <v>0</v>
      </c>
      <c r="T41" s="372">
        <v>0</v>
      </c>
      <c r="U41" s="372">
        <v>0</v>
      </c>
      <c r="V41" s="372">
        <v>0</v>
      </c>
      <c r="W41" s="372">
        <v>0</v>
      </c>
      <c r="X41" s="372">
        <v>0</v>
      </c>
      <c r="Y41" s="372">
        <v>0</v>
      </c>
      <c r="Z41" s="372">
        <v>0</v>
      </c>
      <c r="AA41" s="372">
        <v>0</v>
      </c>
      <c r="AB41" s="372">
        <v>0</v>
      </c>
      <c r="AC41" s="372">
        <v>0</v>
      </c>
      <c r="AD41" s="372">
        <v>0</v>
      </c>
      <c r="AE41" s="372">
        <v>0</v>
      </c>
      <c r="AF41" s="372">
        <v>0</v>
      </c>
      <c r="AG41" s="372">
        <v>0</v>
      </c>
      <c r="AH41" s="372">
        <v>0</v>
      </c>
      <c r="AI41" s="84">
        <f>SUM(C41:AH41)</f>
        <v>133.38650612999999</v>
      </c>
      <c r="AJ41" s="492"/>
      <c r="AK41" s="492"/>
      <c r="AL41" s="492"/>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c r="BV41" s="492"/>
      <c r="BW41" s="492"/>
      <c r="BX41" s="492"/>
      <c r="BY41" s="492"/>
      <c r="BZ41" s="492"/>
      <c r="CA41" s="492"/>
      <c r="CB41" s="492"/>
      <c r="CC41" s="492"/>
      <c r="CD41" s="492"/>
      <c r="CE41" s="492"/>
      <c r="CF41" s="492"/>
      <c r="CG41" s="492"/>
      <c r="CH41" s="492"/>
      <c r="CI41" s="492"/>
      <c r="CJ41" s="492"/>
      <c r="CK41" s="492"/>
    </row>
    <row r="42" spans="1:89" s="492" customFormat="1" ht="13.5" thickBot="1" x14ac:dyDescent="0.25">
      <c r="A42" s="286"/>
      <c r="B42" s="373"/>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row>
    <row r="43" spans="1:89" s="492" customFormat="1" ht="13.5" thickBot="1" x14ac:dyDescent="0.25">
      <c r="A43" s="286"/>
      <c r="B43" s="126" t="s">
        <v>333</v>
      </c>
      <c r="C43" s="78">
        <f t="shared" ref="C43:AH43" si="16">+C44+C61+SUM(C78:C132)+C135</f>
        <v>15713.287305145785</v>
      </c>
      <c r="D43" s="78">
        <f t="shared" si="16"/>
        <v>12589.101144848819</v>
      </c>
      <c r="E43" s="78">
        <f t="shared" si="16"/>
        <v>9292.5549052367587</v>
      </c>
      <c r="F43" s="78">
        <f t="shared" si="16"/>
        <v>8084.8483557124127</v>
      </c>
      <c r="G43" s="78">
        <f t="shared" si="16"/>
        <v>6827.6452680285365</v>
      </c>
      <c r="H43" s="78">
        <f t="shared" si="16"/>
        <v>6164.1695812109247</v>
      </c>
      <c r="I43" s="78">
        <f t="shared" si="16"/>
        <v>5742.3808198844617</v>
      </c>
      <c r="J43" s="78">
        <f t="shared" si="16"/>
        <v>4852.63764721384</v>
      </c>
      <c r="K43" s="78">
        <f t="shared" si="16"/>
        <v>3897.1097606003245</v>
      </c>
      <c r="L43" s="78">
        <f t="shared" si="16"/>
        <v>3015.486370917487</v>
      </c>
      <c r="M43" s="78">
        <f t="shared" si="16"/>
        <v>2685.4506485524698</v>
      </c>
      <c r="N43" s="78">
        <f t="shared" si="16"/>
        <v>2559.7887728280593</v>
      </c>
      <c r="O43" s="78">
        <f t="shared" si="16"/>
        <v>2313.1047342723909</v>
      </c>
      <c r="P43" s="78">
        <f t="shared" si="16"/>
        <v>2066.5675674316535</v>
      </c>
      <c r="Q43" s="78">
        <f t="shared" si="16"/>
        <v>1819.7366571552434</v>
      </c>
      <c r="R43" s="78">
        <f t="shared" si="16"/>
        <v>1616.7530282855935</v>
      </c>
      <c r="S43" s="78">
        <f t="shared" si="16"/>
        <v>1510.5533008227997</v>
      </c>
      <c r="T43" s="78">
        <f t="shared" si="16"/>
        <v>1364.2374613605659</v>
      </c>
      <c r="U43" s="78">
        <f t="shared" si="16"/>
        <v>1073.806626737347</v>
      </c>
      <c r="V43" s="78">
        <f t="shared" si="16"/>
        <v>951.43678185789975</v>
      </c>
      <c r="W43" s="78">
        <f t="shared" si="16"/>
        <v>828.35127242561907</v>
      </c>
      <c r="X43" s="78">
        <f t="shared" si="16"/>
        <v>804.36953914643811</v>
      </c>
      <c r="Y43" s="78">
        <f t="shared" si="16"/>
        <v>780.09406236640348</v>
      </c>
      <c r="Z43" s="78">
        <f t="shared" si="16"/>
        <v>755.96545733516405</v>
      </c>
      <c r="AA43" s="78">
        <f t="shared" si="16"/>
        <v>731.83685230392462</v>
      </c>
      <c r="AB43" s="78">
        <f t="shared" si="16"/>
        <v>707.85511902800704</v>
      </c>
      <c r="AC43" s="78">
        <f t="shared" si="16"/>
        <v>683.57964224470902</v>
      </c>
      <c r="AD43" s="78">
        <f t="shared" si="16"/>
        <v>560.63943847209521</v>
      </c>
      <c r="AE43" s="78">
        <f t="shared" si="16"/>
        <v>455.79568847209515</v>
      </c>
      <c r="AF43" s="78">
        <f t="shared" si="16"/>
        <v>299.0625</v>
      </c>
      <c r="AG43" s="78">
        <f t="shared" si="16"/>
        <v>195.9375</v>
      </c>
      <c r="AH43" s="78">
        <f t="shared" si="16"/>
        <v>13225.78125</v>
      </c>
      <c r="AI43" s="127">
        <f t="shared" ref="AI43:AI74" si="17">SUM(C43:AH43)</f>
        <v>114169.92505989783</v>
      </c>
    </row>
    <row r="44" spans="1:89" s="492" customFormat="1" x14ac:dyDescent="0.2">
      <c r="A44" s="286"/>
      <c r="B44" s="378" t="s">
        <v>82</v>
      </c>
      <c r="C44" s="379">
        <f t="shared" ref="C44:W44" si="18">+C45+C48+C55+C58</f>
        <v>428.27373382973616</v>
      </c>
      <c r="D44" s="379">
        <f t="shared" si="18"/>
        <v>513.62907224909009</v>
      </c>
      <c r="E44" s="379">
        <f t="shared" si="18"/>
        <v>513.62907224909009</v>
      </c>
      <c r="F44" s="379">
        <f t="shared" si="18"/>
        <v>513.62907224909009</v>
      </c>
      <c r="G44" s="379">
        <f t="shared" si="18"/>
        <v>513.62907224909009</v>
      </c>
      <c r="H44" s="379">
        <f t="shared" si="18"/>
        <v>513.62907224909009</v>
      </c>
      <c r="I44" s="379">
        <f t="shared" si="18"/>
        <v>513.62907224909009</v>
      </c>
      <c r="J44" s="379">
        <f t="shared" si="18"/>
        <v>513.62907224909009</v>
      </c>
      <c r="K44" s="379">
        <f t="shared" si="18"/>
        <v>513.62907224909009</v>
      </c>
      <c r="L44" s="379">
        <f t="shared" si="18"/>
        <v>513.62907224909009</v>
      </c>
      <c r="M44" s="379">
        <f t="shared" si="18"/>
        <v>616.65901136464925</v>
      </c>
      <c r="N44" s="379">
        <f t="shared" si="18"/>
        <v>665.71227917024044</v>
      </c>
      <c r="O44" s="379">
        <f t="shared" si="18"/>
        <v>593.74338413744749</v>
      </c>
      <c r="P44" s="379">
        <f t="shared" si="18"/>
        <v>521.77448909609029</v>
      </c>
      <c r="Q44" s="379">
        <f t="shared" si="18"/>
        <v>449.80559405512344</v>
      </c>
      <c r="R44" s="379">
        <f t="shared" si="18"/>
        <v>377.83669898763009</v>
      </c>
      <c r="S44" s="379">
        <f t="shared" si="18"/>
        <v>305.86780396483636</v>
      </c>
      <c r="T44" s="379">
        <f t="shared" si="18"/>
        <v>233.89890887917005</v>
      </c>
      <c r="U44" s="379">
        <f t="shared" si="18"/>
        <v>161.93001385924919</v>
      </c>
      <c r="V44" s="379">
        <f t="shared" si="18"/>
        <v>98.9569044010412</v>
      </c>
      <c r="W44" s="379">
        <f t="shared" si="18"/>
        <v>0</v>
      </c>
      <c r="X44" s="379">
        <f t="shared" ref="X44:AH44" si="19">+X45+X48+X55+X58</f>
        <v>0</v>
      </c>
      <c r="Y44" s="379">
        <f t="shared" si="19"/>
        <v>0</v>
      </c>
      <c r="Z44" s="379">
        <f t="shared" si="19"/>
        <v>0</v>
      </c>
      <c r="AA44" s="379">
        <f t="shared" si="19"/>
        <v>0</v>
      </c>
      <c r="AB44" s="379">
        <f t="shared" si="19"/>
        <v>0</v>
      </c>
      <c r="AC44" s="379">
        <f t="shared" si="19"/>
        <v>0</v>
      </c>
      <c r="AD44" s="379">
        <f t="shared" si="19"/>
        <v>0</v>
      </c>
      <c r="AE44" s="379">
        <f t="shared" si="19"/>
        <v>0</v>
      </c>
      <c r="AF44" s="379">
        <f t="shared" si="19"/>
        <v>0</v>
      </c>
      <c r="AG44" s="379">
        <f t="shared" si="19"/>
        <v>0</v>
      </c>
      <c r="AH44" s="379">
        <f t="shared" si="19"/>
        <v>0</v>
      </c>
      <c r="AI44" s="85">
        <f t="shared" si="17"/>
        <v>9077.1204719870238</v>
      </c>
    </row>
    <row r="45" spans="1:89" s="492" customFormat="1" x14ac:dyDescent="0.2">
      <c r="A45" s="286"/>
      <c r="B45" s="286" t="s">
        <v>20</v>
      </c>
      <c r="C45" s="380">
        <f t="shared" ref="C45:W45" si="20">+C46+C47</f>
        <v>9.3804082589036089</v>
      </c>
      <c r="D45" s="380">
        <f t="shared" si="20"/>
        <v>11.25648991068433</v>
      </c>
      <c r="E45" s="380">
        <f t="shared" si="20"/>
        <v>11.25648991068433</v>
      </c>
      <c r="F45" s="380">
        <f t="shared" si="20"/>
        <v>11.25648991068433</v>
      </c>
      <c r="G45" s="380">
        <f t="shared" si="20"/>
        <v>11.25648991068433</v>
      </c>
      <c r="H45" s="380">
        <f t="shared" si="20"/>
        <v>11.25648991068433</v>
      </c>
      <c r="I45" s="380">
        <f t="shared" si="20"/>
        <v>11.25648991068433</v>
      </c>
      <c r="J45" s="380">
        <f t="shared" si="20"/>
        <v>11.25648991068433</v>
      </c>
      <c r="K45" s="380">
        <f t="shared" si="20"/>
        <v>11.25648991068433</v>
      </c>
      <c r="L45" s="380">
        <f t="shared" si="20"/>
        <v>11.25648991068433</v>
      </c>
      <c r="M45" s="380">
        <f t="shared" si="20"/>
        <v>13.514147495789295</v>
      </c>
      <c r="N45" s="380">
        <f t="shared" si="20"/>
        <v>14.588919693789725</v>
      </c>
      <c r="O45" s="380">
        <f t="shared" si="20"/>
        <v>13.011739186353003</v>
      </c>
      <c r="P45" s="380">
        <f t="shared" si="20"/>
        <v>11.434558678916268</v>
      </c>
      <c r="Q45" s="380">
        <f t="shared" si="20"/>
        <v>9.8573781747430314</v>
      </c>
      <c r="R45" s="380">
        <f t="shared" si="20"/>
        <v>8.2801976640428183</v>
      </c>
      <c r="S45" s="380">
        <f t="shared" si="20"/>
        <v>6.7030171566060908</v>
      </c>
      <c r="T45" s="380">
        <f t="shared" si="20"/>
        <v>5.1258366491693659</v>
      </c>
      <c r="U45" s="380">
        <f t="shared" si="20"/>
        <v>3.548656141732641</v>
      </c>
      <c r="V45" s="380">
        <f t="shared" si="20"/>
        <v>2.1686231977255011</v>
      </c>
      <c r="W45" s="380">
        <f t="shared" si="20"/>
        <v>0</v>
      </c>
      <c r="X45" s="380">
        <f t="shared" ref="X45:AH45" si="21">+X46+X47</f>
        <v>0</v>
      </c>
      <c r="Y45" s="380">
        <f t="shared" si="21"/>
        <v>0</v>
      </c>
      <c r="Z45" s="380">
        <f t="shared" si="21"/>
        <v>0</v>
      </c>
      <c r="AA45" s="380">
        <f t="shared" si="21"/>
        <v>0</v>
      </c>
      <c r="AB45" s="380">
        <f t="shared" si="21"/>
        <v>0</v>
      </c>
      <c r="AC45" s="380">
        <f t="shared" si="21"/>
        <v>0</v>
      </c>
      <c r="AD45" s="380">
        <f t="shared" si="21"/>
        <v>0</v>
      </c>
      <c r="AE45" s="380">
        <f t="shared" si="21"/>
        <v>0</v>
      </c>
      <c r="AF45" s="380">
        <f t="shared" si="21"/>
        <v>0</v>
      </c>
      <c r="AG45" s="380">
        <f t="shared" si="21"/>
        <v>0</v>
      </c>
      <c r="AH45" s="380">
        <f t="shared" si="21"/>
        <v>0</v>
      </c>
      <c r="AI45" s="95">
        <f t="shared" si="17"/>
        <v>198.92189149393033</v>
      </c>
    </row>
    <row r="46" spans="1:89" s="492" customFormat="1" x14ac:dyDescent="0.2">
      <c r="A46" s="286"/>
      <c r="B46" s="381" t="s">
        <v>259</v>
      </c>
      <c r="C46" s="380">
        <v>9.3432501318291301</v>
      </c>
      <c r="D46" s="380">
        <v>11.211900158194956</v>
      </c>
      <c r="E46" s="380">
        <v>11.211900158194956</v>
      </c>
      <c r="F46" s="380">
        <v>11.211900158194956</v>
      </c>
      <c r="G46" s="380">
        <v>11.211900158194956</v>
      </c>
      <c r="H46" s="380">
        <v>11.211900158194956</v>
      </c>
      <c r="I46" s="380">
        <v>11.211900158194956</v>
      </c>
      <c r="J46" s="81">
        <v>11.211900158194956</v>
      </c>
      <c r="K46" s="380">
        <v>11.211900158194956</v>
      </c>
      <c r="L46" s="380">
        <v>11.211900158194956</v>
      </c>
      <c r="M46" s="380">
        <v>13.460614599966473</v>
      </c>
      <c r="N46" s="380">
        <v>14.531129360180968</v>
      </c>
      <c r="O46" s="380">
        <v>12.960196457965267</v>
      </c>
      <c r="P46" s="380">
        <v>11.389263552486065</v>
      </c>
      <c r="Q46" s="380">
        <v>9.8183306502703633</v>
      </c>
      <c r="R46" s="380">
        <v>8.2473977447911722</v>
      </c>
      <c r="S46" s="380">
        <v>6.6764648425754682</v>
      </c>
      <c r="T46" s="380">
        <v>5.1055319370962762</v>
      </c>
      <c r="U46" s="380">
        <v>3.5345990316170846</v>
      </c>
      <c r="V46" s="380">
        <v>2.1600327429942121</v>
      </c>
      <c r="W46" s="380">
        <v>0</v>
      </c>
      <c r="X46" s="380">
        <v>0</v>
      </c>
      <c r="Y46" s="380">
        <v>0</v>
      </c>
      <c r="Z46" s="380">
        <v>0</v>
      </c>
      <c r="AA46" s="380">
        <v>0</v>
      </c>
      <c r="AB46" s="380">
        <v>0</v>
      </c>
      <c r="AC46" s="380">
        <v>0</v>
      </c>
      <c r="AD46" s="380">
        <v>0</v>
      </c>
      <c r="AE46" s="380">
        <v>0</v>
      </c>
      <c r="AF46" s="380">
        <v>0</v>
      </c>
      <c r="AG46" s="380">
        <v>0</v>
      </c>
      <c r="AH46" s="380">
        <v>0</v>
      </c>
      <c r="AI46" s="81">
        <f t="shared" si="17"/>
        <v>198.13391247552707</v>
      </c>
    </row>
    <row r="47" spans="1:89" s="492" customFormat="1" x14ac:dyDescent="0.2">
      <c r="B47" s="381" t="s">
        <v>260</v>
      </c>
      <c r="C47" s="380">
        <v>3.7158127074478325E-2</v>
      </c>
      <c r="D47" s="380">
        <v>4.4589752489374024E-2</v>
      </c>
      <c r="E47" s="380">
        <v>4.4589752489374024E-2</v>
      </c>
      <c r="F47" s="380">
        <v>4.4589752489374024E-2</v>
      </c>
      <c r="G47" s="380">
        <v>4.4589752489374024E-2</v>
      </c>
      <c r="H47" s="380">
        <v>4.4589752489374024E-2</v>
      </c>
      <c r="I47" s="380">
        <v>4.4589752489374024E-2</v>
      </c>
      <c r="J47" s="81">
        <v>4.4589752489374024E-2</v>
      </c>
      <c r="K47" s="380">
        <v>4.4589752489374024E-2</v>
      </c>
      <c r="L47" s="380">
        <v>4.4589752489374024E-2</v>
      </c>
      <c r="M47" s="380">
        <v>5.3532895822822023E-2</v>
      </c>
      <c r="N47" s="380">
        <v>5.7790333608757925E-2</v>
      </c>
      <c r="O47" s="380">
        <v>5.1542728387735014E-2</v>
      </c>
      <c r="P47" s="380">
        <v>4.5295126430201824E-2</v>
      </c>
      <c r="Q47" s="380">
        <v>3.9047524472668682E-2</v>
      </c>
      <c r="R47" s="380">
        <v>3.2799919251645826E-2</v>
      </c>
      <c r="S47" s="380">
        <v>2.6552314030622935E-2</v>
      </c>
      <c r="T47" s="380">
        <v>2.0304712073089783E-2</v>
      </c>
      <c r="U47" s="380">
        <v>1.4057110115556644E-2</v>
      </c>
      <c r="V47" s="380">
        <v>8.590454731289162E-3</v>
      </c>
      <c r="W47" s="380">
        <v>0</v>
      </c>
      <c r="X47" s="380">
        <v>0</v>
      </c>
      <c r="Y47" s="380">
        <v>0</v>
      </c>
      <c r="Z47" s="380">
        <v>0</v>
      </c>
      <c r="AA47" s="380">
        <v>0</v>
      </c>
      <c r="AB47" s="380">
        <v>0</v>
      </c>
      <c r="AC47" s="380">
        <v>0</v>
      </c>
      <c r="AD47" s="380">
        <v>0</v>
      </c>
      <c r="AE47" s="380">
        <v>0</v>
      </c>
      <c r="AF47" s="380">
        <v>0</v>
      </c>
      <c r="AG47" s="380">
        <v>0</v>
      </c>
      <c r="AH47" s="380">
        <v>0</v>
      </c>
      <c r="AI47" s="81">
        <f t="shared" si="17"/>
        <v>0.78797901840323437</v>
      </c>
    </row>
    <row r="48" spans="1:89" s="492" customFormat="1" x14ac:dyDescent="0.2">
      <c r="B48" s="286" t="s">
        <v>21</v>
      </c>
      <c r="C48" s="380">
        <f t="shared" ref="C48:AH48" si="22">+C49+C52</f>
        <v>209.20721620999998</v>
      </c>
      <c r="D48" s="380">
        <f t="shared" si="22"/>
        <v>251.04865944000002</v>
      </c>
      <c r="E48" s="380">
        <f t="shared" si="22"/>
        <v>251.04865944000002</v>
      </c>
      <c r="F48" s="380">
        <f t="shared" si="22"/>
        <v>251.04865944000002</v>
      </c>
      <c r="G48" s="380">
        <f t="shared" si="22"/>
        <v>251.04865944000002</v>
      </c>
      <c r="H48" s="380">
        <f t="shared" si="22"/>
        <v>251.04865944000002</v>
      </c>
      <c r="I48" s="380">
        <f t="shared" si="22"/>
        <v>251.04865944000002</v>
      </c>
      <c r="J48" s="380">
        <f t="shared" si="22"/>
        <v>251.04865944000002</v>
      </c>
      <c r="K48" s="380">
        <f t="shared" si="22"/>
        <v>251.04865944000002</v>
      </c>
      <c r="L48" s="380">
        <f t="shared" si="22"/>
        <v>251.04865944000002</v>
      </c>
      <c r="M48" s="380">
        <f t="shared" si="22"/>
        <v>301.25839131999999</v>
      </c>
      <c r="N48" s="380">
        <f t="shared" si="22"/>
        <v>325.10801394999999</v>
      </c>
      <c r="O48" s="380">
        <f t="shared" si="22"/>
        <v>289.96120164000001</v>
      </c>
      <c r="P48" s="380">
        <f t="shared" si="22"/>
        <v>254.81438931000002</v>
      </c>
      <c r="Q48" s="380">
        <f t="shared" si="22"/>
        <v>219.66757700000002</v>
      </c>
      <c r="R48" s="380">
        <f t="shared" si="22"/>
        <v>184.52076467000003</v>
      </c>
      <c r="S48" s="380">
        <f t="shared" si="22"/>
        <v>149.37395237000001</v>
      </c>
      <c r="T48" s="380">
        <f t="shared" si="22"/>
        <v>114.22714002999999</v>
      </c>
      <c r="U48" s="380">
        <f t="shared" si="22"/>
        <v>79.080327710000006</v>
      </c>
      <c r="V48" s="380">
        <f t="shared" si="22"/>
        <v>48.326540639999997</v>
      </c>
      <c r="W48" s="380">
        <f t="shared" si="22"/>
        <v>0</v>
      </c>
      <c r="X48" s="380">
        <f t="shared" si="22"/>
        <v>0</v>
      </c>
      <c r="Y48" s="380">
        <f t="shared" si="22"/>
        <v>0</v>
      </c>
      <c r="Z48" s="380">
        <f t="shared" si="22"/>
        <v>0</v>
      </c>
      <c r="AA48" s="380">
        <f t="shared" si="22"/>
        <v>0</v>
      </c>
      <c r="AB48" s="380">
        <f t="shared" si="22"/>
        <v>0</v>
      </c>
      <c r="AC48" s="380">
        <f t="shared" si="22"/>
        <v>0</v>
      </c>
      <c r="AD48" s="380">
        <f t="shared" si="22"/>
        <v>0</v>
      </c>
      <c r="AE48" s="380">
        <f t="shared" si="22"/>
        <v>0</v>
      </c>
      <c r="AF48" s="380">
        <f t="shared" si="22"/>
        <v>0</v>
      </c>
      <c r="AG48" s="380">
        <f t="shared" si="22"/>
        <v>0</v>
      </c>
      <c r="AH48" s="380">
        <f t="shared" si="22"/>
        <v>0</v>
      </c>
      <c r="AI48" s="81">
        <f t="shared" si="17"/>
        <v>4434.9834498099999</v>
      </c>
    </row>
    <row r="49" spans="2:35" s="492" customFormat="1" x14ac:dyDescent="0.2">
      <c r="B49" s="381" t="s">
        <v>259</v>
      </c>
      <c r="C49" s="380">
        <f t="shared" ref="C49:H49" si="23">+C50+C51</f>
        <v>203.94537616999997</v>
      </c>
      <c r="D49" s="380">
        <f t="shared" si="23"/>
        <v>244.73445140000001</v>
      </c>
      <c r="E49" s="380">
        <f t="shared" si="23"/>
        <v>244.73445140000001</v>
      </c>
      <c r="F49" s="380">
        <f t="shared" si="23"/>
        <v>244.73445140000001</v>
      </c>
      <c r="G49" s="380">
        <f t="shared" si="23"/>
        <v>244.73445140000001</v>
      </c>
      <c r="H49" s="380">
        <f t="shared" si="23"/>
        <v>244.73445140000001</v>
      </c>
      <c r="I49" s="380">
        <f t="shared" ref="I49:AH49" si="24">+I50+I51</f>
        <v>244.73445140000001</v>
      </c>
      <c r="J49" s="380">
        <f t="shared" si="24"/>
        <v>244.73445140000001</v>
      </c>
      <c r="K49" s="380">
        <f t="shared" si="24"/>
        <v>244.73445140000001</v>
      </c>
      <c r="L49" s="380">
        <f t="shared" si="24"/>
        <v>244.73445140000001</v>
      </c>
      <c r="M49" s="380">
        <f t="shared" si="24"/>
        <v>293.68134166999999</v>
      </c>
      <c r="N49" s="380">
        <f t="shared" si="24"/>
        <v>316.93111454000001</v>
      </c>
      <c r="O49" s="380">
        <f t="shared" si="24"/>
        <v>282.66829135</v>
      </c>
      <c r="P49" s="380">
        <f t="shared" si="24"/>
        <v>248.40546816000003</v>
      </c>
      <c r="Q49" s="380">
        <f t="shared" si="24"/>
        <v>214.14264496000001</v>
      </c>
      <c r="R49" s="380">
        <f t="shared" si="24"/>
        <v>179.87982176000003</v>
      </c>
      <c r="S49" s="380">
        <f t="shared" si="24"/>
        <v>145.61699858</v>
      </c>
      <c r="T49" s="380">
        <f t="shared" si="24"/>
        <v>111.35417537999999</v>
      </c>
      <c r="U49" s="380">
        <f t="shared" si="24"/>
        <v>77.091352180000001</v>
      </c>
      <c r="V49" s="380">
        <f t="shared" si="24"/>
        <v>47.111055589999999</v>
      </c>
      <c r="W49" s="380">
        <f t="shared" si="24"/>
        <v>0</v>
      </c>
      <c r="X49" s="380">
        <f t="shared" si="24"/>
        <v>0</v>
      </c>
      <c r="Y49" s="380">
        <f t="shared" si="24"/>
        <v>0</v>
      </c>
      <c r="Z49" s="380">
        <f t="shared" si="24"/>
        <v>0</v>
      </c>
      <c r="AA49" s="380">
        <f t="shared" si="24"/>
        <v>0</v>
      </c>
      <c r="AB49" s="380">
        <f t="shared" si="24"/>
        <v>0</v>
      </c>
      <c r="AC49" s="380">
        <f t="shared" si="24"/>
        <v>0</v>
      </c>
      <c r="AD49" s="380">
        <f t="shared" si="24"/>
        <v>0</v>
      </c>
      <c r="AE49" s="380">
        <f t="shared" si="24"/>
        <v>0</v>
      </c>
      <c r="AF49" s="380">
        <f t="shared" si="24"/>
        <v>0</v>
      </c>
      <c r="AG49" s="380">
        <f t="shared" si="24"/>
        <v>0</v>
      </c>
      <c r="AH49" s="380">
        <f t="shared" si="24"/>
        <v>0</v>
      </c>
      <c r="AI49" s="81">
        <f t="shared" si="17"/>
        <v>4323.4377029400011</v>
      </c>
    </row>
    <row r="50" spans="2:35" s="492" customFormat="1" x14ac:dyDescent="0.2">
      <c r="B50" s="382" t="s">
        <v>261</v>
      </c>
      <c r="C50" s="380">
        <v>165.52153734999999</v>
      </c>
      <c r="D50" s="380">
        <v>198.62584482</v>
      </c>
      <c r="E50" s="380">
        <v>198.62584482</v>
      </c>
      <c r="F50" s="380">
        <v>198.62584482</v>
      </c>
      <c r="G50" s="380">
        <v>198.62584482</v>
      </c>
      <c r="H50" s="380">
        <v>198.62584482</v>
      </c>
      <c r="I50" s="380">
        <v>198.62584482</v>
      </c>
      <c r="J50" s="81">
        <v>198.62584482</v>
      </c>
      <c r="K50" s="380">
        <v>198.62584482</v>
      </c>
      <c r="L50" s="380">
        <v>198.62584482</v>
      </c>
      <c r="M50" s="380">
        <v>238.35101377999999</v>
      </c>
      <c r="N50" s="380">
        <v>257.22046903</v>
      </c>
      <c r="O50" s="380">
        <v>229.41285076</v>
      </c>
      <c r="P50" s="380">
        <v>201.60523249000002</v>
      </c>
      <c r="Q50" s="380">
        <v>173.79761421000001</v>
      </c>
      <c r="R50" s="380">
        <v>145.98999593000002</v>
      </c>
      <c r="S50" s="380">
        <v>118.18237767000001</v>
      </c>
      <c r="T50" s="380">
        <v>90.374759389999994</v>
      </c>
      <c r="U50" s="380">
        <v>62.567141110000001</v>
      </c>
      <c r="V50" s="380">
        <v>38.235210299999999</v>
      </c>
      <c r="W50" s="380">
        <v>0</v>
      </c>
      <c r="X50" s="380">
        <v>0</v>
      </c>
      <c r="Y50" s="380">
        <v>0</v>
      </c>
      <c r="Z50" s="380">
        <v>0</v>
      </c>
      <c r="AA50" s="380">
        <v>0</v>
      </c>
      <c r="AB50" s="380">
        <v>0</v>
      </c>
      <c r="AC50" s="380">
        <v>0</v>
      </c>
      <c r="AD50" s="380">
        <v>0</v>
      </c>
      <c r="AE50" s="380">
        <v>0</v>
      </c>
      <c r="AF50" s="380">
        <v>0</v>
      </c>
      <c r="AG50" s="380">
        <v>0</v>
      </c>
      <c r="AH50" s="380">
        <v>0</v>
      </c>
      <c r="AI50" s="81">
        <f t="shared" si="17"/>
        <v>3508.8908054000003</v>
      </c>
    </row>
    <row r="51" spans="2:35" s="492" customFormat="1" x14ac:dyDescent="0.2">
      <c r="B51" s="383" t="s">
        <v>262</v>
      </c>
      <c r="C51" s="380">
        <v>38.42383882</v>
      </c>
      <c r="D51" s="380">
        <v>46.10860658</v>
      </c>
      <c r="E51" s="380">
        <v>46.10860658</v>
      </c>
      <c r="F51" s="380">
        <v>46.10860658</v>
      </c>
      <c r="G51" s="380">
        <v>46.10860658</v>
      </c>
      <c r="H51" s="380">
        <v>46.10860658</v>
      </c>
      <c r="I51" s="380">
        <v>46.10860658</v>
      </c>
      <c r="J51" s="81">
        <v>46.10860658</v>
      </c>
      <c r="K51" s="380">
        <v>46.10860658</v>
      </c>
      <c r="L51" s="380">
        <v>46.10860658</v>
      </c>
      <c r="M51" s="380">
        <v>55.33032789</v>
      </c>
      <c r="N51" s="380">
        <v>59.710645509999999</v>
      </c>
      <c r="O51" s="380">
        <v>53.255440590000006</v>
      </c>
      <c r="P51" s="380">
        <v>46.800235669999999</v>
      </c>
      <c r="Q51" s="380">
        <v>40.345030749999999</v>
      </c>
      <c r="R51" s="380">
        <v>33.889825829999999</v>
      </c>
      <c r="S51" s="380">
        <v>27.43462091</v>
      </c>
      <c r="T51" s="380">
        <v>20.97941599</v>
      </c>
      <c r="U51" s="380">
        <v>14.52421107</v>
      </c>
      <c r="V51" s="380">
        <v>8.8758452899999991</v>
      </c>
      <c r="W51" s="380">
        <v>0</v>
      </c>
      <c r="X51" s="380">
        <v>0</v>
      </c>
      <c r="Y51" s="380">
        <v>0</v>
      </c>
      <c r="Z51" s="380">
        <v>0</v>
      </c>
      <c r="AA51" s="380">
        <v>0</v>
      </c>
      <c r="AB51" s="380">
        <v>0</v>
      </c>
      <c r="AC51" s="380">
        <v>0</v>
      </c>
      <c r="AD51" s="380">
        <v>0</v>
      </c>
      <c r="AE51" s="380">
        <v>0</v>
      </c>
      <c r="AF51" s="380">
        <v>0</v>
      </c>
      <c r="AG51" s="380">
        <v>0</v>
      </c>
      <c r="AH51" s="380">
        <v>0</v>
      </c>
      <c r="AI51" s="81">
        <f t="shared" si="17"/>
        <v>814.54689754000003</v>
      </c>
    </row>
    <row r="52" spans="2:35" s="492" customFormat="1" x14ac:dyDescent="0.2">
      <c r="B52" s="381" t="s">
        <v>609</v>
      </c>
      <c r="C52" s="380">
        <f>+C53+C54</f>
        <v>5.2618400400000001</v>
      </c>
      <c r="D52" s="380">
        <f>+D53+D54</f>
        <v>6.3142080400000005</v>
      </c>
      <c r="E52" s="380">
        <f>+E53+E54</f>
        <v>6.3142080400000005</v>
      </c>
      <c r="F52" s="380">
        <f t="shared" ref="F52:AH52" si="25">+F53+F54</f>
        <v>6.3142080400000005</v>
      </c>
      <c r="G52" s="380">
        <f t="shared" si="25"/>
        <v>6.3142080400000005</v>
      </c>
      <c r="H52" s="380">
        <f t="shared" si="25"/>
        <v>6.3142080400000005</v>
      </c>
      <c r="I52" s="380">
        <f t="shared" si="25"/>
        <v>6.3142080400000005</v>
      </c>
      <c r="J52" s="380">
        <f t="shared" si="25"/>
        <v>6.3142080400000005</v>
      </c>
      <c r="K52" s="380">
        <f t="shared" si="25"/>
        <v>6.3142080400000005</v>
      </c>
      <c r="L52" s="380">
        <f t="shared" si="25"/>
        <v>6.3142080400000005</v>
      </c>
      <c r="M52" s="380">
        <f>+M53+M54</f>
        <v>7.5770496499999993</v>
      </c>
      <c r="N52" s="380">
        <f t="shared" si="25"/>
        <v>8.176899409999999</v>
      </c>
      <c r="O52" s="380">
        <f t="shared" si="25"/>
        <v>7.29291029</v>
      </c>
      <c r="P52" s="380">
        <f t="shared" si="25"/>
        <v>6.4089211500000003</v>
      </c>
      <c r="Q52" s="380">
        <f t="shared" si="25"/>
        <v>5.5249320399999995</v>
      </c>
      <c r="R52" s="380">
        <f t="shared" si="25"/>
        <v>4.6409429099999997</v>
      </c>
      <c r="S52" s="380">
        <f t="shared" si="25"/>
        <v>3.7569537899999998</v>
      </c>
      <c r="T52" s="380">
        <f t="shared" si="25"/>
        <v>2.8729646500000001</v>
      </c>
      <c r="U52" s="380">
        <f t="shared" si="25"/>
        <v>1.9889755299999998</v>
      </c>
      <c r="V52" s="380">
        <f t="shared" si="25"/>
        <v>1.2154850499999998</v>
      </c>
      <c r="W52" s="380">
        <f t="shared" si="25"/>
        <v>0</v>
      </c>
      <c r="X52" s="380">
        <f t="shared" si="25"/>
        <v>0</v>
      </c>
      <c r="Y52" s="380">
        <f t="shared" si="25"/>
        <v>0</v>
      </c>
      <c r="Z52" s="380">
        <f t="shared" si="25"/>
        <v>0</v>
      </c>
      <c r="AA52" s="380">
        <f t="shared" si="25"/>
        <v>0</v>
      </c>
      <c r="AB52" s="380">
        <f t="shared" si="25"/>
        <v>0</v>
      </c>
      <c r="AC52" s="380">
        <f t="shared" si="25"/>
        <v>0</v>
      </c>
      <c r="AD52" s="380">
        <f t="shared" si="25"/>
        <v>0</v>
      </c>
      <c r="AE52" s="380">
        <f t="shared" si="25"/>
        <v>0</v>
      </c>
      <c r="AF52" s="380">
        <f t="shared" si="25"/>
        <v>0</v>
      </c>
      <c r="AG52" s="380">
        <f t="shared" si="25"/>
        <v>0</v>
      </c>
      <c r="AH52" s="380">
        <f t="shared" si="25"/>
        <v>0</v>
      </c>
      <c r="AI52" s="81">
        <f t="shared" si="17"/>
        <v>111.54574686999999</v>
      </c>
    </row>
    <row r="53" spans="2:35" s="492" customFormat="1" x14ac:dyDescent="0.2">
      <c r="B53" s="382" t="s">
        <v>261</v>
      </c>
      <c r="C53" s="380">
        <v>3.0293493499999999</v>
      </c>
      <c r="D53" s="380">
        <v>3.6352192200000002</v>
      </c>
      <c r="E53" s="380">
        <v>3.6352192200000002</v>
      </c>
      <c r="F53" s="380">
        <v>3.6352192200000002</v>
      </c>
      <c r="G53" s="380">
        <v>3.6352192200000002</v>
      </c>
      <c r="H53" s="380">
        <v>3.6352192200000002</v>
      </c>
      <c r="I53" s="380">
        <v>3.6352192200000002</v>
      </c>
      <c r="J53" s="81">
        <v>3.6352192200000002</v>
      </c>
      <c r="K53" s="380">
        <v>3.6352192200000002</v>
      </c>
      <c r="L53" s="380">
        <v>3.6352192200000002</v>
      </c>
      <c r="M53" s="380">
        <v>4.3622630599999992</v>
      </c>
      <c r="N53" s="380">
        <v>4.7076088799999996</v>
      </c>
      <c r="O53" s="380">
        <v>4.1986781999999998</v>
      </c>
      <c r="P53" s="380">
        <v>3.6897475000000002</v>
      </c>
      <c r="Q53" s="380">
        <v>3.18081681</v>
      </c>
      <c r="R53" s="380">
        <v>2.6718861199999999</v>
      </c>
      <c r="S53" s="380">
        <v>2.1629554399999997</v>
      </c>
      <c r="T53" s="380">
        <v>1.6540247399999999</v>
      </c>
      <c r="U53" s="380">
        <v>1.14509405</v>
      </c>
      <c r="V53" s="380">
        <v>0.6997797</v>
      </c>
      <c r="W53" s="380">
        <v>0</v>
      </c>
      <c r="X53" s="380">
        <v>0</v>
      </c>
      <c r="Y53" s="380">
        <v>0</v>
      </c>
      <c r="Z53" s="380">
        <v>0</v>
      </c>
      <c r="AA53" s="380">
        <v>0</v>
      </c>
      <c r="AB53" s="380">
        <v>0</v>
      </c>
      <c r="AC53" s="380">
        <v>0</v>
      </c>
      <c r="AD53" s="380">
        <v>0</v>
      </c>
      <c r="AE53" s="380">
        <v>0</v>
      </c>
      <c r="AF53" s="380">
        <v>0</v>
      </c>
      <c r="AG53" s="380">
        <v>0</v>
      </c>
      <c r="AH53" s="380">
        <v>0</v>
      </c>
      <c r="AI53" s="81">
        <f t="shared" si="17"/>
        <v>64.219176829999995</v>
      </c>
    </row>
    <row r="54" spans="2:35" s="492" customFormat="1" x14ac:dyDescent="0.2">
      <c r="B54" s="383" t="s">
        <v>262</v>
      </c>
      <c r="C54" s="380">
        <v>2.2324906900000001</v>
      </c>
      <c r="D54" s="380">
        <v>2.6789888199999998</v>
      </c>
      <c r="E54" s="380">
        <v>2.6789888199999998</v>
      </c>
      <c r="F54" s="380">
        <v>2.6789888199999998</v>
      </c>
      <c r="G54" s="380">
        <v>2.6789888199999998</v>
      </c>
      <c r="H54" s="380">
        <v>2.6789888199999998</v>
      </c>
      <c r="I54" s="380">
        <v>2.6789888199999998</v>
      </c>
      <c r="J54" s="81">
        <v>2.6789888199999998</v>
      </c>
      <c r="K54" s="380">
        <v>2.6789888199999998</v>
      </c>
      <c r="L54" s="380">
        <v>2.6789888199999998</v>
      </c>
      <c r="M54" s="380">
        <v>3.2147865899999997</v>
      </c>
      <c r="N54" s="380">
        <v>3.4692905299999999</v>
      </c>
      <c r="O54" s="380">
        <v>3.0942320899999998</v>
      </c>
      <c r="P54" s="380">
        <v>2.7191736500000001</v>
      </c>
      <c r="Q54" s="380">
        <v>2.3441152299999999</v>
      </c>
      <c r="R54" s="380">
        <v>1.96905679</v>
      </c>
      <c r="S54" s="380">
        <v>1.5939983500000001</v>
      </c>
      <c r="T54" s="380">
        <v>1.21893991</v>
      </c>
      <c r="U54" s="380">
        <v>0.84388147999999996</v>
      </c>
      <c r="V54" s="380">
        <v>0.51570534999999995</v>
      </c>
      <c r="W54" s="380">
        <v>0</v>
      </c>
      <c r="X54" s="380">
        <v>0</v>
      </c>
      <c r="Y54" s="380">
        <v>0</v>
      </c>
      <c r="Z54" s="380">
        <v>0</v>
      </c>
      <c r="AA54" s="380">
        <v>0</v>
      </c>
      <c r="AB54" s="380">
        <v>0</v>
      </c>
      <c r="AC54" s="380">
        <v>0</v>
      </c>
      <c r="AD54" s="380">
        <v>0</v>
      </c>
      <c r="AE54" s="380">
        <v>0</v>
      </c>
      <c r="AF54" s="380">
        <v>0</v>
      </c>
      <c r="AG54" s="380">
        <v>0</v>
      </c>
      <c r="AH54" s="380">
        <v>0</v>
      </c>
      <c r="AI54" s="81">
        <f t="shared" si="17"/>
        <v>47.326570040000007</v>
      </c>
    </row>
    <row r="55" spans="2:35" s="492" customFormat="1" x14ac:dyDescent="0.2">
      <c r="B55" s="286" t="s">
        <v>22</v>
      </c>
      <c r="C55" s="380">
        <f t="shared" ref="C55:W55" si="26">+C56+C57</f>
        <v>208.76588674519678</v>
      </c>
      <c r="D55" s="380">
        <f t="shared" si="26"/>
        <v>250.22294226898438</v>
      </c>
      <c r="E55" s="380">
        <f t="shared" si="26"/>
        <v>250.22294226898438</v>
      </c>
      <c r="F55" s="380">
        <f t="shared" si="26"/>
        <v>250.22294226898438</v>
      </c>
      <c r="G55" s="380">
        <f t="shared" si="26"/>
        <v>250.22294226898438</v>
      </c>
      <c r="H55" s="380">
        <f t="shared" si="26"/>
        <v>250.22294226898438</v>
      </c>
      <c r="I55" s="380">
        <f t="shared" si="26"/>
        <v>250.22294226898438</v>
      </c>
      <c r="J55" s="380">
        <f t="shared" si="26"/>
        <v>250.22294226898438</v>
      </c>
      <c r="K55" s="380">
        <f t="shared" si="26"/>
        <v>250.22294226898438</v>
      </c>
      <c r="L55" s="380">
        <f t="shared" si="26"/>
        <v>250.22294226898438</v>
      </c>
      <c r="M55" s="380">
        <f t="shared" si="26"/>
        <v>300.56365253888356</v>
      </c>
      <c r="N55" s="380">
        <f t="shared" si="26"/>
        <v>324.58653559011844</v>
      </c>
      <c r="O55" s="380">
        <f t="shared" si="26"/>
        <v>289.49609931381536</v>
      </c>
      <c r="P55" s="380">
        <f t="shared" si="26"/>
        <v>254.40566304894787</v>
      </c>
      <c r="Q55" s="380">
        <f t="shared" si="26"/>
        <v>219.3152267612075</v>
      </c>
      <c r="R55" s="380">
        <f t="shared" si="26"/>
        <v>184.22479047346752</v>
      </c>
      <c r="S55" s="380">
        <f t="shared" si="26"/>
        <v>149.1343541971637</v>
      </c>
      <c r="T55" s="380">
        <f t="shared" si="26"/>
        <v>114.04391789798726</v>
      </c>
      <c r="U55" s="380">
        <f t="shared" si="26"/>
        <v>78.953481644556263</v>
      </c>
      <c r="V55" s="380">
        <f t="shared" si="26"/>
        <v>48.249349897072278</v>
      </c>
      <c r="W55" s="380">
        <f t="shared" si="26"/>
        <v>0</v>
      </c>
      <c r="X55" s="380">
        <f t="shared" ref="X55:AG55" si="27">+X56+X57</f>
        <v>0</v>
      </c>
      <c r="Y55" s="380">
        <f t="shared" si="27"/>
        <v>0</v>
      </c>
      <c r="Z55" s="380">
        <f t="shared" si="27"/>
        <v>0</v>
      </c>
      <c r="AA55" s="380">
        <f t="shared" si="27"/>
        <v>0</v>
      </c>
      <c r="AB55" s="380">
        <f t="shared" si="27"/>
        <v>0</v>
      </c>
      <c r="AC55" s="380">
        <f t="shared" si="27"/>
        <v>0</v>
      </c>
      <c r="AD55" s="380">
        <f t="shared" si="27"/>
        <v>0</v>
      </c>
      <c r="AE55" s="380">
        <f t="shared" si="27"/>
        <v>0</v>
      </c>
      <c r="AF55" s="380">
        <f t="shared" si="27"/>
        <v>0</v>
      </c>
      <c r="AG55" s="380">
        <f t="shared" si="27"/>
        <v>0</v>
      </c>
      <c r="AH55" s="380">
        <f>+AH56+AH57</f>
        <v>0</v>
      </c>
      <c r="AI55" s="81">
        <f t="shared" si="17"/>
        <v>4423.7454385292758</v>
      </c>
    </row>
    <row r="56" spans="2:35" s="492" customFormat="1" x14ac:dyDescent="0.2">
      <c r="B56" s="381" t="s">
        <v>259</v>
      </c>
      <c r="C56" s="380">
        <v>162.37937230100644</v>
      </c>
      <c r="D56" s="380">
        <v>194.62492140896615</v>
      </c>
      <c r="E56" s="380">
        <v>194.62492140896615</v>
      </c>
      <c r="F56" s="380">
        <v>194.62492140896615</v>
      </c>
      <c r="G56" s="380">
        <v>194.62492140896615</v>
      </c>
      <c r="H56" s="380">
        <v>194.62492140896615</v>
      </c>
      <c r="I56" s="380">
        <v>194.62492140896615</v>
      </c>
      <c r="J56" s="81">
        <v>194.62492140896615</v>
      </c>
      <c r="K56" s="380">
        <v>194.62492140896615</v>
      </c>
      <c r="L56" s="380">
        <v>194.62492140896615</v>
      </c>
      <c r="M56" s="380">
        <v>233.78023103842611</v>
      </c>
      <c r="N56" s="380">
        <v>252.46537511436367</v>
      </c>
      <c r="O56" s="380">
        <v>225.17182105443746</v>
      </c>
      <c r="P56" s="380">
        <v>197.87826699451048</v>
      </c>
      <c r="Q56" s="380">
        <v>170.58471292314724</v>
      </c>
      <c r="R56" s="380">
        <v>143.29115885178402</v>
      </c>
      <c r="S56" s="380">
        <v>115.99760478042084</v>
      </c>
      <c r="T56" s="380">
        <v>88.704050709057626</v>
      </c>
      <c r="U56" s="380">
        <v>61.410496660567226</v>
      </c>
      <c r="V56" s="380">
        <v>37.5286368481244</v>
      </c>
      <c r="W56" s="380">
        <v>0</v>
      </c>
      <c r="X56" s="380">
        <v>0</v>
      </c>
      <c r="Y56" s="380">
        <v>0</v>
      </c>
      <c r="Z56" s="380">
        <v>0</v>
      </c>
      <c r="AA56" s="380">
        <v>0</v>
      </c>
      <c r="AB56" s="380">
        <v>0</v>
      </c>
      <c r="AC56" s="380">
        <v>0</v>
      </c>
      <c r="AD56" s="380">
        <v>0</v>
      </c>
      <c r="AE56" s="380">
        <v>0</v>
      </c>
      <c r="AF56" s="380">
        <v>0</v>
      </c>
      <c r="AG56" s="380">
        <v>0</v>
      </c>
      <c r="AH56" s="380">
        <v>0</v>
      </c>
      <c r="AI56" s="81">
        <f t="shared" si="17"/>
        <v>3440.8160199565409</v>
      </c>
    </row>
    <row r="57" spans="2:35" s="492" customFormat="1" x14ac:dyDescent="0.2">
      <c r="B57" s="381" t="s">
        <v>260</v>
      </c>
      <c r="C57" s="380">
        <v>46.386514444190347</v>
      </c>
      <c r="D57" s="380">
        <v>55.598020860018245</v>
      </c>
      <c r="E57" s="380">
        <v>55.598020860018245</v>
      </c>
      <c r="F57" s="380">
        <v>55.598020860018245</v>
      </c>
      <c r="G57" s="380">
        <v>55.598020860018245</v>
      </c>
      <c r="H57" s="380">
        <v>55.598020860018245</v>
      </c>
      <c r="I57" s="380">
        <v>55.598020860018245</v>
      </c>
      <c r="J57" s="81">
        <v>55.598020860018245</v>
      </c>
      <c r="K57" s="380">
        <v>55.598020860018245</v>
      </c>
      <c r="L57" s="380">
        <v>55.598020860018245</v>
      </c>
      <c r="M57" s="380">
        <v>66.78342150045745</v>
      </c>
      <c r="N57" s="380">
        <v>72.121160475754763</v>
      </c>
      <c r="O57" s="380">
        <v>64.324278259377891</v>
      </c>
      <c r="P57" s="380">
        <v>56.527396054437389</v>
      </c>
      <c r="Q57" s="380">
        <v>48.730513838060268</v>
      </c>
      <c r="R57" s="380">
        <v>40.933631621683517</v>
      </c>
      <c r="S57" s="380">
        <v>33.136749416742859</v>
      </c>
      <c r="T57" s="380">
        <v>25.339867188929635</v>
      </c>
      <c r="U57" s="380">
        <v>17.54298498398903</v>
      </c>
      <c r="V57" s="380">
        <v>10.720713048947879</v>
      </c>
      <c r="W57" s="380">
        <v>0</v>
      </c>
      <c r="X57" s="380">
        <v>0</v>
      </c>
      <c r="Y57" s="380">
        <v>0</v>
      </c>
      <c r="Z57" s="380">
        <v>0</v>
      </c>
      <c r="AA57" s="380">
        <v>0</v>
      </c>
      <c r="AB57" s="380">
        <v>0</v>
      </c>
      <c r="AC57" s="380">
        <v>0</v>
      </c>
      <c r="AD57" s="380">
        <v>0</v>
      </c>
      <c r="AE57" s="380">
        <v>0</v>
      </c>
      <c r="AF57" s="380">
        <v>0</v>
      </c>
      <c r="AG57" s="380">
        <v>0</v>
      </c>
      <c r="AH57" s="380">
        <v>0</v>
      </c>
      <c r="AI57" s="81">
        <f t="shared" si="17"/>
        <v>982.92941857273547</v>
      </c>
    </row>
    <row r="58" spans="2:35" s="492" customFormat="1" x14ac:dyDescent="0.2">
      <c r="B58" s="286" t="s">
        <v>23</v>
      </c>
      <c r="C58" s="380">
        <f t="shared" ref="C58:W58" si="28">+C59+C60</f>
        <v>0.9202226156357699</v>
      </c>
      <c r="D58" s="380">
        <f t="shared" si="28"/>
        <v>1.1009806294213675</v>
      </c>
      <c r="E58" s="380">
        <f t="shared" si="28"/>
        <v>1.1009806294213675</v>
      </c>
      <c r="F58" s="380">
        <f t="shared" si="28"/>
        <v>1.1009806294213675</v>
      </c>
      <c r="G58" s="380">
        <f t="shared" si="28"/>
        <v>1.1009806294213675</v>
      </c>
      <c r="H58" s="380">
        <f t="shared" si="28"/>
        <v>1.1009806294213675</v>
      </c>
      <c r="I58" s="380">
        <f t="shared" si="28"/>
        <v>1.1009806294213675</v>
      </c>
      <c r="J58" s="380">
        <f t="shared" si="28"/>
        <v>1.1009806294213675</v>
      </c>
      <c r="K58" s="380">
        <f t="shared" si="28"/>
        <v>1.1009806294213675</v>
      </c>
      <c r="L58" s="380">
        <f t="shared" si="28"/>
        <v>1.1009806294213675</v>
      </c>
      <c r="M58" s="380">
        <f t="shared" si="28"/>
        <v>1.3228200099764196</v>
      </c>
      <c r="N58" s="380">
        <f t="shared" si="28"/>
        <v>1.4288099363323057</v>
      </c>
      <c r="O58" s="380">
        <f t="shared" si="28"/>
        <v>1.2743439972791586</v>
      </c>
      <c r="P58" s="380">
        <f t="shared" si="28"/>
        <v>1.1198780582260115</v>
      </c>
      <c r="Q58" s="380">
        <f t="shared" si="28"/>
        <v>0.9654121191728644</v>
      </c>
      <c r="R58" s="380">
        <f t="shared" si="28"/>
        <v>0.81094618011971731</v>
      </c>
      <c r="S58" s="380">
        <f t="shared" si="28"/>
        <v>0.65648024106656999</v>
      </c>
      <c r="T58" s="380">
        <f t="shared" si="28"/>
        <v>0.5020143020134229</v>
      </c>
      <c r="U58" s="380">
        <f t="shared" si="28"/>
        <v>0.34754836296027575</v>
      </c>
      <c r="V58" s="380">
        <f t="shared" si="28"/>
        <v>0.21239066624342473</v>
      </c>
      <c r="W58" s="380">
        <f t="shared" si="28"/>
        <v>0</v>
      </c>
      <c r="X58" s="380">
        <f t="shared" ref="X58:AH58" si="29">+X59+X60</f>
        <v>0</v>
      </c>
      <c r="Y58" s="380">
        <f t="shared" si="29"/>
        <v>0</v>
      </c>
      <c r="Z58" s="380">
        <f t="shared" si="29"/>
        <v>0</v>
      </c>
      <c r="AA58" s="380">
        <f t="shared" si="29"/>
        <v>0</v>
      </c>
      <c r="AB58" s="380">
        <f t="shared" si="29"/>
        <v>0</v>
      </c>
      <c r="AC58" s="380">
        <f t="shared" si="29"/>
        <v>0</v>
      </c>
      <c r="AD58" s="380">
        <f t="shared" si="29"/>
        <v>0</v>
      </c>
      <c r="AE58" s="380">
        <f t="shared" si="29"/>
        <v>0</v>
      </c>
      <c r="AF58" s="380">
        <f t="shared" si="29"/>
        <v>0</v>
      </c>
      <c r="AG58" s="380">
        <f t="shared" si="29"/>
        <v>0</v>
      </c>
      <c r="AH58" s="380">
        <f t="shared" si="29"/>
        <v>0</v>
      </c>
      <c r="AI58" s="81">
        <f t="shared" si="17"/>
        <v>19.469692153818251</v>
      </c>
    </row>
    <row r="59" spans="2:35" s="492" customFormat="1" x14ac:dyDescent="0.2">
      <c r="B59" s="381" t="s">
        <v>259</v>
      </c>
      <c r="C59" s="380">
        <v>0.87685471431162698</v>
      </c>
      <c r="D59" s="380">
        <v>1.049094033194268</v>
      </c>
      <c r="E59" s="380">
        <v>1.049094033194268</v>
      </c>
      <c r="F59" s="380">
        <v>1.049094033194268</v>
      </c>
      <c r="G59" s="380">
        <v>1.049094033194268</v>
      </c>
      <c r="H59" s="380">
        <v>1.049094033194268</v>
      </c>
      <c r="I59" s="380">
        <v>1.049094033194268</v>
      </c>
      <c r="J59" s="81">
        <v>1.049094033194268</v>
      </c>
      <c r="K59" s="380">
        <v>1.049094033194268</v>
      </c>
      <c r="L59" s="380">
        <v>1.049094033194268</v>
      </c>
      <c r="M59" s="380">
        <v>1.260478651822964</v>
      </c>
      <c r="N59" s="380">
        <v>1.3614735252131329</v>
      </c>
      <c r="O59" s="380">
        <v>1.2142871981679668</v>
      </c>
      <c r="P59" s="380">
        <v>1.0671008711228009</v>
      </c>
      <c r="Q59" s="380">
        <v>0.91991454407763495</v>
      </c>
      <c r="R59" s="380">
        <v>0.77272821703246897</v>
      </c>
      <c r="S59" s="380">
        <v>0.62554188998730287</v>
      </c>
      <c r="T59" s="380">
        <v>0.47835556294213682</v>
      </c>
      <c r="U59" s="380">
        <v>0.33116923589697084</v>
      </c>
      <c r="V59" s="380">
        <v>0.20238119970977694</v>
      </c>
      <c r="W59" s="380">
        <v>0</v>
      </c>
      <c r="X59" s="380">
        <v>0</v>
      </c>
      <c r="Y59" s="380">
        <v>0</v>
      </c>
      <c r="Z59" s="380">
        <v>0</v>
      </c>
      <c r="AA59" s="380">
        <v>0</v>
      </c>
      <c r="AB59" s="380">
        <v>0</v>
      </c>
      <c r="AC59" s="380">
        <v>0</v>
      </c>
      <c r="AD59" s="380">
        <v>0</v>
      </c>
      <c r="AE59" s="380">
        <v>0</v>
      </c>
      <c r="AF59" s="380">
        <v>0</v>
      </c>
      <c r="AG59" s="380">
        <v>0</v>
      </c>
      <c r="AH59" s="380">
        <v>0</v>
      </c>
      <c r="AI59" s="81">
        <f t="shared" si="17"/>
        <v>18.5521319090332</v>
      </c>
    </row>
    <row r="60" spans="2:35" s="492" customFormat="1" x14ac:dyDescent="0.2">
      <c r="B60" s="381" t="s">
        <v>260</v>
      </c>
      <c r="C60" s="380">
        <v>4.3367901324142928E-2</v>
      </c>
      <c r="D60" s="380">
        <v>5.1886596227099631E-2</v>
      </c>
      <c r="E60" s="380">
        <v>5.1886596227099631E-2</v>
      </c>
      <c r="F60" s="380">
        <v>5.1886596227099631E-2</v>
      </c>
      <c r="G60" s="380">
        <v>5.1886596227099631E-2</v>
      </c>
      <c r="H60" s="380">
        <v>5.1886596227099631E-2</v>
      </c>
      <c r="I60" s="380">
        <v>5.1886596227099631E-2</v>
      </c>
      <c r="J60" s="85">
        <v>5.1886596227099631E-2</v>
      </c>
      <c r="K60" s="380">
        <v>5.1886596227099631E-2</v>
      </c>
      <c r="L60" s="380">
        <v>5.1886596227099631E-2</v>
      </c>
      <c r="M60" s="380">
        <v>6.2341358153455526E-2</v>
      </c>
      <c r="N60" s="380">
        <v>6.7336411119172851E-2</v>
      </c>
      <c r="O60" s="380">
        <v>6.0056799111191772E-2</v>
      </c>
      <c r="P60" s="380">
        <v>5.2777187103210547E-2</v>
      </c>
      <c r="Q60" s="380">
        <v>4.5497575095229476E-2</v>
      </c>
      <c r="R60" s="380">
        <v>3.8217963087248348E-2</v>
      </c>
      <c r="S60" s="380">
        <v>3.0938351079267169E-2</v>
      </c>
      <c r="T60" s="380">
        <v>2.3658739071286048E-2</v>
      </c>
      <c r="U60" s="380">
        <v>1.63791270633049E-2</v>
      </c>
      <c r="V60" s="380">
        <v>1.0009466533647787E-2</v>
      </c>
      <c r="W60" s="380">
        <v>0</v>
      </c>
      <c r="X60" s="380">
        <v>0</v>
      </c>
      <c r="Y60" s="380">
        <v>0</v>
      </c>
      <c r="Z60" s="380">
        <v>0</v>
      </c>
      <c r="AA60" s="380">
        <v>0</v>
      </c>
      <c r="AB60" s="380">
        <v>0</v>
      </c>
      <c r="AC60" s="380">
        <v>0</v>
      </c>
      <c r="AD60" s="380">
        <v>0</v>
      </c>
      <c r="AE60" s="380">
        <v>0</v>
      </c>
      <c r="AF60" s="380">
        <v>0</v>
      </c>
      <c r="AG60" s="380">
        <v>0</v>
      </c>
      <c r="AH60" s="380">
        <v>0</v>
      </c>
      <c r="AI60" s="85">
        <f t="shared" si="17"/>
        <v>0.91756024478505394</v>
      </c>
    </row>
    <row r="61" spans="2:35" s="492" customFormat="1" x14ac:dyDescent="0.2">
      <c r="B61" s="384" t="s">
        <v>83</v>
      </c>
      <c r="C61" s="385">
        <f t="shared" ref="C61:R61" si="30">+C62+C65+C72+C75</f>
        <v>1747.1298113419355</v>
      </c>
      <c r="D61" s="385">
        <f t="shared" si="30"/>
        <v>1747.1298113419355</v>
      </c>
      <c r="E61" s="385">
        <f t="shared" si="30"/>
        <v>1747.1298113419355</v>
      </c>
      <c r="F61" s="385">
        <f t="shared" si="30"/>
        <v>1747.1298113419355</v>
      </c>
      <c r="G61" s="385">
        <f t="shared" si="30"/>
        <v>1747.1298113419355</v>
      </c>
      <c r="H61" s="385">
        <f t="shared" si="30"/>
        <v>1703.4510254726522</v>
      </c>
      <c r="I61" s="385">
        <f t="shared" si="30"/>
        <v>1528.7358819525596</v>
      </c>
      <c r="J61" s="385">
        <f t="shared" si="30"/>
        <v>1354.0207384344747</v>
      </c>
      <c r="K61" s="385">
        <f t="shared" si="30"/>
        <v>1179.3055949479162</v>
      </c>
      <c r="L61" s="385">
        <f t="shared" si="30"/>
        <v>1004.5904514277328</v>
      </c>
      <c r="M61" s="385">
        <f t="shared" si="30"/>
        <v>829.87530788985748</v>
      </c>
      <c r="N61" s="385">
        <f t="shared" si="30"/>
        <v>655.16016435985534</v>
      </c>
      <c r="O61" s="385">
        <f t="shared" si="30"/>
        <v>480.44502083698012</v>
      </c>
      <c r="P61" s="385">
        <f t="shared" si="30"/>
        <v>305.72987728554131</v>
      </c>
      <c r="Q61" s="385">
        <f t="shared" si="30"/>
        <v>131.01473380215654</v>
      </c>
      <c r="R61" s="385">
        <f t="shared" si="30"/>
        <v>0</v>
      </c>
      <c r="S61" s="385">
        <f t="shared" ref="S61:AH61" si="31">+S62+S65+S72+S75</f>
        <v>0</v>
      </c>
      <c r="T61" s="385">
        <f t="shared" si="31"/>
        <v>0</v>
      </c>
      <c r="U61" s="385">
        <f t="shared" si="31"/>
        <v>0</v>
      </c>
      <c r="V61" s="385">
        <f t="shared" si="31"/>
        <v>0</v>
      </c>
      <c r="W61" s="385">
        <f t="shared" si="31"/>
        <v>0</v>
      </c>
      <c r="X61" s="385">
        <f t="shared" si="31"/>
        <v>0</v>
      </c>
      <c r="Y61" s="385">
        <f t="shared" si="31"/>
        <v>0</v>
      </c>
      <c r="Z61" s="385">
        <f t="shared" si="31"/>
        <v>0</v>
      </c>
      <c r="AA61" s="385">
        <f t="shared" si="31"/>
        <v>0</v>
      </c>
      <c r="AB61" s="385">
        <f t="shared" si="31"/>
        <v>0</v>
      </c>
      <c r="AC61" s="385">
        <f t="shared" si="31"/>
        <v>0</v>
      </c>
      <c r="AD61" s="385">
        <f t="shared" si="31"/>
        <v>0</v>
      </c>
      <c r="AE61" s="385">
        <f t="shared" si="31"/>
        <v>0</v>
      </c>
      <c r="AF61" s="385">
        <f t="shared" si="31"/>
        <v>0</v>
      </c>
      <c r="AG61" s="385">
        <f t="shared" si="31"/>
        <v>0</v>
      </c>
      <c r="AH61" s="385">
        <f t="shared" si="31"/>
        <v>0</v>
      </c>
      <c r="AI61" s="80">
        <f t="shared" si="17"/>
        <v>17907.977853119406</v>
      </c>
    </row>
    <row r="62" spans="2:35" s="492" customFormat="1" x14ac:dyDescent="0.2">
      <c r="B62" s="286" t="s">
        <v>24</v>
      </c>
      <c r="C62" s="380">
        <f t="shared" ref="C62:R62" si="32">+C63+C64</f>
        <v>175.2551926906861</v>
      </c>
      <c r="D62" s="380">
        <f t="shared" si="32"/>
        <v>175.2551926906861</v>
      </c>
      <c r="E62" s="380">
        <f t="shared" si="32"/>
        <v>175.2551926906861</v>
      </c>
      <c r="F62" s="380">
        <f t="shared" si="32"/>
        <v>175.2551926906861</v>
      </c>
      <c r="G62" s="380">
        <f t="shared" si="32"/>
        <v>175.2551926906861</v>
      </c>
      <c r="H62" s="380">
        <f t="shared" si="32"/>
        <v>170.87381287325576</v>
      </c>
      <c r="I62" s="380">
        <f t="shared" si="32"/>
        <v>153.34829360353453</v>
      </c>
      <c r="J62" s="380">
        <f t="shared" si="32"/>
        <v>135.82277433707665</v>
      </c>
      <c r="K62" s="380">
        <f t="shared" si="32"/>
        <v>118.2972550706189</v>
      </c>
      <c r="L62" s="380">
        <f t="shared" si="32"/>
        <v>100.77173580089753</v>
      </c>
      <c r="M62" s="380">
        <f t="shared" si="32"/>
        <v>83.246216524649284</v>
      </c>
      <c r="N62" s="380">
        <f t="shared" si="32"/>
        <v>65.720697254927899</v>
      </c>
      <c r="O62" s="380">
        <f t="shared" si="32"/>
        <v>48.195177985206641</v>
      </c>
      <c r="P62" s="380">
        <f t="shared" si="32"/>
        <v>30.669658715485287</v>
      </c>
      <c r="Q62" s="380">
        <f t="shared" si="32"/>
        <v>13.144139452290981</v>
      </c>
      <c r="R62" s="380">
        <f t="shared" si="32"/>
        <v>0</v>
      </c>
      <c r="S62" s="380">
        <f t="shared" ref="S62:AH62" si="33">+S63+S64</f>
        <v>0</v>
      </c>
      <c r="T62" s="380">
        <f t="shared" si="33"/>
        <v>0</v>
      </c>
      <c r="U62" s="380">
        <f t="shared" si="33"/>
        <v>0</v>
      </c>
      <c r="V62" s="380">
        <f t="shared" si="33"/>
        <v>0</v>
      </c>
      <c r="W62" s="380">
        <f t="shared" si="33"/>
        <v>0</v>
      </c>
      <c r="X62" s="380">
        <f t="shared" si="33"/>
        <v>0</v>
      </c>
      <c r="Y62" s="380">
        <f t="shared" si="33"/>
        <v>0</v>
      </c>
      <c r="Z62" s="380">
        <f t="shared" si="33"/>
        <v>0</v>
      </c>
      <c r="AA62" s="380">
        <f t="shared" si="33"/>
        <v>0</v>
      </c>
      <c r="AB62" s="380">
        <f t="shared" si="33"/>
        <v>0</v>
      </c>
      <c r="AC62" s="380">
        <f t="shared" si="33"/>
        <v>0</v>
      </c>
      <c r="AD62" s="380">
        <f t="shared" si="33"/>
        <v>0</v>
      </c>
      <c r="AE62" s="380">
        <f t="shared" si="33"/>
        <v>0</v>
      </c>
      <c r="AF62" s="380">
        <f t="shared" si="33"/>
        <v>0</v>
      </c>
      <c r="AG62" s="380">
        <f t="shared" si="33"/>
        <v>0</v>
      </c>
      <c r="AH62" s="380">
        <f t="shared" si="33"/>
        <v>0</v>
      </c>
      <c r="AI62" s="95">
        <f t="shared" si="17"/>
        <v>1796.3657250713736</v>
      </c>
    </row>
    <row r="63" spans="2:35" s="492" customFormat="1" x14ac:dyDescent="0.2">
      <c r="B63" s="381" t="s">
        <v>259</v>
      </c>
      <c r="C63" s="380">
        <v>173.17351871271799</v>
      </c>
      <c r="D63" s="380">
        <v>173.17351871271799</v>
      </c>
      <c r="E63" s="380">
        <v>173.17351871271799</v>
      </c>
      <c r="F63" s="380">
        <v>173.17351871271799</v>
      </c>
      <c r="G63" s="380">
        <v>173.17351871271799</v>
      </c>
      <c r="H63" s="380">
        <v>168.8441807450632</v>
      </c>
      <c r="I63" s="380">
        <v>151.52682887444416</v>
      </c>
      <c r="J63" s="81">
        <v>134.20947700382501</v>
      </c>
      <c r="K63" s="380">
        <v>116.89212513320598</v>
      </c>
      <c r="L63" s="380">
        <v>99.574773262586817</v>
      </c>
      <c r="M63" s="380">
        <v>82.257421385440779</v>
      </c>
      <c r="N63" s="380">
        <v>64.940069514821602</v>
      </c>
      <c r="O63" s="380">
        <v>47.622717644202552</v>
      </c>
      <c r="P63" s="380">
        <v>30.305365773583404</v>
      </c>
      <c r="Q63" s="380">
        <v>12.988013902964324</v>
      </c>
      <c r="R63" s="380">
        <v>0</v>
      </c>
      <c r="S63" s="380">
        <v>0</v>
      </c>
      <c r="T63" s="380">
        <v>0</v>
      </c>
      <c r="U63" s="380">
        <v>0</v>
      </c>
      <c r="V63" s="380">
        <v>0</v>
      </c>
      <c r="W63" s="380">
        <v>0</v>
      </c>
      <c r="X63" s="380">
        <v>0</v>
      </c>
      <c r="Y63" s="380">
        <v>0</v>
      </c>
      <c r="Z63" s="380">
        <v>0</v>
      </c>
      <c r="AA63" s="380">
        <v>0</v>
      </c>
      <c r="AB63" s="380">
        <v>0</v>
      </c>
      <c r="AC63" s="380">
        <v>0</v>
      </c>
      <c r="AD63" s="380">
        <v>0</v>
      </c>
      <c r="AE63" s="380">
        <v>0</v>
      </c>
      <c r="AF63" s="380">
        <v>0</v>
      </c>
      <c r="AG63" s="380">
        <v>0</v>
      </c>
      <c r="AH63" s="380">
        <v>0</v>
      </c>
      <c r="AI63" s="81">
        <f t="shared" si="17"/>
        <v>1775.0285668037275</v>
      </c>
    </row>
    <row r="64" spans="2:35" s="492" customFormat="1" x14ac:dyDescent="0.2">
      <c r="B64" s="381" t="s">
        <v>260</v>
      </c>
      <c r="C64" s="380">
        <v>2.0816739779681197</v>
      </c>
      <c r="D64" s="380">
        <v>2.0816739779681197</v>
      </c>
      <c r="E64" s="380">
        <v>2.0816739779681197</v>
      </c>
      <c r="F64" s="380">
        <v>2.0816739779681197</v>
      </c>
      <c r="G64" s="380">
        <v>2.0816739779681197</v>
      </c>
      <c r="H64" s="380">
        <v>2.0296321281925676</v>
      </c>
      <c r="I64" s="380">
        <v>1.8214647290903596</v>
      </c>
      <c r="J64" s="81">
        <v>1.6132973332516405</v>
      </c>
      <c r="K64" s="380">
        <v>1.4051299374129234</v>
      </c>
      <c r="L64" s="380">
        <v>1.1969625383107156</v>
      </c>
      <c r="M64" s="380">
        <v>0.9887951392085077</v>
      </c>
      <c r="N64" s="380">
        <v>0.78062774010629987</v>
      </c>
      <c r="O64" s="380">
        <v>0.57246034100409204</v>
      </c>
      <c r="P64" s="380">
        <v>0.3642929419018841</v>
      </c>
      <c r="Q64" s="380">
        <v>0.15612554932665595</v>
      </c>
      <c r="R64" s="380">
        <v>0</v>
      </c>
      <c r="S64" s="380">
        <v>0</v>
      </c>
      <c r="T64" s="380">
        <v>0</v>
      </c>
      <c r="U64" s="380">
        <v>0</v>
      </c>
      <c r="V64" s="380">
        <v>0</v>
      </c>
      <c r="W64" s="380">
        <v>0</v>
      </c>
      <c r="X64" s="380">
        <v>0</v>
      </c>
      <c r="Y64" s="380">
        <v>0</v>
      </c>
      <c r="Z64" s="380">
        <v>0</v>
      </c>
      <c r="AA64" s="380">
        <v>0</v>
      </c>
      <c r="AB64" s="380">
        <v>0</v>
      </c>
      <c r="AC64" s="380">
        <v>0</v>
      </c>
      <c r="AD64" s="380">
        <v>0</v>
      </c>
      <c r="AE64" s="380">
        <v>0</v>
      </c>
      <c r="AF64" s="380">
        <v>0</v>
      </c>
      <c r="AG64" s="380">
        <v>0</v>
      </c>
      <c r="AH64" s="380">
        <v>0</v>
      </c>
      <c r="AI64" s="81">
        <f t="shared" si="17"/>
        <v>21.337158267646245</v>
      </c>
    </row>
    <row r="65" spans="2:35" s="492" customFormat="1" x14ac:dyDescent="0.2">
      <c r="B65" s="286" t="s">
        <v>25</v>
      </c>
      <c r="C65" s="380">
        <f t="shared" ref="C65:AH65" si="34">+C66+C69</f>
        <v>1051.4274186800001</v>
      </c>
      <c r="D65" s="380">
        <f t="shared" si="34"/>
        <v>1051.4274186800001</v>
      </c>
      <c r="E65" s="380">
        <f t="shared" si="34"/>
        <v>1051.4274186800001</v>
      </c>
      <c r="F65" s="380">
        <f t="shared" si="34"/>
        <v>1051.4274186800001</v>
      </c>
      <c r="G65" s="380">
        <f t="shared" si="34"/>
        <v>1051.4274186800001</v>
      </c>
      <c r="H65" s="380">
        <f t="shared" si="34"/>
        <v>1025.1411926199999</v>
      </c>
      <c r="I65" s="380">
        <f t="shared" si="34"/>
        <v>919.99628835999999</v>
      </c>
      <c r="J65" s="380">
        <f t="shared" si="34"/>
        <v>814.85138411000003</v>
      </c>
      <c r="K65" s="380">
        <f t="shared" si="34"/>
        <v>709.70647987999996</v>
      </c>
      <c r="L65" s="380">
        <f t="shared" si="34"/>
        <v>604.56157561999999</v>
      </c>
      <c r="M65" s="380">
        <f t="shared" si="34"/>
        <v>499.41667135999995</v>
      </c>
      <c r="N65" s="380">
        <f t="shared" si="34"/>
        <v>394.27176708999997</v>
      </c>
      <c r="O65" s="380">
        <f t="shared" si="34"/>
        <v>289.12686284999995</v>
      </c>
      <c r="P65" s="380">
        <f t="shared" si="34"/>
        <v>183.98195857000002</v>
      </c>
      <c r="Q65" s="380">
        <f t="shared" si="34"/>
        <v>78.837054339999995</v>
      </c>
      <c r="R65" s="380">
        <f t="shared" si="34"/>
        <v>0</v>
      </c>
      <c r="S65" s="380">
        <f t="shared" si="34"/>
        <v>0</v>
      </c>
      <c r="T65" s="380">
        <f t="shared" si="34"/>
        <v>0</v>
      </c>
      <c r="U65" s="380">
        <f t="shared" si="34"/>
        <v>0</v>
      </c>
      <c r="V65" s="380">
        <f t="shared" si="34"/>
        <v>0</v>
      </c>
      <c r="W65" s="380">
        <f t="shared" si="34"/>
        <v>0</v>
      </c>
      <c r="X65" s="380">
        <f t="shared" si="34"/>
        <v>0</v>
      </c>
      <c r="Y65" s="380">
        <f t="shared" si="34"/>
        <v>0</v>
      </c>
      <c r="Z65" s="380">
        <f t="shared" si="34"/>
        <v>0</v>
      </c>
      <c r="AA65" s="380">
        <f t="shared" si="34"/>
        <v>0</v>
      </c>
      <c r="AB65" s="380">
        <f t="shared" si="34"/>
        <v>0</v>
      </c>
      <c r="AC65" s="380">
        <f t="shared" si="34"/>
        <v>0</v>
      </c>
      <c r="AD65" s="380">
        <f t="shared" si="34"/>
        <v>0</v>
      </c>
      <c r="AE65" s="380">
        <f t="shared" si="34"/>
        <v>0</v>
      </c>
      <c r="AF65" s="380">
        <f t="shared" si="34"/>
        <v>0</v>
      </c>
      <c r="AG65" s="380">
        <f t="shared" si="34"/>
        <v>0</v>
      </c>
      <c r="AH65" s="380">
        <f t="shared" si="34"/>
        <v>0</v>
      </c>
      <c r="AI65" s="81">
        <f t="shared" si="17"/>
        <v>10777.028328200002</v>
      </c>
    </row>
    <row r="66" spans="2:35" s="492" customFormat="1" x14ac:dyDescent="0.2">
      <c r="B66" s="381" t="s">
        <v>259</v>
      </c>
      <c r="C66" s="380">
        <f t="shared" ref="C66:AH66" si="35">+C67+C68</f>
        <v>928.21410172000003</v>
      </c>
      <c r="D66" s="380">
        <f t="shared" si="35"/>
        <v>928.21410172000003</v>
      </c>
      <c r="E66" s="380">
        <f t="shared" si="35"/>
        <v>928.21410172000003</v>
      </c>
      <c r="F66" s="380">
        <f t="shared" si="35"/>
        <v>928.21410172000003</v>
      </c>
      <c r="G66" s="380">
        <f t="shared" si="35"/>
        <v>928.21410172000003</v>
      </c>
      <c r="H66" s="380">
        <f t="shared" si="35"/>
        <v>905.00820857999997</v>
      </c>
      <c r="I66" s="380">
        <f t="shared" si="35"/>
        <v>812.18463601999997</v>
      </c>
      <c r="J66" s="380">
        <f t="shared" si="35"/>
        <v>719.36106346999998</v>
      </c>
      <c r="K66" s="380">
        <f t="shared" si="35"/>
        <v>626.53749091999998</v>
      </c>
      <c r="L66" s="380">
        <f t="shared" si="35"/>
        <v>533.71391835999998</v>
      </c>
      <c r="M66" s="380">
        <f t="shared" si="35"/>
        <v>440.89034579999998</v>
      </c>
      <c r="N66" s="380">
        <f t="shared" si="35"/>
        <v>348.06677323999997</v>
      </c>
      <c r="O66" s="380">
        <f t="shared" si="35"/>
        <v>255.24320068999998</v>
      </c>
      <c r="P66" s="380">
        <f t="shared" si="35"/>
        <v>162.41962813000001</v>
      </c>
      <c r="Q66" s="380">
        <f t="shared" si="35"/>
        <v>69.596055579999998</v>
      </c>
      <c r="R66" s="380">
        <f t="shared" si="35"/>
        <v>0</v>
      </c>
      <c r="S66" s="380">
        <f t="shared" si="35"/>
        <v>0</v>
      </c>
      <c r="T66" s="380">
        <f t="shared" si="35"/>
        <v>0</v>
      </c>
      <c r="U66" s="380">
        <f t="shared" si="35"/>
        <v>0</v>
      </c>
      <c r="V66" s="380">
        <f t="shared" si="35"/>
        <v>0</v>
      </c>
      <c r="W66" s="380">
        <f t="shared" si="35"/>
        <v>0</v>
      </c>
      <c r="X66" s="380">
        <f t="shared" si="35"/>
        <v>0</v>
      </c>
      <c r="Y66" s="380">
        <f t="shared" si="35"/>
        <v>0</v>
      </c>
      <c r="Z66" s="380">
        <f t="shared" si="35"/>
        <v>0</v>
      </c>
      <c r="AA66" s="380">
        <f t="shared" si="35"/>
        <v>0</v>
      </c>
      <c r="AB66" s="380">
        <f t="shared" si="35"/>
        <v>0</v>
      </c>
      <c r="AC66" s="380">
        <f t="shared" si="35"/>
        <v>0</v>
      </c>
      <c r="AD66" s="380">
        <f t="shared" si="35"/>
        <v>0</v>
      </c>
      <c r="AE66" s="380">
        <f t="shared" si="35"/>
        <v>0</v>
      </c>
      <c r="AF66" s="380">
        <f t="shared" si="35"/>
        <v>0</v>
      </c>
      <c r="AG66" s="380">
        <f t="shared" si="35"/>
        <v>0</v>
      </c>
      <c r="AH66" s="380">
        <f t="shared" si="35"/>
        <v>0</v>
      </c>
      <c r="AI66" s="81">
        <f t="shared" si="17"/>
        <v>9514.0918293899977</v>
      </c>
    </row>
    <row r="67" spans="2:35" s="492" customFormat="1" x14ac:dyDescent="0.2">
      <c r="B67" s="382" t="s">
        <v>261</v>
      </c>
      <c r="C67" s="380">
        <v>353.62245461999998</v>
      </c>
      <c r="D67" s="380">
        <v>353.62245461999998</v>
      </c>
      <c r="E67" s="380">
        <v>353.62245461999998</v>
      </c>
      <c r="F67" s="380">
        <v>353.62245461999998</v>
      </c>
      <c r="G67" s="380">
        <v>353.62245461999998</v>
      </c>
      <c r="H67" s="380">
        <v>344.78189325</v>
      </c>
      <c r="I67" s="380">
        <v>309.41964779</v>
      </c>
      <c r="J67" s="81">
        <v>274.05740233</v>
      </c>
      <c r="K67" s="380">
        <v>238.69515687000001</v>
      </c>
      <c r="L67" s="380">
        <v>203.33291141000001</v>
      </c>
      <c r="M67" s="380">
        <v>167.97066594999998</v>
      </c>
      <c r="N67" s="380">
        <v>132.60842048000001</v>
      </c>
      <c r="O67" s="380">
        <v>97.246175019999995</v>
      </c>
      <c r="P67" s="380">
        <v>61.883929560000006</v>
      </c>
      <c r="Q67" s="380">
        <v>26.521684100000002</v>
      </c>
      <c r="R67" s="380">
        <v>0</v>
      </c>
      <c r="S67" s="380">
        <v>0</v>
      </c>
      <c r="T67" s="380">
        <v>0</v>
      </c>
      <c r="U67" s="380">
        <v>0</v>
      </c>
      <c r="V67" s="380">
        <v>0</v>
      </c>
      <c r="W67" s="380">
        <v>0</v>
      </c>
      <c r="X67" s="380">
        <v>0</v>
      </c>
      <c r="Y67" s="380">
        <v>0</v>
      </c>
      <c r="Z67" s="380">
        <v>0</v>
      </c>
      <c r="AA67" s="380">
        <v>0</v>
      </c>
      <c r="AB67" s="380">
        <v>0</v>
      </c>
      <c r="AC67" s="380">
        <v>0</v>
      </c>
      <c r="AD67" s="380">
        <v>0</v>
      </c>
      <c r="AE67" s="380">
        <v>0</v>
      </c>
      <c r="AF67" s="380">
        <v>0</v>
      </c>
      <c r="AG67" s="380">
        <v>0</v>
      </c>
      <c r="AH67" s="380">
        <v>0</v>
      </c>
      <c r="AI67" s="81">
        <f t="shared" si="17"/>
        <v>3624.6301598600003</v>
      </c>
    </row>
    <row r="68" spans="2:35" s="492" customFormat="1" x14ac:dyDescent="0.2">
      <c r="B68" s="383" t="s">
        <v>262</v>
      </c>
      <c r="C68" s="380">
        <v>574.59164710000005</v>
      </c>
      <c r="D68" s="380">
        <v>574.59164710000005</v>
      </c>
      <c r="E68" s="380">
        <v>574.59164710000005</v>
      </c>
      <c r="F68" s="380">
        <v>574.59164710000005</v>
      </c>
      <c r="G68" s="380">
        <v>574.59164710000005</v>
      </c>
      <c r="H68" s="380">
        <v>560.22631533000003</v>
      </c>
      <c r="I68" s="380">
        <v>502.76498823000003</v>
      </c>
      <c r="J68" s="81">
        <v>445.30366113999997</v>
      </c>
      <c r="K68" s="380">
        <v>387.84233405000003</v>
      </c>
      <c r="L68" s="380">
        <v>330.38100694999997</v>
      </c>
      <c r="M68" s="380">
        <v>272.91967985000002</v>
      </c>
      <c r="N68" s="380">
        <v>215.45835276</v>
      </c>
      <c r="O68" s="380">
        <v>157.99702567</v>
      </c>
      <c r="P68" s="380">
        <v>100.53569856999999</v>
      </c>
      <c r="Q68" s="380">
        <v>43.074371479999996</v>
      </c>
      <c r="R68" s="380">
        <v>0</v>
      </c>
      <c r="S68" s="380">
        <v>0</v>
      </c>
      <c r="T68" s="380">
        <v>0</v>
      </c>
      <c r="U68" s="380">
        <v>0</v>
      </c>
      <c r="V68" s="380">
        <v>0</v>
      </c>
      <c r="W68" s="380">
        <v>0</v>
      </c>
      <c r="X68" s="380">
        <v>0</v>
      </c>
      <c r="Y68" s="380">
        <v>0</v>
      </c>
      <c r="Z68" s="380">
        <v>0</v>
      </c>
      <c r="AA68" s="380">
        <v>0</v>
      </c>
      <c r="AB68" s="380">
        <v>0</v>
      </c>
      <c r="AC68" s="380">
        <v>0</v>
      </c>
      <c r="AD68" s="380">
        <v>0</v>
      </c>
      <c r="AE68" s="380">
        <v>0</v>
      </c>
      <c r="AF68" s="380">
        <v>0</v>
      </c>
      <c r="AG68" s="380">
        <v>0</v>
      </c>
      <c r="AH68" s="380">
        <v>0</v>
      </c>
      <c r="AI68" s="81">
        <f t="shared" si="17"/>
        <v>5889.4616695300001</v>
      </c>
    </row>
    <row r="69" spans="2:35" s="492" customFormat="1" x14ac:dyDescent="0.2">
      <c r="B69" s="381" t="s">
        <v>260</v>
      </c>
      <c r="C69" s="380">
        <f t="shared" ref="C69:AH69" si="36">+C70+C71</f>
        <v>123.21331696000001</v>
      </c>
      <c r="D69" s="380">
        <f t="shared" si="36"/>
        <v>123.21331696000001</v>
      </c>
      <c r="E69" s="380">
        <f t="shared" si="36"/>
        <v>123.21331696000001</v>
      </c>
      <c r="F69" s="380">
        <f t="shared" si="36"/>
        <v>123.21331696000001</v>
      </c>
      <c r="G69" s="380">
        <f t="shared" si="36"/>
        <v>123.21331696000001</v>
      </c>
      <c r="H69" s="380">
        <f t="shared" si="36"/>
        <v>120.13298404</v>
      </c>
      <c r="I69" s="380">
        <f t="shared" si="36"/>
        <v>107.81165233999999</v>
      </c>
      <c r="J69" s="380">
        <f t="shared" si="36"/>
        <v>95.490320640000007</v>
      </c>
      <c r="K69" s="380">
        <f t="shared" si="36"/>
        <v>83.168988960000007</v>
      </c>
      <c r="L69" s="380">
        <f t="shared" si="36"/>
        <v>70.847657260000005</v>
      </c>
      <c r="M69" s="380">
        <f t="shared" si="36"/>
        <v>58.526325559999997</v>
      </c>
      <c r="N69" s="380">
        <f t="shared" si="36"/>
        <v>46.204993849999994</v>
      </c>
      <c r="O69" s="380">
        <f t="shared" si="36"/>
        <v>33.88366216</v>
      </c>
      <c r="P69" s="380">
        <f t="shared" si="36"/>
        <v>21.562330439999997</v>
      </c>
      <c r="Q69" s="380">
        <f t="shared" si="36"/>
        <v>9.2409987600000001</v>
      </c>
      <c r="R69" s="380">
        <f t="shared" si="36"/>
        <v>0</v>
      </c>
      <c r="S69" s="380">
        <f t="shared" si="36"/>
        <v>0</v>
      </c>
      <c r="T69" s="380">
        <f t="shared" si="36"/>
        <v>0</v>
      </c>
      <c r="U69" s="380">
        <f t="shared" si="36"/>
        <v>0</v>
      </c>
      <c r="V69" s="380">
        <f t="shared" si="36"/>
        <v>0</v>
      </c>
      <c r="W69" s="380">
        <f t="shared" si="36"/>
        <v>0</v>
      </c>
      <c r="X69" s="380">
        <f t="shared" si="36"/>
        <v>0</v>
      </c>
      <c r="Y69" s="380">
        <f t="shared" si="36"/>
        <v>0</v>
      </c>
      <c r="Z69" s="380">
        <f t="shared" si="36"/>
        <v>0</v>
      </c>
      <c r="AA69" s="380">
        <f t="shared" si="36"/>
        <v>0</v>
      </c>
      <c r="AB69" s="380">
        <f t="shared" si="36"/>
        <v>0</v>
      </c>
      <c r="AC69" s="380">
        <f t="shared" si="36"/>
        <v>0</v>
      </c>
      <c r="AD69" s="380">
        <f t="shared" si="36"/>
        <v>0</v>
      </c>
      <c r="AE69" s="380">
        <f t="shared" si="36"/>
        <v>0</v>
      </c>
      <c r="AF69" s="380">
        <f t="shared" si="36"/>
        <v>0</v>
      </c>
      <c r="AG69" s="380">
        <f t="shared" si="36"/>
        <v>0</v>
      </c>
      <c r="AH69" s="380">
        <f t="shared" si="36"/>
        <v>0</v>
      </c>
      <c r="AI69" s="81">
        <f t="shared" si="17"/>
        <v>1262.9364988100001</v>
      </c>
    </row>
    <row r="70" spans="2:35" s="492" customFormat="1" x14ac:dyDescent="0.2">
      <c r="B70" s="382" t="s">
        <v>261</v>
      </c>
      <c r="C70" s="380">
        <v>107.95044804000001</v>
      </c>
      <c r="D70" s="380">
        <v>107.95044804000001</v>
      </c>
      <c r="E70" s="380">
        <v>107.95044804000001</v>
      </c>
      <c r="F70" s="380">
        <v>107.95044804000001</v>
      </c>
      <c r="G70" s="380">
        <v>107.95044804000001</v>
      </c>
      <c r="H70" s="380">
        <v>105.25168684</v>
      </c>
      <c r="I70" s="380">
        <v>94.45664201999999</v>
      </c>
      <c r="J70" s="81">
        <v>83.661597220000004</v>
      </c>
      <c r="K70" s="380">
        <v>72.866552430000013</v>
      </c>
      <c r="L70" s="380">
        <v>62.071507619999998</v>
      </c>
      <c r="M70" s="380">
        <v>51.276462819999999</v>
      </c>
      <c r="N70" s="380">
        <v>40.481417999999998</v>
      </c>
      <c r="O70" s="380">
        <v>29.686373199999998</v>
      </c>
      <c r="P70" s="380">
        <v>18.891328379999997</v>
      </c>
      <c r="Q70" s="380">
        <v>8.0962835900000005</v>
      </c>
      <c r="R70" s="380">
        <v>0</v>
      </c>
      <c r="S70" s="380">
        <v>0</v>
      </c>
      <c r="T70" s="380">
        <v>0</v>
      </c>
      <c r="U70" s="380">
        <v>0</v>
      </c>
      <c r="V70" s="380">
        <v>0</v>
      </c>
      <c r="W70" s="380">
        <v>0</v>
      </c>
      <c r="X70" s="380">
        <v>0</v>
      </c>
      <c r="Y70" s="380">
        <v>0</v>
      </c>
      <c r="Z70" s="380">
        <v>0</v>
      </c>
      <c r="AA70" s="380">
        <v>0</v>
      </c>
      <c r="AB70" s="380">
        <v>0</v>
      </c>
      <c r="AC70" s="380">
        <v>0</v>
      </c>
      <c r="AD70" s="380">
        <v>0</v>
      </c>
      <c r="AE70" s="380">
        <v>0</v>
      </c>
      <c r="AF70" s="380">
        <v>0</v>
      </c>
      <c r="AG70" s="380">
        <v>0</v>
      </c>
      <c r="AH70" s="380">
        <v>0</v>
      </c>
      <c r="AI70" s="81">
        <f t="shared" si="17"/>
        <v>1106.49209232</v>
      </c>
    </row>
    <row r="71" spans="2:35" s="492" customFormat="1" x14ac:dyDescent="0.2">
      <c r="B71" s="383" t="s">
        <v>262</v>
      </c>
      <c r="C71" s="380">
        <v>15.262868920000001</v>
      </c>
      <c r="D71" s="380">
        <v>15.262868920000001</v>
      </c>
      <c r="E71" s="380">
        <v>15.262868920000001</v>
      </c>
      <c r="F71" s="380">
        <v>15.262868920000001</v>
      </c>
      <c r="G71" s="380">
        <v>15.262868920000001</v>
      </c>
      <c r="H71" s="380">
        <v>14.881297199999999</v>
      </c>
      <c r="I71" s="380">
        <v>13.35501032</v>
      </c>
      <c r="J71" s="81">
        <v>11.828723419999999</v>
      </c>
      <c r="K71" s="380">
        <v>10.30243653</v>
      </c>
      <c r="L71" s="380">
        <v>8.7761496399999999</v>
      </c>
      <c r="M71" s="380">
        <v>7.2498627400000002</v>
      </c>
      <c r="N71" s="380">
        <v>5.7235758499999996</v>
      </c>
      <c r="O71" s="380">
        <v>4.1972889599999998</v>
      </c>
      <c r="P71" s="380">
        <v>2.6710020600000002</v>
      </c>
      <c r="Q71" s="380">
        <v>1.14471517</v>
      </c>
      <c r="R71" s="380">
        <v>0</v>
      </c>
      <c r="S71" s="380">
        <v>0</v>
      </c>
      <c r="T71" s="380">
        <v>0</v>
      </c>
      <c r="U71" s="380">
        <v>0</v>
      </c>
      <c r="V71" s="380">
        <v>0</v>
      </c>
      <c r="W71" s="380">
        <v>0</v>
      </c>
      <c r="X71" s="380">
        <v>0</v>
      </c>
      <c r="Y71" s="380">
        <v>0</v>
      </c>
      <c r="Z71" s="380">
        <v>0</v>
      </c>
      <c r="AA71" s="380">
        <v>0</v>
      </c>
      <c r="AB71" s="380">
        <v>0</v>
      </c>
      <c r="AC71" s="380">
        <v>0</v>
      </c>
      <c r="AD71" s="380">
        <v>0</v>
      </c>
      <c r="AE71" s="380">
        <v>0</v>
      </c>
      <c r="AF71" s="380">
        <v>0</v>
      </c>
      <c r="AG71" s="380">
        <v>0</v>
      </c>
      <c r="AH71" s="380">
        <v>0</v>
      </c>
      <c r="AI71" s="81">
        <f t="shared" si="17"/>
        <v>156.44440649000003</v>
      </c>
    </row>
    <row r="72" spans="2:35" s="492" customFormat="1" x14ac:dyDescent="0.2">
      <c r="B72" s="286" t="s">
        <v>26</v>
      </c>
      <c r="C72" s="380">
        <f t="shared" ref="C72:R72" si="37">+C73+C74</f>
        <v>516.58898703110776</v>
      </c>
      <c r="D72" s="380">
        <f t="shared" si="37"/>
        <v>516.58898703110776</v>
      </c>
      <c r="E72" s="380">
        <f t="shared" si="37"/>
        <v>516.58898703110776</v>
      </c>
      <c r="F72" s="380">
        <f t="shared" si="37"/>
        <v>516.58898703110776</v>
      </c>
      <c r="G72" s="380">
        <f t="shared" si="37"/>
        <v>516.58898703110776</v>
      </c>
      <c r="H72" s="380">
        <f t="shared" si="37"/>
        <v>503.67426236276333</v>
      </c>
      <c r="I72" s="380">
        <f t="shared" si="37"/>
        <v>452.0153636665147</v>
      </c>
      <c r="J72" s="380">
        <f t="shared" si="37"/>
        <v>400.35646495882895</v>
      </c>
      <c r="K72" s="380">
        <f t="shared" si="37"/>
        <v>348.69756626257958</v>
      </c>
      <c r="L72" s="380">
        <f t="shared" si="37"/>
        <v>297.03866756633101</v>
      </c>
      <c r="M72" s="380">
        <f t="shared" si="37"/>
        <v>245.3797688586456</v>
      </c>
      <c r="N72" s="380">
        <f t="shared" si="37"/>
        <v>193.72087016239706</v>
      </c>
      <c r="O72" s="380">
        <f t="shared" si="37"/>
        <v>142.06197144327541</v>
      </c>
      <c r="P72" s="380">
        <f t="shared" si="37"/>
        <v>90.403072735590172</v>
      </c>
      <c r="Q72" s="380">
        <f t="shared" si="37"/>
        <v>38.744174039341338</v>
      </c>
      <c r="R72" s="380">
        <f t="shared" si="37"/>
        <v>0</v>
      </c>
      <c r="S72" s="380">
        <f t="shared" ref="S72:AH72" si="38">+S73+S74</f>
        <v>0</v>
      </c>
      <c r="T72" s="380">
        <f t="shared" si="38"/>
        <v>0</v>
      </c>
      <c r="U72" s="380">
        <f t="shared" si="38"/>
        <v>0</v>
      </c>
      <c r="V72" s="380">
        <f t="shared" si="38"/>
        <v>0</v>
      </c>
      <c r="W72" s="380">
        <f t="shared" si="38"/>
        <v>0</v>
      </c>
      <c r="X72" s="380">
        <f t="shared" si="38"/>
        <v>0</v>
      </c>
      <c r="Y72" s="380">
        <f t="shared" si="38"/>
        <v>0</v>
      </c>
      <c r="Z72" s="380">
        <f t="shared" si="38"/>
        <v>0</v>
      </c>
      <c r="AA72" s="380">
        <f t="shared" si="38"/>
        <v>0</v>
      </c>
      <c r="AB72" s="380">
        <f t="shared" si="38"/>
        <v>0</v>
      </c>
      <c r="AC72" s="380">
        <f t="shared" si="38"/>
        <v>0</v>
      </c>
      <c r="AD72" s="380">
        <f t="shared" si="38"/>
        <v>0</v>
      </c>
      <c r="AE72" s="380">
        <f t="shared" si="38"/>
        <v>0</v>
      </c>
      <c r="AF72" s="380">
        <f t="shared" si="38"/>
        <v>0</v>
      </c>
      <c r="AG72" s="380">
        <f t="shared" si="38"/>
        <v>0</v>
      </c>
      <c r="AH72" s="380">
        <f t="shared" si="38"/>
        <v>0</v>
      </c>
      <c r="AI72" s="81">
        <f t="shared" si="17"/>
        <v>5295.0371172118048</v>
      </c>
    </row>
    <row r="73" spans="2:35" s="492" customFormat="1" x14ac:dyDescent="0.2">
      <c r="B73" s="381" t="s">
        <v>259</v>
      </c>
      <c r="C73" s="380">
        <v>278.56617751601146</v>
      </c>
      <c r="D73" s="380">
        <v>278.56617751601146</v>
      </c>
      <c r="E73" s="380">
        <v>278.56617751601146</v>
      </c>
      <c r="F73" s="380">
        <v>278.56617751601146</v>
      </c>
      <c r="G73" s="380">
        <v>278.56617751601146</v>
      </c>
      <c r="H73" s="380">
        <v>271.60202307868303</v>
      </c>
      <c r="I73" s="380">
        <v>243.74540532936913</v>
      </c>
      <c r="J73" s="81">
        <v>215.88878758005467</v>
      </c>
      <c r="K73" s="380">
        <v>188.03216983074108</v>
      </c>
      <c r="L73" s="380">
        <v>160.1755520814273</v>
      </c>
      <c r="M73" s="380">
        <v>132.31893433211346</v>
      </c>
      <c r="N73" s="380">
        <v>104.46231658279964</v>
      </c>
      <c r="O73" s="380">
        <v>76.605698822049433</v>
      </c>
      <c r="P73" s="380">
        <v>48.749081061299158</v>
      </c>
      <c r="Q73" s="380">
        <v>20.89246331198536</v>
      </c>
      <c r="R73" s="380">
        <v>0</v>
      </c>
      <c r="S73" s="380">
        <v>0</v>
      </c>
      <c r="T73" s="380">
        <v>0</v>
      </c>
      <c r="U73" s="380">
        <v>0</v>
      </c>
      <c r="V73" s="380">
        <v>0</v>
      </c>
      <c r="W73" s="380">
        <v>0</v>
      </c>
      <c r="X73" s="380">
        <v>0</v>
      </c>
      <c r="Y73" s="380">
        <v>0</v>
      </c>
      <c r="Z73" s="380">
        <v>0</v>
      </c>
      <c r="AA73" s="380">
        <v>0</v>
      </c>
      <c r="AB73" s="380">
        <v>0</v>
      </c>
      <c r="AC73" s="380">
        <v>0</v>
      </c>
      <c r="AD73" s="380">
        <v>0</v>
      </c>
      <c r="AE73" s="380">
        <v>0</v>
      </c>
      <c r="AF73" s="380">
        <v>0</v>
      </c>
      <c r="AG73" s="380">
        <v>0</v>
      </c>
      <c r="AH73" s="380">
        <v>0</v>
      </c>
      <c r="AI73" s="81">
        <f t="shared" si="17"/>
        <v>2855.3033195905796</v>
      </c>
    </row>
    <row r="74" spans="2:35" s="492" customFormat="1" x14ac:dyDescent="0.2">
      <c r="B74" s="381" t="s">
        <v>260</v>
      </c>
      <c r="C74" s="380">
        <v>238.02280951509633</v>
      </c>
      <c r="D74" s="380">
        <v>238.02280951509633</v>
      </c>
      <c r="E74" s="380">
        <v>238.02280951509633</v>
      </c>
      <c r="F74" s="380">
        <v>238.02280951509633</v>
      </c>
      <c r="G74" s="380">
        <v>238.02280951509633</v>
      </c>
      <c r="H74" s="380">
        <v>232.07223928408033</v>
      </c>
      <c r="I74" s="380">
        <v>208.26995833714557</v>
      </c>
      <c r="J74" s="81">
        <v>184.46767737877425</v>
      </c>
      <c r="K74" s="380">
        <v>160.66539643183847</v>
      </c>
      <c r="L74" s="380">
        <v>136.86311548490372</v>
      </c>
      <c r="M74" s="380">
        <v>113.06083452653216</v>
      </c>
      <c r="N74" s="380">
        <v>89.258553579597418</v>
      </c>
      <c r="O74" s="380">
        <v>65.456272621225978</v>
      </c>
      <c r="P74" s="380">
        <v>41.653991674291021</v>
      </c>
      <c r="Q74" s="380">
        <v>17.851710727355979</v>
      </c>
      <c r="R74" s="380">
        <v>0</v>
      </c>
      <c r="S74" s="380">
        <v>0</v>
      </c>
      <c r="T74" s="380">
        <v>0</v>
      </c>
      <c r="U74" s="380">
        <v>0</v>
      </c>
      <c r="V74" s="380">
        <v>0</v>
      </c>
      <c r="W74" s="380">
        <v>0</v>
      </c>
      <c r="X74" s="380">
        <v>0</v>
      </c>
      <c r="Y74" s="380">
        <v>0</v>
      </c>
      <c r="Z74" s="380">
        <v>0</v>
      </c>
      <c r="AA74" s="380">
        <v>0</v>
      </c>
      <c r="AB74" s="380">
        <v>0</v>
      </c>
      <c r="AC74" s="380">
        <v>0</v>
      </c>
      <c r="AD74" s="380">
        <v>0</v>
      </c>
      <c r="AE74" s="380">
        <v>0</v>
      </c>
      <c r="AF74" s="380">
        <v>0</v>
      </c>
      <c r="AG74" s="380">
        <v>0</v>
      </c>
      <c r="AH74" s="380">
        <v>0</v>
      </c>
      <c r="AI74" s="81">
        <f t="shared" si="17"/>
        <v>2439.7337976212266</v>
      </c>
    </row>
    <row r="75" spans="2:35" s="492" customFormat="1" x14ac:dyDescent="0.2">
      <c r="B75" s="286" t="s">
        <v>27</v>
      </c>
      <c r="C75" s="380">
        <f t="shared" ref="C75:AC75" si="39">+C76+C77</f>
        <v>3.8582129401414811</v>
      </c>
      <c r="D75" s="380">
        <f t="shared" si="39"/>
        <v>3.8582129401414811</v>
      </c>
      <c r="E75" s="380">
        <f t="shared" si="39"/>
        <v>3.8582129401414811</v>
      </c>
      <c r="F75" s="380">
        <f t="shared" si="39"/>
        <v>3.8582129401414811</v>
      </c>
      <c r="G75" s="380">
        <f t="shared" si="39"/>
        <v>3.8582129401414811</v>
      </c>
      <c r="H75" s="380">
        <f t="shared" si="39"/>
        <v>3.7617576166334143</v>
      </c>
      <c r="I75" s="380">
        <f t="shared" si="39"/>
        <v>3.3759363225104195</v>
      </c>
      <c r="J75" s="380">
        <f t="shared" si="39"/>
        <v>2.9901150285688325</v>
      </c>
      <c r="K75" s="380">
        <f t="shared" si="39"/>
        <v>2.6042937347179387</v>
      </c>
      <c r="L75" s="380">
        <f t="shared" si="39"/>
        <v>2.2184724405042635</v>
      </c>
      <c r="M75" s="380">
        <f t="shared" si="39"/>
        <v>1.8326511465626698</v>
      </c>
      <c r="N75" s="380">
        <f t="shared" si="39"/>
        <v>1.4468298525303838</v>
      </c>
      <c r="O75" s="380">
        <f t="shared" si="39"/>
        <v>1.0610085584980953</v>
      </c>
      <c r="P75" s="380">
        <f t="shared" si="39"/>
        <v>0.67518726446580746</v>
      </c>
      <c r="Q75" s="380">
        <f t="shared" si="39"/>
        <v>0.28936597052421553</v>
      </c>
      <c r="R75" s="380">
        <f t="shared" si="39"/>
        <v>0</v>
      </c>
      <c r="S75" s="380">
        <f t="shared" si="39"/>
        <v>0</v>
      </c>
      <c r="T75" s="380">
        <f t="shared" si="39"/>
        <v>0</v>
      </c>
      <c r="U75" s="380">
        <f t="shared" si="39"/>
        <v>0</v>
      </c>
      <c r="V75" s="380">
        <f t="shared" si="39"/>
        <v>0</v>
      </c>
      <c r="W75" s="380">
        <f t="shared" si="39"/>
        <v>0</v>
      </c>
      <c r="X75" s="380">
        <f t="shared" si="39"/>
        <v>0</v>
      </c>
      <c r="Y75" s="380">
        <f t="shared" si="39"/>
        <v>0</v>
      </c>
      <c r="Z75" s="380">
        <f t="shared" si="39"/>
        <v>0</v>
      </c>
      <c r="AA75" s="380">
        <f t="shared" si="39"/>
        <v>0</v>
      </c>
      <c r="AB75" s="380">
        <f t="shared" si="39"/>
        <v>0</v>
      </c>
      <c r="AC75" s="380">
        <f t="shared" si="39"/>
        <v>0</v>
      </c>
      <c r="AD75" s="380">
        <f t="shared" ref="AD75:AH75" si="40">+AD76+AD77</f>
        <v>0</v>
      </c>
      <c r="AE75" s="380">
        <f t="shared" si="40"/>
        <v>0</v>
      </c>
      <c r="AF75" s="380">
        <f t="shared" si="40"/>
        <v>0</v>
      </c>
      <c r="AG75" s="380">
        <f t="shared" si="40"/>
        <v>0</v>
      </c>
      <c r="AH75" s="380">
        <f t="shared" si="40"/>
        <v>0</v>
      </c>
      <c r="AI75" s="81">
        <f t="shared" ref="AI75:AI106" si="41">SUM(C75:AH75)</f>
        <v>39.546682636223444</v>
      </c>
    </row>
    <row r="76" spans="2:35" s="492" customFormat="1" x14ac:dyDescent="0.2">
      <c r="B76" s="381" t="s">
        <v>259</v>
      </c>
      <c r="C76" s="380">
        <v>2.6620356192635595</v>
      </c>
      <c r="D76" s="380">
        <v>2.6620356192635595</v>
      </c>
      <c r="E76" s="380">
        <v>2.6620356192635595</v>
      </c>
      <c r="F76" s="380">
        <v>2.6620356192635595</v>
      </c>
      <c r="G76" s="380">
        <v>2.6620356192635595</v>
      </c>
      <c r="H76" s="380">
        <v>2.5954847288227829</v>
      </c>
      <c r="I76" s="380">
        <v>2.3292811668782858</v>
      </c>
      <c r="J76" s="81">
        <v>2.0630776049337882</v>
      </c>
      <c r="K76" s="380">
        <v>1.796874043079993</v>
      </c>
      <c r="L76" s="380">
        <v>1.5306704811354985</v>
      </c>
      <c r="M76" s="380">
        <v>1.2644669191910032</v>
      </c>
      <c r="N76" s="380">
        <v>0.99826335724650872</v>
      </c>
      <c r="O76" s="380">
        <v>0.73205979530201326</v>
      </c>
      <c r="P76" s="380">
        <v>0.46585623344821292</v>
      </c>
      <c r="Q76" s="380">
        <v>0.19965267150371854</v>
      </c>
      <c r="R76" s="380">
        <v>0</v>
      </c>
      <c r="S76" s="380">
        <v>0</v>
      </c>
      <c r="T76" s="380">
        <v>0</v>
      </c>
      <c r="U76" s="380">
        <v>0</v>
      </c>
      <c r="V76" s="380">
        <v>0</v>
      </c>
      <c r="W76" s="380">
        <v>0</v>
      </c>
      <c r="X76" s="380">
        <v>0</v>
      </c>
      <c r="Y76" s="380">
        <v>0</v>
      </c>
      <c r="Z76" s="380">
        <v>0</v>
      </c>
      <c r="AA76" s="380">
        <v>0</v>
      </c>
      <c r="AB76" s="380">
        <v>0</v>
      </c>
      <c r="AC76" s="380">
        <v>0</v>
      </c>
      <c r="AD76" s="380">
        <v>0</v>
      </c>
      <c r="AE76" s="380">
        <v>0</v>
      </c>
      <c r="AF76" s="380">
        <v>0</v>
      </c>
      <c r="AG76" s="380">
        <v>0</v>
      </c>
      <c r="AH76" s="380">
        <v>0</v>
      </c>
      <c r="AI76" s="81">
        <f t="shared" si="41"/>
        <v>27.285865097859602</v>
      </c>
    </row>
    <row r="77" spans="2:35" s="492" customFormat="1" x14ac:dyDescent="0.2">
      <c r="B77" s="381" t="s">
        <v>260</v>
      </c>
      <c r="C77" s="380">
        <v>1.1961773208779214</v>
      </c>
      <c r="D77" s="380">
        <v>1.1961773208779214</v>
      </c>
      <c r="E77" s="380">
        <v>1.1961773208779214</v>
      </c>
      <c r="F77" s="380">
        <v>1.1961773208779214</v>
      </c>
      <c r="G77" s="380">
        <v>1.1961773208779214</v>
      </c>
      <c r="H77" s="380">
        <v>1.1662728878106314</v>
      </c>
      <c r="I77" s="380">
        <v>1.0466551556321337</v>
      </c>
      <c r="J77" s="85">
        <v>0.92703742363504438</v>
      </c>
      <c r="K77" s="380">
        <v>0.80741969163794558</v>
      </c>
      <c r="L77" s="380">
        <v>0.68780195936876509</v>
      </c>
      <c r="M77" s="380">
        <v>0.56818422737166652</v>
      </c>
      <c r="N77" s="380">
        <v>0.44856649528387499</v>
      </c>
      <c r="O77" s="380">
        <v>0.32894876319608196</v>
      </c>
      <c r="P77" s="380">
        <v>0.20933103101759451</v>
      </c>
      <c r="Q77" s="380">
        <v>8.9713299020496962E-2</v>
      </c>
      <c r="R77" s="380">
        <v>0</v>
      </c>
      <c r="S77" s="380">
        <v>0</v>
      </c>
      <c r="T77" s="380">
        <v>0</v>
      </c>
      <c r="U77" s="380">
        <v>0</v>
      </c>
      <c r="V77" s="380">
        <v>0</v>
      </c>
      <c r="W77" s="380">
        <v>0</v>
      </c>
      <c r="X77" s="380">
        <v>0</v>
      </c>
      <c r="Y77" s="380">
        <v>0</v>
      </c>
      <c r="Z77" s="380">
        <v>0</v>
      </c>
      <c r="AA77" s="380">
        <v>0</v>
      </c>
      <c r="AB77" s="380">
        <v>0</v>
      </c>
      <c r="AC77" s="380">
        <v>0</v>
      </c>
      <c r="AD77" s="380">
        <v>0</v>
      </c>
      <c r="AE77" s="380">
        <v>0</v>
      </c>
      <c r="AF77" s="380">
        <v>0</v>
      </c>
      <c r="AG77" s="380">
        <v>0</v>
      </c>
      <c r="AH77" s="380">
        <v>0</v>
      </c>
      <c r="AI77" s="85">
        <f t="shared" si="41"/>
        <v>12.260817538363844</v>
      </c>
    </row>
    <row r="78" spans="2:35" s="492" customFormat="1" x14ac:dyDescent="0.2">
      <c r="B78" s="387" t="s">
        <v>28</v>
      </c>
      <c r="C78" s="363">
        <v>241.28605030586812</v>
      </c>
      <c r="D78" s="363">
        <v>241.28605030586812</v>
      </c>
      <c r="E78" s="363">
        <v>241.28605030586812</v>
      </c>
      <c r="F78" s="363">
        <v>241.28605030586812</v>
      </c>
      <c r="G78" s="363">
        <v>241.28605030586812</v>
      </c>
      <c r="H78" s="363">
        <v>241.28605030586812</v>
      </c>
      <c r="I78" s="363">
        <v>241.28605030586812</v>
      </c>
      <c r="J78" s="80">
        <v>241.28605030586812</v>
      </c>
      <c r="K78" s="363">
        <v>241.28605030586812</v>
      </c>
      <c r="L78" s="363">
        <v>241.28605030586812</v>
      </c>
      <c r="M78" s="363">
        <v>241.28605030586812</v>
      </c>
      <c r="N78" s="363">
        <v>241.28605030586812</v>
      </c>
      <c r="O78" s="363">
        <v>241.28605030586812</v>
      </c>
      <c r="P78" s="363">
        <v>241.28605030586812</v>
      </c>
      <c r="Q78" s="363">
        <v>241.28605030586812</v>
      </c>
      <c r="R78" s="363">
        <v>241.28605030586812</v>
      </c>
      <c r="S78" s="363">
        <v>241.28605030586812</v>
      </c>
      <c r="T78" s="363">
        <v>235.25389904724213</v>
      </c>
      <c r="U78" s="363">
        <v>211.12529401600258</v>
      </c>
      <c r="V78" s="363">
        <v>186.99668898476338</v>
      </c>
      <c r="W78" s="363">
        <v>162.86808395352389</v>
      </c>
      <c r="X78" s="363">
        <v>138.73947892228441</v>
      </c>
      <c r="Y78" s="363">
        <v>114.61087389430837</v>
      </c>
      <c r="Z78" s="363">
        <v>90.482268863068853</v>
      </c>
      <c r="AA78" s="363">
        <v>66.353663831829337</v>
      </c>
      <c r="AB78" s="363">
        <v>42.225058803853322</v>
      </c>
      <c r="AC78" s="363">
        <v>18.096453772613753</v>
      </c>
      <c r="AD78" s="363">
        <v>0</v>
      </c>
      <c r="AE78" s="363">
        <v>0</v>
      </c>
      <c r="AF78" s="363">
        <v>0</v>
      </c>
      <c r="AG78" s="363">
        <v>0</v>
      </c>
      <c r="AH78" s="363">
        <v>0</v>
      </c>
      <c r="AI78" s="80">
        <f t="shared" si="41"/>
        <v>5368.6146192892502</v>
      </c>
    </row>
    <row r="79" spans="2:35" s="492" customFormat="1" x14ac:dyDescent="0.2">
      <c r="B79" s="387" t="s">
        <v>598</v>
      </c>
      <c r="C79" s="363">
        <v>182.8125</v>
      </c>
      <c r="D79" s="363">
        <v>182.8125</v>
      </c>
      <c r="E79" s="363">
        <v>182.8125</v>
      </c>
      <c r="F79" s="363">
        <v>91.40625</v>
      </c>
      <c r="G79" s="363">
        <v>0</v>
      </c>
      <c r="H79" s="363">
        <v>0</v>
      </c>
      <c r="I79" s="363">
        <v>0</v>
      </c>
      <c r="J79" s="80">
        <v>0</v>
      </c>
      <c r="K79" s="363">
        <v>0</v>
      </c>
      <c r="L79" s="363">
        <v>0</v>
      </c>
      <c r="M79" s="363">
        <v>0</v>
      </c>
      <c r="N79" s="363">
        <v>0</v>
      </c>
      <c r="O79" s="363">
        <v>0</v>
      </c>
      <c r="P79" s="363">
        <v>0</v>
      </c>
      <c r="Q79" s="363">
        <v>0</v>
      </c>
      <c r="R79" s="363">
        <v>0</v>
      </c>
      <c r="S79" s="363">
        <v>0</v>
      </c>
      <c r="T79" s="363">
        <v>0</v>
      </c>
      <c r="U79" s="363">
        <v>0</v>
      </c>
      <c r="V79" s="363">
        <v>0</v>
      </c>
      <c r="W79" s="363">
        <v>0</v>
      </c>
      <c r="X79" s="363">
        <v>0</v>
      </c>
      <c r="Y79" s="363">
        <v>0</v>
      </c>
      <c r="Z79" s="363">
        <v>0</v>
      </c>
      <c r="AA79" s="363">
        <v>0</v>
      </c>
      <c r="AB79" s="363">
        <v>0</v>
      </c>
      <c r="AC79" s="363">
        <v>0</v>
      </c>
      <c r="AD79" s="363">
        <v>0</v>
      </c>
      <c r="AE79" s="363">
        <v>0</v>
      </c>
      <c r="AF79" s="363">
        <v>0</v>
      </c>
      <c r="AG79" s="363">
        <v>0</v>
      </c>
      <c r="AH79" s="363">
        <v>0</v>
      </c>
      <c r="AI79" s="80">
        <f t="shared" si="41"/>
        <v>639.84375</v>
      </c>
    </row>
    <row r="80" spans="2:35" s="492" customFormat="1" x14ac:dyDescent="0.2">
      <c r="B80" s="362" t="s">
        <v>751</v>
      </c>
      <c r="C80" s="388">
        <v>80.9375</v>
      </c>
      <c r="D80" s="388">
        <v>80.9375</v>
      </c>
      <c r="E80" s="388">
        <v>80.9375</v>
      </c>
      <c r="F80" s="388">
        <v>80.9375</v>
      </c>
      <c r="G80" s="388">
        <v>40.46875</v>
      </c>
      <c r="H80" s="388">
        <v>0</v>
      </c>
      <c r="I80" s="388">
        <v>0</v>
      </c>
      <c r="J80" s="80">
        <v>0</v>
      </c>
      <c r="K80" s="388">
        <v>0</v>
      </c>
      <c r="L80" s="388">
        <v>0</v>
      </c>
      <c r="M80" s="388">
        <v>0</v>
      </c>
      <c r="N80" s="388">
        <v>0</v>
      </c>
      <c r="O80" s="388">
        <v>0</v>
      </c>
      <c r="P80" s="388">
        <v>0</v>
      </c>
      <c r="Q80" s="388">
        <v>0</v>
      </c>
      <c r="R80" s="388">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80">
        <f t="shared" si="41"/>
        <v>364.21875</v>
      </c>
    </row>
    <row r="81" spans="2:35" s="492" customFormat="1" x14ac:dyDescent="0.2">
      <c r="B81" s="362" t="s">
        <v>752</v>
      </c>
      <c r="C81" s="388">
        <v>249.6875</v>
      </c>
      <c r="D81" s="388">
        <v>249.6875</v>
      </c>
      <c r="E81" s="388">
        <v>249.6875</v>
      </c>
      <c r="F81" s="388">
        <v>249.6875</v>
      </c>
      <c r="G81" s="388">
        <v>249.6875</v>
      </c>
      <c r="H81" s="388">
        <v>249.6875</v>
      </c>
      <c r="I81" s="388">
        <v>249.6875</v>
      </c>
      <c r="J81" s="80">
        <v>249.6875</v>
      </c>
      <c r="K81" s="388">
        <v>249.6875</v>
      </c>
      <c r="L81" s="388">
        <v>124.84375</v>
      </c>
      <c r="M81" s="388">
        <v>0</v>
      </c>
      <c r="N81" s="388">
        <v>0</v>
      </c>
      <c r="O81" s="388">
        <v>0</v>
      </c>
      <c r="P81" s="388">
        <v>0</v>
      </c>
      <c r="Q81" s="388">
        <v>0</v>
      </c>
      <c r="R81" s="388">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80">
        <f t="shared" si="41"/>
        <v>2372.03125</v>
      </c>
    </row>
    <row r="82" spans="2:35" s="492" customFormat="1" x14ac:dyDescent="0.2">
      <c r="B82" s="387" t="s">
        <v>471</v>
      </c>
      <c r="C82" s="388">
        <v>85.9375</v>
      </c>
      <c r="D82" s="388">
        <v>0</v>
      </c>
      <c r="E82" s="388">
        <v>0</v>
      </c>
      <c r="F82" s="388">
        <v>0</v>
      </c>
      <c r="G82" s="388">
        <v>0</v>
      </c>
      <c r="H82" s="388">
        <v>0</v>
      </c>
      <c r="I82" s="388">
        <v>0</v>
      </c>
      <c r="J82" s="80">
        <v>0</v>
      </c>
      <c r="K82" s="388">
        <v>0</v>
      </c>
      <c r="L82" s="388">
        <v>0</v>
      </c>
      <c r="M82" s="388">
        <v>0</v>
      </c>
      <c r="N82" s="388">
        <v>0</v>
      </c>
      <c r="O82" s="388">
        <v>0</v>
      </c>
      <c r="P82" s="388">
        <v>0</v>
      </c>
      <c r="Q82" s="388">
        <v>0</v>
      </c>
      <c r="R82" s="388">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80">
        <f t="shared" si="41"/>
        <v>85.9375</v>
      </c>
    </row>
    <row r="83" spans="2:35" s="492" customFormat="1" x14ac:dyDescent="0.2">
      <c r="B83" s="362" t="s">
        <v>480</v>
      </c>
      <c r="C83" s="388">
        <v>66.25</v>
      </c>
      <c r="D83" s="388">
        <v>66.25</v>
      </c>
      <c r="E83" s="388">
        <v>66.25</v>
      </c>
      <c r="F83" s="388">
        <v>66.25</v>
      </c>
      <c r="G83" s="388">
        <v>66.25</v>
      </c>
      <c r="H83" s="388">
        <v>66.25</v>
      </c>
      <c r="I83" s="388">
        <v>66.25</v>
      </c>
      <c r="J83" s="80">
        <v>66.25</v>
      </c>
      <c r="K83" s="388">
        <v>66.25</v>
      </c>
      <c r="L83" s="388">
        <v>66.25</v>
      </c>
      <c r="M83" s="388">
        <v>0</v>
      </c>
      <c r="N83" s="388">
        <v>0</v>
      </c>
      <c r="O83" s="388">
        <v>0</v>
      </c>
      <c r="P83" s="388">
        <v>0</v>
      </c>
      <c r="Q83" s="388">
        <v>0</v>
      </c>
      <c r="R83" s="388">
        <v>0</v>
      </c>
      <c r="S83" s="388">
        <v>0</v>
      </c>
      <c r="T83" s="388">
        <v>0</v>
      </c>
      <c r="U83" s="388">
        <v>0</v>
      </c>
      <c r="V83" s="388">
        <v>0</v>
      </c>
      <c r="W83" s="388">
        <v>0</v>
      </c>
      <c r="X83" s="388">
        <v>0</v>
      </c>
      <c r="Y83" s="388">
        <v>0</v>
      </c>
      <c r="Z83" s="388">
        <v>0</v>
      </c>
      <c r="AA83" s="388">
        <v>0</v>
      </c>
      <c r="AB83" s="388">
        <v>0</v>
      </c>
      <c r="AC83" s="388">
        <v>0</v>
      </c>
      <c r="AD83" s="388">
        <v>0</v>
      </c>
      <c r="AE83" s="388">
        <v>0</v>
      </c>
      <c r="AF83" s="388">
        <v>0</v>
      </c>
      <c r="AG83" s="388">
        <v>0</v>
      </c>
      <c r="AH83" s="388">
        <v>0</v>
      </c>
      <c r="AI83" s="80">
        <f t="shared" si="41"/>
        <v>662.5</v>
      </c>
    </row>
    <row r="84" spans="2:35" s="492" customFormat="1" x14ac:dyDescent="0.2">
      <c r="B84" s="387" t="s">
        <v>753</v>
      </c>
      <c r="C84" s="388">
        <v>206.25</v>
      </c>
      <c r="D84" s="388">
        <v>206.25</v>
      </c>
      <c r="E84" s="388">
        <v>206.25</v>
      </c>
      <c r="F84" s="388">
        <v>206.25</v>
      </c>
      <c r="G84" s="388">
        <v>206.25</v>
      </c>
      <c r="H84" s="388">
        <v>206.25</v>
      </c>
      <c r="I84" s="388">
        <v>206.25</v>
      </c>
      <c r="J84" s="80">
        <v>206.25</v>
      </c>
      <c r="K84" s="388">
        <v>206.25</v>
      </c>
      <c r="L84" s="388">
        <v>206.25</v>
      </c>
      <c r="M84" s="388">
        <v>206.25</v>
      </c>
      <c r="N84" s="388">
        <v>206.25</v>
      </c>
      <c r="O84" s="388">
        <v>206.25</v>
      </c>
      <c r="P84" s="388">
        <v>206.25</v>
      </c>
      <c r="Q84" s="388">
        <v>206.25</v>
      </c>
      <c r="R84" s="388">
        <v>206.25</v>
      </c>
      <c r="S84" s="388">
        <v>206.25</v>
      </c>
      <c r="T84" s="388">
        <v>206.25</v>
      </c>
      <c r="U84" s="388">
        <v>206.25</v>
      </c>
      <c r="V84" s="388">
        <v>206.25</v>
      </c>
      <c r="W84" s="388">
        <v>206.25</v>
      </c>
      <c r="X84" s="388">
        <v>206.25</v>
      </c>
      <c r="Y84" s="388">
        <v>206.25</v>
      </c>
      <c r="Z84" s="388">
        <v>206.25</v>
      </c>
      <c r="AA84" s="388">
        <v>206.25</v>
      </c>
      <c r="AB84" s="388">
        <v>206.25</v>
      </c>
      <c r="AC84" s="388">
        <v>206.25</v>
      </c>
      <c r="AD84" s="388">
        <v>206.25</v>
      </c>
      <c r="AE84" s="388">
        <v>206.25</v>
      </c>
      <c r="AF84" s="388">
        <v>103.125</v>
      </c>
      <c r="AG84" s="388">
        <v>0</v>
      </c>
      <c r="AH84" s="388">
        <v>0</v>
      </c>
      <c r="AI84" s="80">
        <f t="shared" si="41"/>
        <v>6084.375</v>
      </c>
    </row>
    <row r="85" spans="2:35" s="492" customFormat="1" x14ac:dyDescent="0.2">
      <c r="B85" s="387" t="s">
        <v>472</v>
      </c>
      <c r="C85" s="388">
        <v>309.375</v>
      </c>
      <c r="D85" s="388">
        <v>309.375</v>
      </c>
      <c r="E85" s="388">
        <v>154.6875</v>
      </c>
      <c r="F85" s="388">
        <v>0</v>
      </c>
      <c r="G85" s="388">
        <v>0</v>
      </c>
      <c r="H85" s="388">
        <v>0</v>
      </c>
      <c r="I85" s="388">
        <v>0</v>
      </c>
      <c r="J85" s="80">
        <v>0</v>
      </c>
      <c r="K85" s="388">
        <v>0</v>
      </c>
      <c r="L85" s="388">
        <v>0</v>
      </c>
      <c r="M85" s="388">
        <v>0</v>
      </c>
      <c r="N85" s="388">
        <v>0</v>
      </c>
      <c r="O85" s="388">
        <v>0</v>
      </c>
      <c r="P85" s="388">
        <v>0</v>
      </c>
      <c r="Q85" s="388">
        <v>0</v>
      </c>
      <c r="R85" s="388">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80">
        <f t="shared" si="41"/>
        <v>773.4375</v>
      </c>
    </row>
    <row r="86" spans="2:35" s="492" customFormat="1" x14ac:dyDescent="0.2">
      <c r="B86" s="387" t="s">
        <v>599</v>
      </c>
      <c r="C86" s="388">
        <v>257.8125</v>
      </c>
      <c r="D86" s="388">
        <v>257.8125</v>
      </c>
      <c r="E86" s="388">
        <v>257.8125</v>
      </c>
      <c r="F86" s="388">
        <v>257.8125</v>
      </c>
      <c r="G86" s="388">
        <v>257.8125</v>
      </c>
      <c r="H86" s="388">
        <v>257.8125</v>
      </c>
      <c r="I86" s="388">
        <v>257.8125</v>
      </c>
      <c r="J86" s="80">
        <v>257.8125</v>
      </c>
      <c r="K86" s="388">
        <v>128.90625</v>
      </c>
      <c r="L86" s="388">
        <v>0</v>
      </c>
      <c r="M86" s="388">
        <v>0</v>
      </c>
      <c r="N86" s="388">
        <v>0</v>
      </c>
      <c r="O86" s="388">
        <v>0</v>
      </c>
      <c r="P86" s="388">
        <v>0</v>
      </c>
      <c r="Q86" s="388">
        <v>0</v>
      </c>
      <c r="R86" s="388">
        <v>0</v>
      </c>
      <c r="S86" s="388">
        <v>0</v>
      </c>
      <c r="T86" s="388">
        <v>0</v>
      </c>
      <c r="U86" s="388">
        <v>0</v>
      </c>
      <c r="V86" s="388">
        <v>0</v>
      </c>
      <c r="W86" s="388">
        <v>0</v>
      </c>
      <c r="X86" s="388">
        <v>0</v>
      </c>
      <c r="Y86" s="388">
        <v>0</v>
      </c>
      <c r="Z86" s="388">
        <v>0</v>
      </c>
      <c r="AA86" s="388">
        <v>0</v>
      </c>
      <c r="AB86" s="388">
        <v>0</v>
      </c>
      <c r="AC86" s="388">
        <v>0</v>
      </c>
      <c r="AD86" s="388">
        <v>0</v>
      </c>
      <c r="AE86" s="388">
        <v>0</v>
      </c>
      <c r="AF86" s="388">
        <v>0</v>
      </c>
      <c r="AG86" s="388">
        <v>0</v>
      </c>
      <c r="AH86" s="388">
        <v>0</v>
      </c>
      <c r="AI86" s="80">
        <f t="shared" si="41"/>
        <v>2191.40625</v>
      </c>
    </row>
    <row r="87" spans="2:35" s="492" customFormat="1" x14ac:dyDescent="0.2">
      <c r="B87" s="387" t="s">
        <v>482</v>
      </c>
      <c r="C87" s="388">
        <v>124.6875</v>
      </c>
      <c r="D87" s="388">
        <v>124.6875</v>
      </c>
      <c r="E87" s="388">
        <v>124.6875</v>
      </c>
      <c r="F87" s="388">
        <v>124.6875</v>
      </c>
      <c r="G87" s="388">
        <v>124.6875</v>
      </c>
      <c r="H87" s="388">
        <v>124.6875</v>
      </c>
      <c r="I87" s="388">
        <v>124.6875</v>
      </c>
      <c r="J87" s="80">
        <v>124.6875</v>
      </c>
      <c r="K87" s="388">
        <v>124.6875</v>
      </c>
      <c r="L87" s="388">
        <v>124.6875</v>
      </c>
      <c r="M87" s="388">
        <v>124.6875</v>
      </c>
      <c r="N87" s="388">
        <v>124.6875</v>
      </c>
      <c r="O87" s="388">
        <v>124.6875</v>
      </c>
      <c r="P87" s="388">
        <v>124.6875</v>
      </c>
      <c r="Q87" s="388">
        <v>124.6875</v>
      </c>
      <c r="R87" s="388">
        <v>124.6875</v>
      </c>
      <c r="S87" s="388">
        <v>124.6875</v>
      </c>
      <c r="T87" s="388">
        <v>124.6875</v>
      </c>
      <c r="U87" s="388">
        <v>0</v>
      </c>
      <c r="V87" s="388">
        <v>0</v>
      </c>
      <c r="W87" s="388">
        <v>0</v>
      </c>
      <c r="X87" s="388">
        <v>0</v>
      </c>
      <c r="Y87" s="388">
        <v>0</v>
      </c>
      <c r="Z87" s="388">
        <v>0</v>
      </c>
      <c r="AA87" s="388">
        <v>0</v>
      </c>
      <c r="AB87" s="388">
        <v>0</v>
      </c>
      <c r="AC87" s="388">
        <v>0</v>
      </c>
      <c r="AD87" s="388">
        <v>0</v>
      </c>
      <c r="AE87" s="388">
        <v>0</v>
      </c>
      <c r="AF87" s="388">
        <v>0</v>
      </c>
      <c r="AG87" s="388">
        <v>0</v>
      </c>
      <c r="AH87" s="388">
        <v>0</v>
      </c>
      <c r="AI87" s="80">
        <f t="shared" si="41"/>
        <v>2244.375</v>
      </c>
    </row>
    <row r="88" spans="2:35" s="492" customFormat="1" x14ac:dyDescent="0.2">
      <c r="B88" s="387" t="s">
        <v>633</v>
      </c>
      <c r="C88" s="388">
        <v>195.9375</v>
      </c>
      <c r="D88" s="388">
        <v>195.9375</v>
      </c>
      <c r="E88" s="388">
        <v>195.9375</v>
      </c>
      <c r="F88" s="388">
        <v>195.9375</v>
      </c>
      <c r="G88" s="388">
        <v>195.9375</v>
      </c>
      <c r="H88" s="388">
        <v>195.9375</v>
      </c>
      <c r="I88" s="388">
        <v>195.9375</v>
      </c>
      <c r="J88" s="80">
        <v>195.9375</v>
      </c>
      <c r="K88" s="388">
        <v>195.9375</v>
      </c>
      <c r="L88" s="388">
        <v>195.9375</v>
      </c>
      <c r="M88" s="388">
        <v>195.9375</v>
      </c>
      <c r="N88" s="388">
        <v>195.9375</v>
      </c>
      <c r="O88" s="388">
        <v>195.9375</v>
      </c>
      <c r="P88" s="388">
        <v>195.9375</v>
      </c>
      <c r="Q88" s="388">
        <v>195.9375</v>
      </c>
      <c r="R88" s="388">
        <v>195.9375</v>
      </c>
      <c r="S88" s="388">
        <v>195.9375</v>
      </c>
      <c r="T88" s="388">
        <v>195.9375</v>
      </c>
      <c r="U88" s="388">
        <v>195.9375</v>
      </c>
      <c r="V88" s="388">
        <v>195.9375</v>
      </c>
      <c r="W88" s="388">
        <v>195.9375</v>
      </c>
      <c r="X88" s="388">
        <v>195.9375</v>
      </c>
      <c r="Y88" s="388">
        <v>195.9375</v>
      </c>
      <c r="Z88" s="388">
        <v>195.9375</v>
      </c>
      <c r="AA88" s="388">
        <v>195.9375</v>
      </c>
      <c r="AB88" s="388">
        <v>195.9375</v>
      </c>
      <c r="AC88" s="388">
        <v>195.9375</v>
      </c>
      <c r="AD88" s="388">
        <v>195.9375</v>
      </c>
      <c r="AE88" s="388">
        <v>195.9375</v>
      </c>
      <c r="AF88" s="388">
        <v>195.9375</v>
      </c>
      <c r="AG88" s="388">
        <v>195.9375</v>
      </c>
      <c r="AH88" s="388">
        <v>13225.78125</v>
      </c>
      <c r="AI88" s="80">
        <f t="shared" si="41"/>
        <v>19299.84375</v>
      </c>
    </row>
    <row r="89" spans="2:35" s="492" customFormat="1" x14ac:dyDescent="0.2">
      <c r="B89" s="387" t="s">
        <v>473</v>
      </c>
      <c r="C89" s="388">
        <v>487.5</v>
      </c>
      <c r="D89" s="388">
        <v>487.5</v>
      </c>
      <c r="E89" s="388">
        <v>487.5</v>
      </c>
      <c r="F89" s="388">
        <v>487.5</v>
      </c>
      <c r="G89" s="388">
        <v>487.5</v>
      </c>
      <c r="H89" s="388">
        <v>487.5</v>
      </c>
      <c r="I89" s="388">
        <v>487.5</v>
      </c>
      <c r="J89" s="80">
        <v>243.75</v>
      </c>
      <c r="K89" s="388">
        <v>0</v>
      </c>
      <c r="L89" s="388">
        <v>0</v>
      </c>
      <c r="M89" s="388">
        <v>0</v>
      </c>
      <c r="N89" s="388">
        <v>0</v>
      </c>
      <c r="O89" s="388">
        <v>0</v>
      </c>
      <c r="P89" s="388">
        <v>0</v>
      </c>
      <c r="Q89" s="388">
        <v>0</v>
      </c>
      <c r="R89" s="388">
        <v>0</v>
      </c>
      <c r="S89" s="388">
        <v>0</v>
      </c>
      <c r="T89" s="388">
        <v>0</v>
      </c>
      <c r="U89" s="388">
        <v>0</v>
      </c>
      <c r="V89" s="388">
        <v>0</v>
      </c>
      <c r="W89" s="388">
        <v>0</v>
      </c>
      <c r="X89" s="388">
        <v>0</v>
      </c>
      <c r="Y89" s="388">
        <v>0</v>
      </c>
      <c r="Z89" s="388">
        <v>0</v>
      </c>
      <c r="AA89" s="388">
        <v>0</v>
      </c>
      <c r="AB89" s="388">
        <v>0</v>
      </c>
      <c r="AC89" s="388">
        <v>0</v>
      </c>
      <c r="AD89" s="388">
        <v>0</v>
      </c>
      <c r="AE89" s="388">
        <v>0</v>
      </c>
      <c r="AF89" s="388">
        <v>0</v>
      </c>
      <c r="AG89" s="388">
        <v>0</v>
      </c>
      <c r="AH89" s="388">
        <v>0</v>
      </c>
      <c r="AI89" s="80">
        <f t="shared" si="41"/>
        <v>3656.25</v>
      </c>
    </row>
    <row r="90" spans="2:35" s="492" customFormat="1" x14ac:dyDescent="0.2">
      <c r="B90" s="362" t="s">
        <v>474</v>
      </c>
      <c r="C90" s="388">
        <v>209.6875</v>
      </c>
      <c r="D90" s="388">
        <v>209.6875</v>
      </c>
      <c r="E90" s="388">
        <v>209.6875</v>
      </c>
      <c r="F90" s="388">
        <v>209.6875</v>
      </c>
      <c r="G90" s="388">
        <v>209.6875</v>
      </c>
      <c r="H90" s="388">
        <v>209.6875</v>
      </c>
      <c r="I90" s="388">
        <v>209.6875</v>
      </c>
      <c r="J90" s="80">
        <v>209.6875</v>
      </c>
      <c r="K90" s="388">
        <v>209.6875</v>
      </c>
      <c r="L90" s="388">
        <v>209.6875</v>
      </c>
      <c r="M90" s="388">
        <v>209.6875</v>
      </c>
      <c r="N90" s="388">
        <v>209.6875</v>
      </c>
      <c r="O90" s="388">
        <v>209.6875</v>
      </c>
      <c r="P90" s="388">
        <v>209.6875</v>
      </c>
      <c r="Q90" s="388">
        <v>209.6875</v>
      </c>
      <c r="R90" s="388">
        <v>209.6875</v>
      </c>
      <c r="S90" s="388">
        <v>209.6875</v>
      </c>
      <c r="T90" s="388">
        <v>209.6875</v>
      </c>
      <c r="U90" s="388">
        <v>209.6875</v>
      </c>
      <c r="V90" s="388">
        <v>209.6875</v>
      </c>
      <c r="W90" s="388">
        <v>209.6875</v>
      </c>
      <c r="X90" s="388">
        <v>209.6875</v>
      </c>
      <c r="Y90" s="388">
        <v>209.6875</v>
      </c>
      <c r="Z90" s="388">
        <v>209.6875</v>
      </c>
      <c r="AA90" s="388">
        <v>209.6875</v>
      </c>
      <c r="AB90" s="388">
        <v>209.6875</v>
      </c>
      <c r="AC90" s="388">
        <v>209.6875</v>
      </c>
      <c r="AD90" s="388">
        <v>104.84375</v>
      </c>
      <c r="AE90" s="388">
        <v>0</v>
      </c>
      <c r="AF90" s="388">
        <v>0</v>
      </c>
      <c r="AG90" s="388">
        <v>0</v>
      </c>
      <c r="AH90" s="388">
        <v>0</v>
      </c>
      <c r="AI90" s="80">
        <f t="shared" si="41"/>
        <v>5766.40625</v>
      </c>
    </row>
    <row r="91" spans="2:35" s="492" customFormat="1" x14ac:dyDescent="0.2">
      <c r="B91" s="387" t="s">
        <v>682</v>
      </c>
      <c r="C91" s="388">
        <v>38.597895699908513</v>
      </c>
      <c r="D91" s="388">
        <v>38.597895699908513</v>
      </c>
      <c r="E91" s="388">
        <v>38.703643355443731</v>
      </c>
      <c r="F91" s="388">
        <v>38.597895699908513</v>
      </c>
      <c r="G91" s="388">
        <v>38.597895699908513</v>
      </c>
      <c r="H91" s="388">
        <v>0</v>
      </c>
      <c r="I91" s="388">
        <v>0</v>
      </c>
      <c r="J91" s="80">
        <v>0</v>
      </c>
      <c r="K91" s="388">
        <v>0</v>
      </c>
      <c r="L91" s="388">
        <v>0</v>
      </c>
      <c r="M91" s="388">
        <v>0</v>
      </c>
      <c r="N91" s="388">
        <v>0</v>
      </c>
      <c r="O91" s="388">
        <v>0</v>
      </c>
      <c r="P91" s="388">
        <v>0</v>
      </c>
      <c r="Q91" s="388">
        <v>0</v>
      </c>
      <c r="R91" s="388">
        <v>0</v>
      </c>
      <c r="S91" s="388">
        <v>0</v>
      </c>
      <c r="T91" s="388">
        <v>0</v>
      </c>
      <c r="U91" s="388">
        <v>0</v>
      </c>
      <c r="V91" s="388">
        <v>0</v>
      </c>
      <c r="W91" s="388">
        <v>0</v>
      </c>
      <c r="X91" s="388">
        <v>0</v>
      </c>
      <c r="Y91" s="388">
        <v>0</v>
      </c>
      <c r="Z91" s="388">
        <v>0</v>
      </c>
      <c r="AA91" s="388">
        <v>0</v>
      </c>
      <c r="AB91" s="388">
        <v>0</v>
      </c>
      <c r="AC91" s="388">
        <v>0</v>
      </c>
      <c r="AD91" s="388">
        <v>0</v>
      </c>
      <c r="AE91" s="388">
        <v>0</v>
      </c>
      <c r="AF91" s="388">
        <v>0</v>
      </c>
      <c r="AG91" s="388">
        <v>0</v>
      </c>
      <c r="AH91" s="388">
        <v>0</v>
      </c>
      <c r="AI91" s="80">
        <f t="shared" si="41"/>
        <v>193.0952261550778</v>
      </c>
    </row>
    <row r="92" spans="2:35" s="492" customFormat="1" x14ac:dyDescent="0.2">
      <c r="B92" s="387" t="s">
        <v>583</v>
      </c>
      <c r="C92" s="388">
        <v>55.395128087831658</v>
      </c>
      <c r="D92" s="388">
        <v>55.395128087831658</v>
      </c>
      <c r="E92" s="388">
        <v>55.395128087831658</v>
      </c>
      <c r="F92" s="388">
        <v>55.395128087831658</v>
      </c>
      <c r="G92" s="388">
        <v>0</v>
      </c>
      <c r="H92" s="388">
        <v>0</v>
      </c>
      <c r="I92" s="388">
        <v>0</v>
      </c>
      <c r="J92" s="80">
        <v>0</v>
      </c>
      <c r="K92" s="388">
        <v>0</v>
      </c>
      <c r="L92" s="388">
        <v>0</v>
      </c>
      <c r="M92" s="388">
        <v>0</v>
      </c>
      <c r="N92" s="388">
        <v>0</v>
      </c>
      <c r="O92" s="388">
        <v>0</v>
      </c>
      <c r="P92" s="388">
        <v>0</v>
      </c>
      <c r="Q92" s="388">
        <v>0</v>
      </c>
      <c r="R92" s="388">
        <v>0</v>
      </c>
      <c r="S92" s="388">
        <v>0</v>
      </c>
      <c r="T92" s="388">
        <v>0</v>
      </c>
      <c r="U92" s="388">
        <v>0</v>
      </c>
      <c r="V92" s="388">
        <v>0</v>
      </c>
      <c r="W92" s="388">
        <v>0</v>
      </c>
      <c r="X92" s="388">
        <v>0</v>
      </c>
      <c r="Y92" s="388">
        <v>0</v>
      </c>
      <c r="Z92" s="388">
        <v>0</v>
      </c>
      <c r="AA92" s="388">
        <v>0</v>
      </c>
      <c r="AB92" s="388">
        <v>0</v>
      </c>
      <c r="AC92" s="388">
        <v>0</v>
      </c>
      <c r="AD92" s="388">
        <v>0</v>
      </c>
      <c r="AE92" s="388">
        <v>0</v>
      </c>
      <c r="AF92" s="388">
        <v>0</v>
      </c>
      <c r="AG92" s="388">
        <v>0</v>
      </c>
      <c r="AH92" s="388">
        <v>0</v>
      </c>
      <c r="AI92" s="80">
        <f t="shared" si="41"/>
        <v>221.58051235132663</v>
      </c>
    </row>
    <row r="93" spans="2:35" s="492" customFormat="1" x14ac:dyDescent="0.2">
      <c r="B93" s="362" t="s">
        <v>584</v>
      </c>
      <c r="C93" s="389">
        <v>71.477584629460196</v>
      </c>
      <c r="D93" s="389">
        <v>71.477584629460196</v>
      </c>
      <c r="E93" s="389">
        <v>71.477584629460196</v>
      </c>
      <c r="F93" s="389">
        <v>71.477584629460196</v>
      </c>
      <c r="G93" s="389">
        <v>71.477584629460196</v>
      </c>
      <c r="H93" s="389">
        <v>71.477584629460196</v>
      </c>
      <c r="I93" s="389">
        <v>71.477584629460196</v>
      </c>
      <c r="J93" s="80">
        <v>71.477584629460196</v>
      </c>
      <c r="K93" s="389">
        <v>71.477584629460196</v>
      </c>
      <c r="L93" s="389">
        <v>0</v>
      </c>
      <c r="M93" s="389">
        <v>0</v>
      </c>
      <c r="N93" s="389">
        <v>0</v>
      </c>
      <c r="O93" s="389">
        <v>0</v>
      </c>
      <c r="P93" s="389">
        <v>0</v>
      </c>
      <c r="Q93" s="389">
        <v>0</v>
      </c>
      <c r="R93" s="389">
        <v>0</v>
      </c>
      <c r="S93" s="389">
        <v>0</v>
      </c>
      <c r="T93" s="389">
        <v>0</v>
      </c>
      <c r="U93" s="389">
        <v>0</v>
      </c>
      <c r="V93" s="389">
        <v>0</v>
      </c>
      <c r="W93" s="389">
        <v>0</v>
      </c>
      <c r="X93" s="389">
        <v>0</v>
      </c>
      <c r="Y93" s="389">
        <v>0</v>
      </c>
      <c r="Z93" s="389">
        <v>0</v>
      </c>
      <c r="AA93" s="389">
        <v>0</v>
      </c>
      <c r="AB93" s="389">
        <v>0</v>
      </c>
      <c r="AC93" s="389">
        <v>0</v>
      </c>
      <c r="AD93" s="389">
        <v>0</v>
      </c>
      <c r="AE93" s="389">
        <v>0</v>
      </c>
      <c r="AF93" s="389">
        <v>0</v>
      </c>
      <c r="AG93" s="389">
        <v>0</v>
      </c>
      <c r="AH93" s="389">
        <v>0</v>
      </c>
      <c r="AI93" s="80">
        <f t="shared" si="41"/>
        <v>643.29826166514181</v>
      </c>
    </row>
    <row r="94" spans="2:35" s="492" customFormat="1" x14ac:dyDescent="0.2">
      <c r="B94" s="362" t="s">
        <v>683</v>
      </c>
      <c r="C94" s="389">
        <v>60.041171088746573</v>
      </c>
      <c r="D94" s="389">
        <v>60.041171088746573</v>
      </c>
      <c r="E94" s="389">
        <v>60.205667451967066</v>
      </c>
      <c r="F94" s="389">
        <v>60.041171088746573</v>
      </c>
      <c r="G94" s="389">
        <v>60.041171088746573</v>
      </c>
      <c r="H94" s="389">
        <v>60.041171088746573</v>
      </c>
      <c r="I94" s="389">
        <v>60.205667451967066</v>
      </c>
      <c r="J94" s="80">
        <v>60.041171088746573</v>
      </c>
      <c r="K94" s="389">
        <v>60.041171088746573</v>
      </c>
      <c r="L94" s="389">
        <v>60.041171088746573</v>
      </c>
      <c r="M94" s="389">
        <v>0</v>
      </c>
      <c r="N94" s="389">
        <v>0</v>
      </c>
      <c r="O94" s="389">
        <v>0</v>
      </c>
      <c r="P94" s="389">
        <v>0</v>
      </c>
      <c r="Q94" s="389">
        <v>0</v>
      </c>
      <c r="R94" s="389">
        <v>0</v>
      </c>
      <c r="S94" s="389">
        <v>0</v>
      </c>
      <c r="T94" s="389">
        <v>0</v>
      </c>
      <c r="U94" s="389">
        <v>0</v>
      </c>
      <c r="V94" s="389">
        <v>0</v>
      </c>
      <c r="W94" s="389">
        <v>0</v>
      </c>
      <c r="X94" s="389">
        <v>0</v>
      </c>
      <c r="Y94" s="389">
        <v>0</v>
      </c>
      <c r="Z94" s="389">
        <v>0</v>
      </c>
      <c r="AA94" s="389">
        <v>0</v>
      </c>
      <c r="AB94" s="389">
        <v>0</v>
      </c>
      <c r="AC94" s="389">
        <v>0</v>
      </c>
      <c r="AD94" s="389">
        <v>0</v>
      </c>
      <c r="AE94" s="389">
        <v>0</v>
      </c>
      <c r="AF94" s="389">
        <v>0</v>
      </c>
      <c r="AG94" s="389">
        <v>0</v>
      </c>
      <c r="AH94" s="389">
        <v>0</v>
      </c>
      <c r="AI94" s="80">
        <f t="shared" si="41"/>
        <v>600.7407036139067</v>
      </c>
    </row>
    <row r="95" spans="2:35" s="492" customFormat="1" x14ac:dyDescent="0.2">
      <c r="B95" s="387" t="s">
        <v>684</v>
      </c>
      <c r="C95" s="388">
        <v>53.608188472095151</v>
      </c>
      <c r="D95" s="388">
        <v>53.755060224153702</v>
      </c>
      <c r="E95" s="388">
        <v>53.608188472095151</v>
      </c>
      <c r="F95" s="388">
        <v>53.608188472095151</v>
      </c>
      <c r="G95" s="388">
        <v>53.608188472095151</v>
      </c>
      <c r="H95" s="388">
        <v>53.755060224153702</v>
      </c>
      <c r="I95" s="388">
        <v>53.608188472095151</v>
      </c>
      <c r="J95" s="80">
        <v>53.608188472095151</v>
      </c>
      <c r="K95" s="388">
        <v>53.608188472095151</v>
      </c>
      <c r="L95" s="388">
        <v>53.755060224153702</v>
      </c>
      <c r="M95" s="388">
        <v>53.608188472095151</v>
      </c>
      <c r="N95" s="388">
        <v>53.608188472095151</v>
      </c>
      <c r="O95" s="388">
        <v>53.608188472095151</v>
      </c>
      <c r="P95" s="388">
        <v>53.755060224153702</v>
      </c>
      <c r="Q95" s="388">
        <v>53.608188472095151</v>
      </c>
      <c r="R95" s="388">
        <v>53.608188472095151</v>
      </c>
      <c r="S95" s="388">
        <v>53.608188472095151</v>
      </c>
      <c r="T95" s="388">
        <v>53.755060224153702</v>
      </c>
      <c r="U95" s="388">
        <v>53.608188472095151</v>
      </c>
      <c r="V95" s="388">
        <v>53.608188472095151</v>
      </c>
      <c r="W95" s="388">
        <v>53.608188472095151</v>
      </c>
      <c r="X95" s="388">
        <v>53.755060224153702</v>
      </c>
      <c r="Y95" s="388">
        <v>53.608188472095151</v>
      </c>
      <c r="Z95" s="388">
        <v>53.608188472095151</v>
      </c>
      <c r="AA95" s="388">
        <v>53.608188472095151</v>
      </c>
      <c r="AB95" s="388">
        <v>53.755060224153702</v>
      </c>
      <c r="AC95" s="388">
        <v>53.608188472095151</v>
      </c>
      <c r="AD95" s="388">
        <v>53.608188472095151</v>
      </c>
      <c r="AE95" s="388">
        <v>53.608188472095151</v>
      </c>
      <c r="AF95" s="388">
        <v>0</v>
      </c>
      <c r="AG95" s="388">
        <v>0</v>
      </c>
      <c r="AH95" s="388">
        <v>0</v>
      </c>
      <c r="AI95" s="80">
        <f t="shared" si="41"/>
        <v>1555.66556795517</v>
      </c>
    </row>
    <row r="96" spans="2:35" s="492" customFormat="1" x14ac:dyDescent="0.2">
      <c r="B96" s="387" t="s">
        <v>634</v>
      </c>
      <c r="C96" s="388">
        <v>13.718118077431155</v>
      </c>
      <c r="D96" s="388">
        <v>13.718118077431155</v>
      </c>
      <c r="E96" s="388">
        <v>0</v>
      </c>
      <c r="F96" s="388">
        <v>0</v>
      </c>
      <c r="G96" s="388">
        <v>0</v>
      </c>
      <c r="H96" s="388">
        <v>0</v>
      </c>
      <c r="I96" s="388">
        <v>0</v>
      </c>
      <c r="J96" s="80">
        <v>0</v>
      </c>
      <c r="K96" s="388">
        <v>0</v>
      </c>
      <c r="L96" s="388">
        <v>0</v>
      </c>
      <c r="M96" s="388">
        <v>0</v>
      </c>
      <c r="N96" s="388">
        <v>0</v>
      </c>
      <c r="O96" s="388">
        <v>0</v>
      </c>
      <c r="P96" s="388">
        <v>0</v>
      </c>
      <c r="Q96" s="388">
        <v>0</v>
      </c>
      <c r="R96" s="388">
        <v>0</v>
      </c>
      <c r="S96" s="388">
        <v>0</v>
      </c>
      <c r="T96" s="388">
        <v>0</v>
      </c>
      <c r="U96" s="388">
        <v>0</v>
      </c>
      <c r="V96" s="388">
        <v>0</v>
      </c>
      <c r="W96" s="388">
        <v>0</v>
      </c>
      <c r="X96" s="388">
        <v>0</v>
      </c>
      <c r="Y96" s="388">
        <v>0</v>
      </c>
      <c r="Z96" s="388">
        <v>0</v>
      </c>
      <c r="AA96" s="388">
        <v>0</v>
      </c>
      <c r="AB96" s="388">
        <v>0</v>
      </c>
      <c r="AC96" s="388">
        <v>0</v>
      </c>
      <c r="AD96" s="388">
        <v>0</v>
      </c>
      <c r="AE96" s="388">
        <v>0</v>
      </c>
      <c r="AF96" s="388">
        <v>0</v>
      </c>
      <c r="AG96" s="388">
        <v>0</v>
      </c>
      <c r="AH96" s="388">
        <v>0</v>
      </c>
      <c r="AI96" s="80">
        <f t="shared" si="41"/>
        <v>27.436236154862311</v>
      </c>
    </row>
    <row r="97" spans="2:35" s="492" customFormat="1" x14ac:dyDescent="0.2">
      <c r="B97" s="387" t="s">
        <v>629</v>
      </c>
      <c r="C97" s="388">
        <v>738.83857891391574</v>
      </c>
      <c r="D97" s="388">
        <v>740.86279419861171</v>
      </c>
      <c r="E97" s="388">
        <v>738.83857891391597</v>
      </c>
      <c r="F97" s="388">
        <v>368.40718181461028</v>
      </c>
      <c r="G97" s="388">
        <v>0</v>
      </c>
      <c r="H97" s="388">
        <v>0</v>
      </c>
      <c r="I97" s="388">
        <v>0</v>
      </c>
      <c r="J97" s="80">
        <v>0</v>
      </c>
      <c r="K97" s="388">
        <v>0</v>
      </c>
      <c r="L97" s="388">
        <v>0</v>
      </c>
      <c r="M97" s="388">
        <v>0</v>
      </c>
      <c r="N97" s="388">
        <v>0</v>
      </c>
      <c r="O97" s="388">
        <v>0</v>
      </c>
      <c r="P97" s="388">
        <v>0</v>
      </c>
      <c r="Q97" s="388">
        <v>0</v>
      </c>
      <c r="R97" s="388">
        <v>0</v>
      </c>
      <c r="S97" s="388">
        <v>0</v>
      </c>
      <c r="T97" s="388">
        <v>0</v>
      </c>
      <c r="U97" s="388">
        <v>0</v>
      </c>
      <c r="V97" s="388">
        <v>0</v>
      </c>
      <c r="W97" s="388">
        <v>0</v>
      </c>
      <c r="X97" s="388">
        <v>0</v>
      </c>
      <c r="Y97" s="388">
        <v>0</v>
      </c>
      <c r="Z97" s="388">
        <v>0</v>
      </c>
      <c r="AA97" s="388">
        <v>0</v>
      </c>
      <c r="AB97" s="388">
        <v>0</v>
      </c>
      <c r="AC97" s="388">
        <v>0</v>
      </c>
      <c r="AD97" s="388">
        <v>0</v>
      </c>
      <c r="AE97" s="388">
        <v>0</v>
      </c>
      <c r="AF97" s="388">
        <v>0</v>
      </c>
      <c r="AG97" s="388">
        <v>0</v>
      </c>
      <c r="AH97" s="388">
        <v>0</v>
      </c>
      <c r="AI97" s="80">
        <f t="shared" si="41"/>
        <v>2586.947133841054</v>
      </c>
    </row>
    <row r="98" spans="2:35" s="492" customFormat="1" x14ac:dyDescent="0.2">
      <c r="B98" s="387" t="s">
        <v>764</v>
      </c>
      <c r="C98" s="388">
        <v>134.90918129091864</v>
      </c>
      <c r="D98" s="388">
        <v>0</v>
      </c>
      <c r="E98" s="388">
        <v>0</v>
      </c>
      <c r="F98" s="388">
        <v>0</v>
      </c>
      <c r="G98" s="388">
        <v>0</v>
      </c>
      <c r="H98" s="388">
        <v>0</v>
      </c>
      <c r="I98" s="388">
        <v>0</v>
      </c>
      <c r="J98" s="80">
        <v>0</v>
      </c>
      <c r="K98" s="388">
        <v>0</v>
      </c>
      <c r="L98" s="388">
        <v>0</v>
      </c>
      <c r="M98" s="388">
        <v>0</v>
      </c>
      <c r="N98" s="388">
        <v>0</v>
      </c>
      <c r="O98" s="388">
        <v>0</v>
      </c>
      <c r="P98" s="388">
        <v>0</v>
      </c>
      <c r="Q98" s="388">
        <v>0</v>
      </c>
      <c r="R98" s="388">
        <v>0</v>
      </c>
      <c r="S98" s="388">
        <v>0</v>
      </c>
      <c r="T98" s="388">
        <v>0</v>
      </c>
      <c r="U98" s="388">
        <v>0</v>
      </c>
      <c r="V98" s="388">
        <v>0</v>
      </c>
      <c r="W98" s="388">
        <v>0</v>
      </c>
      <c r="X98" s="388">
        <v>0</v>
      </c>
      <c r="Y98" s="388">
        <v>0</v>
      </c>
      <c r="Z98" s="388">
        <v>0</v>
      </c>
      <c r="AA98" s="388">
        <v>0</v>
      </c>
      <c r="AB98" s="388">
        <v>0</v>
      </c>
      <c r="AC98" s="388">
        <v>0</v>
      </c>
      <c r="AD98" s="388">
        <v>0</v>
      </c>
      <c r="AE98" s="388">
        <v>0</v>
      </c>
      <c r="AF98" s="388">
        <v>0</v>
      </c>
      <c r="AG98" s="388">
        <v>0</v>
      </c>
      <c r="AH98" s="388">
        <v>0</v>
      </c>
      <c r="AI98" s="80">
        <f t="shared" si="41"/>
        <v>134.90918129091864</v>
      </c>
    </row>
    <row r="99" spans="2:35" s="492" customFormat="1" x14ac:dyDescent="0.2">
      <c r="B99" s="387" t="s">
        <v>765</v>
      </c>
      <c r="C99" s="388">
        <v>104.97873860800989</v>
      </c>
      <c r="D99" s="388">
        <v>0</v>
      </c>
      <c r="E99" s="388">
        <v>0</v>
      </c>
      <c r="F99" s="388">
        <v>0</v>
      </c>
      <c r="G99" s="388">
        <v>0</v>
      </c>
      <c r="H99" s="388">
        <v>0</v>
      </c>
      <c r="I99" s="388">
        <v>0</v>
      </c>
      <c r="J99" s="80">
        <v>0</v>
      </c>
      <c r="K99" s="388">
        <v>0</v>
      </c>
      <c r="L99" s="388">
        <v>0</v>
      </c>
      <c r="M99" s="388">
        <v>0</v>
      </c>
      <c r="N99" s="388">
        <v>0</v>
      </c>
      <c r="O99" s="388">
        <v>0</v>
      </c>
      <c r="P99" s="388">
        <v>0</v>
      </c>
      <c r="Q99" s="388">
        <v>0</v>
      </c>
      <c r="R99" s="388">
        <v>0</v>
      </c>
      <c r="S99" s="388">
        <v>0</v>
      </c>
      <c r="T99" s="388">
        <v>0</v>
      </c>
      <c r="U99" s="388">
        <v>0</v>
      </c>
      <c r="V99" s="388">
        <v>0</v>
      </c>
      <c r="W99" s="388">
        <v>0</v>
      </c>
      <c r="X99" s="388">
        <v>0</v>
      </c>
      <c r="Y99" s="388">
        <v>0</v>
      </c>
      <c r="Z99" s="388">
        <v>0</v>
      </c>
      <c r="AA99" s="388">
        <v>0</v>
      </c>
      <c r="AB99" s="388">
        <v>0</v>
      </c>
      <c r="AC99" s="388">
        <v>0</v>
      </c>
      <c r="AD99" s="388">
        <v>0</v>
      </c>
      <c r="AE99" s="388">
        <v>0</v>
      </c>
      <c r="AF99" s="388">
        <v>0</v>
      </c>
      <c r="AG99" s="388">
        <v>0</v>
      </c>
      <c r="AH99" s="388">
        <v>0</v>
      </c>
      <c r="AI99" s="80">
        <f t="shared" si="41"/>
        <v>104.97873860800989</v>
      </c>
    </row>
    <row r="100" spans="2:35" s="492" customFormat="1" x14ac:dyDescent="0.2">
      <c r="B100" s="387" t="s">
        <v>877</v>
      </c>
      <c r="C100" s="388">
        <v>497.44585474972024</v>
      </c>
      <c r="D100" s="388">
        <v>498.80872010519818</v>
      </c>
      <c r="E100" s="388">
        <v>0</v>
      </c>
      <c r="F100" s="388">
        <v>0</v>
      </c>
      <c r="G100" s="388">
        <v>0</v>
      </c>
      <c r="H100" s="388">
        <v>0</v>
      </c>
      <c r="I100" s="388">
        <v>0</v>
      </c>
      <c r="J100" s="80">
        <v>0</v>
      </c>
      <c r="K100" s="388">
        <v>0</v>
      </c>
      <c r="L100" s="388">
        <v>0</v>
      </c>
      <c r="M100" s="388">
        <v>0</v>
      </c>
      <c r="N100" s="388">
        <v>0</v>
      </c>
      <c r="O100" s="388">
        <v>0</v>
      </c>
      <c r="P100" s="388">
        <v>0</v>
      </c>
      <c r="Q100" s="388">
        <v>0</v>
      </c>
      <c r="R100" s="388">
        <v>0</v>
      </c>
      <c r="S100" s="388">
        <v>0</v>
      </c>
      <c r="T100" s="388">
        <v>0</v>
      </c>
      <c r="U100" s="388">
        <v>0</v>
      </c>
      <c r="V100" s="388">
        <v>0</v>
      </c>
      <c r="W100" s="388">
        <v>0</v>
      </c>
      <c r="X100" s="388">
        <v>0</v>
      </c>
      <c r="Y100" s="388">
        <v>0</v>
      </c>
      <c r="Z100" s="388">
        <v>0</v>
      </c>
      <c r="AA100" s="388">
        <v>0</v>
      </c>
      <c r="AB100" s="388">
        <v>0</v>
      </c>
      <c r="AC100" s="388">
        <v>0</v>
      </c>
      <c r="AD100" s="388">
        <v>0</v>
      </c>
      <c r="AE100" s="388">
        <v>0</v>
      </c>
      <c r="AF100" s="388">
        <v>0</v>
      </c>
      <c r="AG100" s="388">
        <v>0</v>
      </c>
      <c r="AH100" s="388">
        <v>0</v>
      </c>
      <c r="AI100" s="80">
        <f t="shared" si="41"/>
        <v>996.25457485491847</v>
      </c>
    </row>
    <row r="101" spans="2:35" s="492" customFormat="1" x14ac:dyDescent="0.2">
      <c r="B101" s="387" t="s">
        <v>418</v>
      </c>
      <c r="C101" s="388">
        <v>236.00041189779296</v>
      </c>
      <c r="D101" s="388">
        <v>58.838458856710034</v>
      </c>
      <c r="E101" s="388">
        <v>0</v>
      </c>
      <c r="F101" s="388">
        <v>0</v>
      </c>
      <c r="G101" s="388">
        <v>0</v>
      </c>
      <c r="H101" s="388">
        <v>0</v>
      </c>
      <c r="I101" s="388">
        <v>0</v>
      </c>
      <c r="J101" s="80">
        <v>0</v>
      </c>
      <c r="K101" s="388">
        <v>0</v>
      </c>
      <c r="L101" s="388">
        <v>0</v>
      </c>
      <c r="M101" s="388">
        <v>0</v>
      </c>
      <c r="N101" s="388">
        <v>0</v>
      </c>
      <c r="O101" s="388">
        <v>0</v>
      </c>
      <c r="P101" s="388">
        <v>0</v>
      </c>
      <c r="Q101" s="388">
        <v>0</v>
      </c>
      <c r="R101" s="388">
        <v>0</v>
      </c>
      <c r="S101" s="388">
        <v>0</v>
      </c>
      <c r="T101" s="388">
        <v>0</v>
      </c>
      <c r="U101" s="388">
        <v>0</v>
      </c>
      <c r="V101" s="388">
        <v>0</v>
      </c>
      <c r="W101" s="388">
        <v>0</v>
      </c>
      <c r="X101" s="388">
        <v>0</v>
      </c>
      <c r="Y101" s="388">
        <v>0</v>
      </c>
      <c r="Z101" s="388">
        <v>0</v>
      </c>
      <c r="AA101" s="388">
        <v>0</v>
      </c>
      <c r="AB101" s="388">
        <v>0</v>
      </c>
      <c r="AC101" s="388">
        <v>0</v>
      </c>
      <c r="AD101" s="388">
        <v>0</v>
      </c>
      <c r="AE101" s="388">
        <v>0</v>
      </c>
      <c r="AF101" s="388">
        <v>0</v>
      </c>
      <c r="AG101" s="388">
        <v>0</v>
      </c>
      <c r="AH101" s="388">
        <v>0</v>
      </c>
      <c r="AI101" s="80">
        <f t="shared" si="41"/>
        <v>294.83887075450298</v>
      </c>
    </row>
    <row r="102" spans="2:35" s="492" customFormat="1" x14ac:dyDescent="0.2">
      <c r="B102" s="387" t="s">
        <v>985</v>
      </c>
      <c r="C102" s="388">
        <v>0</v>
      </c>
      <c r="D102" s="388">
        <v>0</v>
      </c>
      <c r="E102" s="388">
        <v>0</v>
      </c>
      <c r="F102" s="388">
        <v>0</v>
      </c>
      <c r="G102" s="388">
        <v>0</v>
      </c>
      <c r="H102" s="388">
        <v>0</v>
      </c>
      <c r="I102" s="388">
        <v>0</v>
      </c>
      <c r="J102" s="80">
        <v>0</v>
      </c>
      <c r="K102" s="388">
        <v>0</v>
      </c>
      <c r="L102" s="388">
        <v>0</v>
      </c>
      <c r="M102" s="388">
        <v>0</v>
      </c>
      <c r="N102" s="388">
        <v>0</v>
      </c>
      <c r="O102" s="388">
        <v>0</v>
      </c>
      <c r="P102" s="388">
        <v>0</v>
      </c>
      <c r="Q102" s="388">
        <v>0</v>
      </c>
      <c r="R102" s="388">
        <v>0</v>
      </c>
      <c r="S102" s="388">
        <v>0</v>
      </c>
      <c r="T102" s="388">
        <v>0</v>
      </c>
      <c r="U102" s="388">
        <v>0</v>
      </c>
      <c r="V102" s="388">
        <v>0</v>
      </c>
      <c r="W102" s="388">
        <v>0</v>
      </c>
      <c r="X102" s="388">
        <v>0</v>
      </c>
      <c r="Y102" s="388">
        <v>0</v>
      </c>
      <c r="Z102" s="388">
        <v>0</v>
      </c>
      <c r="AA102" s="388">
        <v>0</v>
      </c>
      <c r="AB102" s="388">
        <v>0</v>
      </c>
      <c r="AC102" s="388">
        <v>0</v>
      </c>
      <c r="AD102" s="388">
        <v>0</v>
      </c>
      <c r="AE102" s="388">
        <v>0</v>
      </c>
      <c r="AF102" s="388">
        <v>0</v>
      </c>
      <c r="AG102" s="388">
        <v>0</v>
      </c>
      <c r="AH102" s="388">
        <v>0</v>
      </c>
      <c r="AI102" s="80">
        <f t="shared" si="41"/>
        <v>0</v>
      </c>
    </row>
    <row r="103" spans="2:35" s="492" customFormat="1" x14ac:dyDescent="0.2">
      <c r="B103" s="387" t="s">
        <v>808</v>
      </c>
      <c r="C103" s="388">
        <v>93.919969557213705</v>
      </c>
      <c r="D103" s="388">
        <v>86.901708061457214</v>
      </c>
      <c r="E103" s="388">
        <v>78.870674277341237</v>
      </c>
      <c r="F103" s="388">
        <v>70.547547446460115</v>
      </c>
      <c r="G103" s="388">
        <v>61.648532503180476</v>
      </c>
      <c r="H103" s="388">
        <v>52.298245493978833</v>
      </c>
      <c r="I103" s="388">
        <v>41.972074795481497</v>
      </c>
      <c r="J103" s="80">
        <v>31.09588524477412</v>
      </c>
      <c r="K103" s="388">
        <v>19.467157807148205</v>
      </c>
      <c r="L103" s="388">
        <v>7.0687251018956152</v>
      </c>
      <c r="M103" s="388">
        <v>0</v>
      </c>
      <c r="N103" s="388">
        <v>0</v>
      </c>
      <c r="O103" s="388">
        <v>0</v>
      </c>
      <c r="P103" s="388">
        <v>0</v>
      </c>
      <c r="Q103" s="388">
        <v>0</v>
      </c>
      <c r="R103" s="388">
        <v>0</v>
      </c>
      <c r="S103" s="388">
        <v>0</v>
      </c>
      <c r="T103" s="388">
        <v>0</v>
      </c>
      <c r="U103" s="388">
        <v>0</v>
      </c>
      <c r="V103" s="388">
        <v>0</v>
      </c>
      <c r="W103" s="388">
        <v>0</v>
      </c>
      <c r="X103" s="388">
        <v>0</v>
      </c>
      <c r="Y103" s="388">
        <v>0</v>
      </c>
      <c r="Z103" s="388">
        <v>0</v>
      </c>
      <c r="AA103" s="388">
        <v>0</v>
      </c>
      <c r="AB103" s="388">
        <v>0</v>
      </c>
      <c r="AC103" s="388">
        <v>0</v>
      </c>
      <c r="AD103" s="388">
        <v>0</v>
      </c>
      <c r="AE103" s="388">
        <v>0</v>
      </c>
      <c r="AF103" s="388">
        <v>0</v>
      </c>
      <c r="AG103" s="388">
        <v>0</v>
      </c>
      <c r="AH103" s="388">
        <v>0</v>
      </c>
      <c r="AI103" s="80">
        <f t="shared" si="41"/>
        <v>543.79052028893102</v>
      </c>
    </row>
    <row r="104" spans="2:35" s="492" customFormat="1" x14ac:dyDescent="0.2">
      <c r="B104" s="387" t="s">
        <v>479</v>
      </c>
      <c r="C104" s="388">
        <v>6.9468719400000003</v>
      </c>
      <c r="D104" s="388">
        <v>6.9468719400000003</v>
      </c>
      <c r="E104" s="388">
        <v>6.9468719400000003</v>
      </c>
      <c r="F104" s="388">
        <v>6.9468719400000003</v>
      </c>
      <c r="G104" s="388">
        <v>6.9468719400000003</v>
      </c>
      <c r="H104" s="388">
        <v>0</v>
      </c>
      <c r="I104" s="388">
        <v>0</v>
      </c>
      <c r="J104" s="80">
        <v>0</v>
      </c>
      <c r="K104" s="388">
        <v>0</v>
      </c>
      <c r="L104" s="388">
        <v>0</v>
      </c>
      <c r="M104" s="388">
        <v>0</v>
      </c>
      <c r="N104" s="388">
        <v>0</v>
      </c>
      <c r="O104" s="388">
        <v>0</v>
      </c>
      <c r="P104" s="388">
        <v>0</v>
      </c>
      <c r="Q104" s="388">
        <v>0</v>
      </c>
      <c r="R104" s="388">
        <v>0</v>
      </c>
      <c r="S104" s="388">
        <v>0</v>
      </c>
      <c r="T104" s="388">
        <v>0</v>
      </c>
      <c r="U104" s="388">
        <v>0</v>
      </c>
      <c r="V104" s="388">
        <v>0</v>
      </c>
      <c r="W104" s="388">
        <v>0</v>
      </c>
      <c r="X104" s="388">
        <v>0</v>
      </c>
      <c r="Y104" s="388">
        <v>0</v>
      </c>
      <c r="Z104" s="388">
        <v>0</v>
      </c>
      <c r="AA104" s="388">
        <v>0</v>
      </c>
      <c r="AB104" s="388">
        <v>0</v>
      </c>
      <c r="AC104" s="388">
        <v>0</v>
      </c>
      <c r="AD104" s="388">
        <v>0</v>
      </c>
      <c r="AE104" s="388">
        <v>0</v>
      </c>
      <c r="AF104" s="388">
        <v>0</v>
      </c>
      <c r="AG104" s="388">
        <v>0</v>
      </c>
      <c r="AH104" s="388">
        <v>0</v>
      </c>
      <c r="AI104" s="80">
        <f t="shared" si="41"/>
        <v>34.734359699999999</v>
      </c>
    </row>
    <row r="105" spans="2:35" s="492" customFormat="1" x14ac:dyDescent="0.2">
      <c r="B105" s="387" t="s">
        <v>853</v>
      </c>
      <c r="C105" s="388">
        <v>88.309304659999995</v>
      </c>
      <c r="D105" s="388">
        <v>88.309304659999995</v>
      </c>
      <c r="E105" s="388">
        <v>88.309304659999995</v>
      </c>
      <c r="F105" s="388">
        <v>88.309304659999995</v>
      </c>
      <c r="G105" s="388">
        <v>73.738269389999999</v>
      </c>
      <c r="H105" s="388">
        <v>44.59619885</v>
      </c>
      <c r="I105" s="388">
        <v>15.012581789999999</v>
      </c>
      <c r="J105" s="80">
        <v>0</v>
      </c>
      <c r="K105" s="388">
        <v>0</v>
      </c>
      <c r="L105" s="388">
        <v>0</v>
      </c>
      <c r="M105" s="388">
        <v>0</v>
      </c>
      <c r="N105" s="388">
        <v>0</v>
      </c>
      <c r="O105" s="388">
        <v>0</v>
      </c>
      <c r="P105" s="388">
        <v>0</v>
      </c>
      <c r="Q105" s="388">
        <v>0</v>
      </c>
      <c r="R105" s="388">
        <v>0</v>
      </c>
      <c r="S105" s="388">
        <v>0</v>
      </c>
      <c r="T105" s="388">
        <v>0</v>
      </c>
      <c r="U105" s="388">
        <v>0</v>
      </c>
      <c r="V105" s="388">
        <v>0</v>
      </c>
      <c r="W105" s="388">
        <v>0</v>
      </c>
      <c r="X105" s="388">
        <v>0</v>
      </c>
      <c r="Y105" s="388">
        <v>0</v>
      </c>
      <c r="Z105" s="388">
        <v>0</v>
      </c>
      <c r="AA105" s="388">
        <v>0</v>
      </c>
      <c r="AB105" s="388">
        <v>0</v>
      </c>
      <c r="AC105" s="388">
        <v>0</v>
      </c>
      <c r="AD105" s="388">
        <v>0</v>
      </c>
      <c r="AE105" s="388">
        <v>0</v>
      </c>
      <c r="AF105" s="388">
        <v>0</v>
      </c>
      <c r="AG105" s="388">
        <v>0</v>
      </c>
      <c r="AH105" s="388">
        <v>0</v>
      </c>
      <c r="AI105" s="80">
        <f t="shared" si="41"/>
        <v>486.58426866999997</v>
      </c>
    </row>
    <row r="106" spans="2:35" s="492" customFormat="1" x14ac:dyDescent="0.2">
      <c r="B106" s="387" t="s">
        <v>854</v>
      </c>
      <c r="C106" s="95">
        <v>174.79284999000001</v>
      </c>
      <c r="D106" s="95">
        <v>59.24850893</v>
      </c>
      <c r="E106" s="95">
        <v>0</v>
      </c>
      <c r="F106" s="95">
        <v>0</v>
      </c>
      <c r="G106" s="95">
        <v>0</v>
      </c>
      <c r="H106" s="95">
        <v>0</v>
      </c>
      <c r="I106" s="95">
        <v>0</v>
      </c>
      <c r="J106" s="80">
        <v>0</v>
      </c>
      <c r="K106" s="95">
        <v>0</v>
      </c>
      <c r="L106" s="95">
        <v>0</v>
      </c>
      <c r="M106" s="95">
        <v>0</v>
      </c>
      <c r="N106" s="95">
        <v>0</v>
      </c>
      <c r="O106" s="95">
        <v>0</v>
      </c>
      <c r="P106" s="95">
        <v>0</v>
      </c>
      <c r="Q106" s="95">
        <v>0</v>
      </c>
      <c r="R106" s="95">
        <v>0</v>
      </c>
      <c r="S106" s="95">
        <v>0</v>
      </c>
      <c r="T106" s="95">
        <v>0</v>
      </c>
      <c r="U106" s="95">
        <v>0</v>
      </c>
      <c r="V106" s="95">
        <v>0</v>
      </c>
      <c r="W106" s="95">
        <v>0</v>
      </c>
      <c r="X106" s="95">
        <v>0</v>
      </c>
      <c r="Y106" s="95">
        <v>0</v>
      </c>
      <c r="Z106" s="95">
        <v>0</v>
      </c>
      <c r="AA106" s="95">
        <v>0</v>
      </c>
      <c r="AB106" s="95">
        <v>0</v>
      </c>
      <c r="AC106" s="95">
        <v>0</v>
      </c>
      <c r="AD106" s="95">
        <v>0</v>
      </c>
      <c r="AE106" s="95">
        <v>0</v>
      </c>
      <c r="AF106" s="95">
        <v>0</v>
      </c>
      <c r="AG106" s="95">
        <v>0</v>
      </c>
      <c r="AH106" s="95">
        <v>0</v>
      </c>
      <c r="AI106" s="80">
        <f t="shared" si="41"/>
        <v>234.04135891999999</v>
      </c>
    </row>
    <row r="107" spans="2:35" s="492" customFormat="1" x14ac:dyDescent="0.2">
      <c r="B107" s="387" t="s">
        <v>636</v>
      </c>
      <c r="C107" s="95">
        <v>207.45959052000001</v>
      </c>
      <c r="D107" s="95">
        <v>207.45959052000001</v>
      </c>
      <c r="E107" s="80">
        <v>207.45959052000001</v>
      </c>
      <c r="F107" s="80">
        <v>207.45959052000001</v>
      </c>
      <c r="G107" s="80">
        <v>207.45959052000001</v>
      </c>
      <c r="H107" s="80">
        <v>207.45959052000001</v>
      </c>
      <c r="I107" s="80">
        <v>207.45959052000001</v>
      </c>
      <c r="J107" s="80">
        <v>207.45959052000001</v>
      </c>
      <c r="K107" s="95">
        <v>207.45959052000001</v>
      </c>
      <c r="L107" s="95">
        <v>207.45959052000001</v>
      </c>
      <c r="M107" s="95">
        <v>207.45959052000001</v>
      </c>
      <c r="N107" s="95">
        <v>207.45959052000001</v>
      </c>
      <c r="O107" s="95">
        <v>207.45959052000001</v>
      </c>
      <c r="P107" s="95">
        <v>207.45959052000001</v>
      </c>
      <c r="Q107" s="95">
        <v>207.45959052000001</v>
      </c>
      <c r="R107" s="95">
        <v>207.45959052000001</v>
      </c>
      <c r="S107" s="95">
        <v>173.22875808000001</v>
      </c>
      <c r="T107" s="95">
        <v>104.76709321</v>
      </c>
      <c r="U107" s="95">
        <v>35.268130390000003</v>
      </c>
      <c r="V107" s="95">
        <v>0</v>
      </c>
      <c r="W107" s="95">
        <v>0</v>
      </c>
      <c r="X107" s="95">
        <v>0</v>
      </c>
      <c r="Y107" s="95">
        <v>0</v>
      </c>
      <c r="Z107" s="95">
        <v>0</v>
      </c>
      <c r="AA107" s="95">
        <v>0</v>
      </c>
      <c r="AB107" s="95">
        <v>0</v>
      </c>
      <c r="AC107" s="95">
        <v>0</v>
      </c>
      <c r="AD107" s="95">
        <v>0</v>
      </c>
      <c r="AE107" s="95">
        <v>0</v>
      </c>
      <c r="AF107" s="95">
        <v>0</v>
      </c>
      <c r="AG107" s="95">
        <v>0</v>
      </c>
      <c r="AH107" s="95">
        <v>0</v>
      </c>
      <c r="AI107" s="80">
        <f t="shared" ref="AI107:AI138" si="42">SUM(C107:AH107)</f>
        <v>3632.6174299999984</v>
      </c>
    </row>
    <row r="108" spans="2:35" s="492" customFormat="1" x14ac:dyDescent="0.2">
      <c r="B108" s="362" t="s">
        <v>554</v>
      </c>
      <c r="C108" s="95">
        <v>348.57588936000002</v>
      </c>
      <c r="D108" s="95">
        <v>348.57588936000002</v>
      </c>
      <c r="E108" s="95">
        <v>348.57588936000002</v>
      </c>
      <c r="F108" s="95">
        <v>348.57588936000002</v>
      </c>
      <c r="G108" s="95">
        <v>0</v>
      </c>
      <c r="H108" s="95">
        <v>0</v>
      </c>
      <c r="I108" s="95">
        <v>0</v>
      </c>
      <c r="J108" s="80">
        <v>0</v>
      </c>
      <c r="K108" s="95">
        <v>0</v>
      </c>
      <c r="L108" s="95">
        <v>0</v>
      </c>
      <c r="M108" s="95">
        <v>0</v>
      </c>
      <c r="N108" s="95">
        <v>0</v>
      </c>
      <c r="O108" s="95">
        <v>0</v>
      </c>
      <c r="P108" s="95">
        <v>0</v>
      </c>
      <c r="Q108" s="95">
        <v>0</v>
      </c>
      <c r="R108" s="95">
        <v>0</v>
      </c>
      <c r="S108" s="95">
        <v>0</v>
      </c>
      <c r="T108" s="95">
        <v>0</v>
      </c>
      <c r="U108" s="95">
        <v>0</v>
      </c>
      <c r="V108" s="95">
        <v>0</v>
      </c>
      <c r="W108" s="95">
        <v>0</v>
      </c>
      <c r="X108" s="95">
        <v>0</v>
      </c>
      <c r="Y108" s="95">
        <v>0</v>
      </c>
      <c r="Z108" s="95">
        <v>0</v>
      </c>
      <c r="AA108" s="95">
        <v>0</v>
      </c>
      <c r="AB108" s="95">
        <v>0</v>
      </c>
      <c r="AC108" s="95">
        <v>0</v>
      </c>
      <c r="AD108" s="95">
        <v>0</v>
      </c>
      <c r="AE108" s="95">
        <v>0</v>
      </c>
      <c r="AF108" s="95">
        <v>0</v>
      </c>
      <c r="AG108" s="95">
        <v>0</v>
      </c>
      <c r="AH108" s="95">
        <v>0</v>
      </c>
      <c r="AI108" s="80">
        <f t="shared" si="42"/>
        <v>1394.3035574400001</v>
      </c>
    </row>
    <row r="109" spans="2:35" s="492" customFormat="1" x14ac:dyDescent="0.2">
      <c r="B109" s="387" t="s">
        <v>555</v>
      </c>
      <c r="C109" s="80">
        <v>355.19892777999996</v>
      </c>
      <c r="D109" s="80">
        <v>355.19892777999996</v>
      </c>
      <c r="E109" s="80">
        <v>355.19892777999996</v>
      </c>
      <c r="F109" s="80">
        <v>355.19892777999996</v>
      </c>
      <c r="G109" s="80">
        <v>355.19892777999996</v>
      </c>
      <c r="H109" s="80">
        <v>355.19892777999996</v>
      </c>
      <c r="I109" s="80">
        <v>355.19892777999996</v>
      </c>
      <c r="J109" s="80">
        <v>0</v>
      </c>
      <c r="K109" s="80">
        <v>0</v>
      </c>
      <c r="L109" s="80">
        <v>0</v>
      </c>
      <c r="M109" s="80">
        <v>0</v>
      </c>
      <c r="N109" s="80">
        <v>0</v>
      </c>
      <c r="O109" s="80">
        <v>0</v>
      </c>
      <c r="P109" s="80">
        <v>0</v>
      </c>
      <c r="Q109" s="80">
        <v>0</v>
      </c>
      <c r="R109" s="80">
        <v>0</v>
      </c>
      <c r="S109" s="80">
        <v>0</v>
      </c>
      <c r="T109" s="80">
        <v>0</v>
      </c>
      <c r="U109" s="80">
        <v>0</v>
      </c>
      <c r="V109" s="80">
        <v>0</v>
      </c>
      <c r="W109" s="80">
        <v>0</v>
      </c>
      <c r="X109" s="80">
        <v>0</v>
      </c>
      <c r="Y109" s="80">
        <v>0</v>
      </c>
      <c r="Z109" s="80">
        <v>0</v>
      </c>
      <c r="AA109" s="80">
        <v>0</v>
      </c>
      <c r="AB109" s="80">
        <v>0</v>
      </c>
      <c r="AC109" s="80">
        <v>0</v>
      </c>
      <c r="AD109" s="80">
        <v>0</v>
      </c>
      <c r="AE109" s="80">
        <v>0</v>
      </c>
      <c r="AF109" s="80">
        <v>0</v>
      </c>
      <c r="AG109" s="80">
        <v>0</v>
      </c>
      <c r="AH109" s="80">
        <v>0</v>
      </c>
      <c r="AI109" s="80">
        <f t="shared" si="42"/>
        <v>2486.3924944599994</v>
      </c>
    </row>
    <row r="110" spans="2:35" s="492" customFormat="1" x14ac:dyDescent="0.2">
      <c r="B110" s="362" t="s">
        <v>556</v>
      </c>
      <c r="C110" s="80">
        <v>369.37684057999996</v>
      </c>
      <c r="D110" s="80">
        <v>369.37684057999996</v>
      </c>
      <c r="E110" s="80">
        <v>369.37684057999996</v>
      </c>
      <c r="F110" s="80">
        <v>369.37684057999996</v>
      </c>
      <c r="G110" s="80">
        <v>369.37684057999996</v>
      </c>
      <c r="H110" s="80">
        <v>369.37684057999996</v>
      </c>
      <c r="I110" s="80">
        <v>369.37684057999996</v>
      </c>
      <c r="J110" s="80">
        <v>369.37684057999996</v>
      </c>
      <c r="K110" s="80">
        <v>369.37684057999996</v>
      </c>
      <c r="L110" s="80">
        <v>0</v>
      </c>
      <c r="M110" s="80">
        <v>0</v>
      </c>
      <c r="N110" s="80">
        <v>0</v>
      </c>
      <c r="O110" s="80">
        <v>0</v>
      </c>
      <c r="P110" s="80">
        <v>0</v>
      </c>
      <c r="Q110" s="80">
        <v>0</v>
      </c>
      <c r="R110" s="80">
        <v>0</v>
      </c>
      <c r="S110" s="80">
        <v>0</v>
      </c>
      <c r="T110" s="80">
        <v>0</v>
      </c>
      <c r="U110" s="80">
        <v>0</v>
      </c>
      <c r="V110" s="80">
        <v>0</v>
      </c>
      <c r="W110" s="80">
        <v>0</v>
      </c>
      <c r="X110" s="80">
        <v>0</v>
      </c>
      <c r="Y110" s="80">
        <v>0</v>
      </c>
      <c r="Z110" s="80">
        <v>0</v>
      </c>
      <c r="AA110" s="80">
        <v>0</v>
      </c>
      <c r="AB110" s="80">
        <v>0</v>
      </c>
      <c r="AC110" s="80">
        <v>0</v>
      </c>
      <c r="AD110" s="80">
        <v>0</v>
      </c>
      <c r="AE110" s="80">
        <v>0</v>
      </c>
      <c r="AF110" s="80">
        <v>0</v>
      </c>
      <c r="AG110" s="80">
        <v>0</v>
      </c>
      <c r="AH110" s="80">
        <v>0</v>
      </c>
      <c r="AI110" s="80">
        <f t="shared" si="42"/>
        <v>3324.3915652200003</v>
      </c>
    </row>
    <row r="111" spans="2:35" s="492" customFormat="1" x14ac:dyDescent="0.2">
      <c r="B111" s="387" t="s">
        <v>408</v>
      </c>
      <c r="C111" s="80">
        <v>235.80485336000001</v>
      </c>
      <c r="D111" s="80">
        <v>235.80485336000001</v>
      </c>
      <c r="E111" s="80">
        <v>0</v>
      </c>
      <c r="F111" s="80">
        <v>0</v>
      </c>
      <c r="G111" s="80">
        <v>0</v>
      </c>
      <c r="H111" s="80">
        <v>0</v>
      </c>
      <c r="I111" s="80">
        <v>0</v>
      </c>
      <c r="J111" s="80">
        <v>0</v>
      </c>
      <c r="K111" s="80">
        <v>0</v>
      </c>
      <c r="L111" s="80">
        <v>0</v>
      </c>
      <c r="M111" s="80">
        <v>0</v>
      </c>
      <c r="N111" s="80">
        <v>0</v>
      </c>
      <c r="O111" s="80">
        <v>0</v>
      </c>
      <c r="P111" s="80">
        <v>0</v>
      </c>
      <c r="Q111" s="80">
        <v>0</v>
      </c>
      <c r="R111" s="80">
        <v>0</v>
      </c>
      <c r="S111" s="80">
        <v>0</v>
      </c>
      <c r="T111" s="80">
        <v>0</v>
      </c>
      <c r="U111" s="80">
        <v>0</v>
      </c>
      <c r="V111" s="80">
        <v>0</v>
      </c>
      <c r="W111" s="80">
        <v>0</v>
      </c>
      <c r="X111" s="80">
        <v>0</v>
      </c>
      <c r="Y111" s="80">
        <v>0</v>
      </c>
      <c r="Z111" s="80">
        <v>0</v>
      </c>
      <c r="AA111" s="80">
        <v>0</v>
      </c>
      <c r="AB111" s="80">
        <v>0</v>
      </c>
      <c r="AC111" s="80">
        <v>0</v>
      </c>
      <c r="AD111" s="80">
        <v>0</v>
      </c>
      <c r="AE111" s="80">
        <v>0</v>
      </c>
      <c r="AF111" s="80">
        <v>0</v>
      </c>
      <c r="AG111" s="80">
        <v>0</v>
      </c>
      <c r="AH111" s="80">
        <v>0</v>
      </c>
      <c r="AI111" s="80">
        <f t="shared" si="42"/>
        <v>471.60970672000002</v>
      </c>
    </row>
    <row r="112" spans="2:35" s="492" customFormat="1" x14ac:dyDescent="0.2">
      <c r="B112" s="387" t="s">
        <v>852</v>
      </c>
      <c r="C112" s="80">
        <v>619.34107300999995</v>
      </c>
      <c r="D112" s="80">
        <v>506.78274119999998</v>
      </c>
      <c r="E112" s="80">
        <v>394.22440939999996</v>
      </c>
      <c r="F112" s="80">
        <v>281.66607760000005</v>
      </c>
      <c r="G112" s="80">
        <v>169.1077458</v>
      </c>
      <c r="H112" s="80">
        <v>56.414289950000004</v>
      </c>
      <c r="I112" s="80">
        <v>0</v>
      </c>
      <c r="J112" s="80">
        <v>0</v>
      </c>
      <c r="K112" s="80">
        <v>0</v>
      </c>
      <c r="L112" s="80">
        <v>0</v>
      </c>
      <c r="M112" s="80">
        <v>0</v>
      </c>
      <c r="N112" s="80">
        <v>0</v>
      </c>
      <c r="O112" s="80">
        <v>0</v>
      </c>
      <c r="P112" s="80">
        <v>0</v>
      </c>
      <c r="Q112" s="80">
        <v>0</v>
      </c>
      <c r="R112" s="80">
        <v>0</v>
      </c>
      <c r="S112" s="80">
        <v>0</v>
      </c>
      <c r="T112" s="80">
        <v>0</v>
      </c>
      <c r="U112" s="80">
        <v>0</v>
      </c>
      <c r="V112" s="80">
        <v>0</v>
      </c>
      <c r="W112" s="80">
        <v>0</v>
      </c>
      <c r="X112" s="80">
        <v>0</v>
      </c>
      <c r="Y112" s="80">
        <v>0</v>
      </c>
      <c r="Z112" s="80">
        <v>0</v>
      </c>
      <c r="AA112" s="80">
        <v>0</v>
      </c>
      <c r="AB112" s="80">
        <v>0</v>
      </c>
      <c r="AC112" s="80">
        <v>0</v>
      </c>
      <c r="AD112" s="80">
        <v>0</v>
      </c>
      <c r="AE112" s="80">
        <v>0</v>
      </c>
      <c r="AF112" s="80">
        <v>0</v>
      </c>
      <c r="AG112" s="80">
        <v>0</v>
      </c>
      <c r="AH112" s="80">
        <v>0</v>
      </c>
      <c r="AI112" s="80">
        <f t="shared" si="42"/>
        <v>2027.53633696</v>
      </c>
    </row>
    <row r="113" spans="2:35" s="492" customFormat="1" x14ac:dyDescent="0.2">
      <c r="B113" s="387" t="s">
        <v>855</v>
      </c>
      <c r="C113" s="80">
        <v>239.36753129000002</v>
      </c>
      <c r="D113" s="80">
        <v>108.80825231</v>
      </c>
      <c r="E113" s="80">
        <v>0</v>
      </c>
      <c r="F113" s="80">
        <v>0</v>
      </c>
      <c r="G113" s="80">
        <v>0</v>
      </c>
      <c r="H113" s="80">
        <v>0</v>
      </c>
      <c r="I113" s="80">
        <v>0</v>
      </c>
      <c r="J113" s="80">
        <v>0</v>
      </c>
      <c r="K113" s="80">
        <v>0</v>
      </c>
      <c r="L113" s="80">
        <v>0</v>
      </c>
      <c r="M113" s="80">
        <v>0</v>
      </c>
      <c r="N113" s="80">
        <v>0</v>
      </c>
      <c r="O113" s="80">
        <v>0</v>
      </c>
      <c r="P113" s="80">
        <v>0</v>
      </c>
      <c r="Q113" s="80">
        <v>0</v>
      </c>
      <c r="R113" s="80">
        <v>0</v>
      </c>
      <c r="S113" s="80">
        <v>0</v>
      </c>
      <c r="T113" s="80">
        <v>0</v>
      </c>
      <c r="U113" s="80">
        <v>0</v>
      </c>
      <c r="V113" s="80">
        <v>0</v>
      </c>
      <c r="W113" s="80">
        <v>0</v>
      </c>
      <c r="X113" s="80">
        <v>0</v>
      </c>
      <c r="Y113" s="80">
        <v>0</v>
      </c>
      <c r="Z113" s="80">
        <v>0</v>
      </c>
      <c r="AA113" s="80">
        <v>0</v>
      </c>
      <c r="AB113" s="80">
        <v>0</v>
      </c>
      <c r="AC113" s="80">
        <v>0</v>
      </c>
      <c r="AD113" s="80">
        <v>0</v>
      </c>
      <c r="AE113" s="80">
        <v>0</v>
      </c>
      <c r="AF113" s="80">
        <v>0</v>
      </c>
      <c r="AG113" s="80">
        <v>0</v>
      </c>
      <c r="AH113" s="80">
        <v>0</v>
      </c>
      <c r="AI113" s="80">
        <f t="shared" si="42"/>
        <v>348.17578360000005</v>
      </c>
    </row>
    <row r="114" spans="2:35" s="492" customFormat="1" x14ac:dyDescent="0.2">
      <c r="B114" s="387" t="s">
        <v>558</v>
      </c>
      <c r="C114" s="80">
        <v>85.49966714</v>
      </c>
      <c r="D114" s="80">
        <v>0</v>
      </c>
      <c r="E114" s="80">
        <v>0</v>
      </c>
      <c r="F114" s="80">
        <v>0</v>
      </c>
      <c r="G114" s="80">
        <v>0</v>
      </c>
      <c r="H114" s="80">
        <v>0</v>
      </c>
      <c r="I114" s="80">
        <v>0</v>
      </c>
      <c r="J114" s="80">
        <v>0</v>
      </c>
      <c r="K114" s="80">
        <v>0</v>
      </c>
      <c r="L114" s="80">
        <v>0</v>
      </c>
      <c r="M114" s="80">
        <v>0</v>
      </c>
      <c r="N114" s="80">
        <v>0</v>
      </c>
      <c r="O114" s="80">
        <v>0</v>
      </c>
      <c r="P114" s="80">
        <v>0</v>
      </c>
      <c r="Q114" s="80">
        <v>0</v>
      </c>
      <c r="R114" s="80">
        <v>0</v>
      </c>
      <c r="S114" s="80">
        <v>0</v>
      </c>
      <c r="T114" s="80">
        <v>0</v>
      </c>
      <c r="U114" s="80">
        <v>0</v>
      </c>
      <c r="V114" s="80">
        <v>0</v>
      </c>
      <c r="W114" s="80">
        <v>0</v>
      </c>
      <c r="X114" s="80">
        <v>0</v>
      </c>
      <c r="Y114" s="80">
        <v>0</v>
      </c>
      <c r="Z114" s="80">
        <v>0</v>
      </c>
      <c r="AA114" s="80">
        <v>0</v>
      </c>
      <c r="AB114" s="80">
        <v>0</v>
      </c>
      <c r="AC114" s="80">
        <v>0</v>
      </c>
      <c r="AD114" s="80">
        <v>0</v>
      </c>
      <c r="AE114" s="80">
        <v>0</v>
      </c>
      <c r="AF114" s="80">
        <v>0</v>
      </c>
      <c r="AG114" s="80">
        <v>0</v>
      </c>
      <c r="AH114" s="80">
        <v>0</v>
      </c>
      <c r="AI114" s="80">
        <f t="shared" si="42"/>
        <v>85.49966714</v>
      </c>
    </row>
    <row r="115" spans="2:35" s="492" customFormat="1" x14ac:dyDescent="0.2">
      <c r="B115" s="387" t="s">
        <v>823</v>
      </c>
      <c r="C115" s="80">
        <v>90</v>
      </c>
      <c r="D115" s="80">
        <v>0</v>
      </c>
      <c r="E115" s="80">
        <v>0</v>
      </c>
      <c r="F115" s="80">
        <v>0</v>
      </c>
      <c r="G115" s="80">
        <v>0</v>
      </c>
      <c r="H115" s="80">
        <v>0</v>
      </c>
      <c r="I115" s="80">
        <v>0</v>
      </c>
      <c r="J115" s="80">
        <v>0</v>
      </c>
      <c r="K115" s="80">
        <v>0</v>
      </c>
      <c r="L115" s="80">
        <v>0</v>
      </c>
      <c r="M115" s="80">
        <v>0</v>
      </c>
      <c r="N115" s="80">
        <v>0</v>
      </c>
      <c r="O115" s="80">
        <v>0</v>
      </c>
      <c r="P115" s="80">
        <v>0</v>
      </c>
      <c r="Q115" s="80">
        <v>0</v>
      </c>
      <c r="R115" s="80">
        <v>0</v>
      </c>
      <c r="S115" s="80">
        <v>0</v>
      </c>
      <c r="T115" s="80">
        <v>0</v>
      </c>
      <c r="U115" s="80">
        <v>0</v>
      </c>
      <c r="V115" s="80">
        <v>0</v>
      </c>
      <c r="W115" s="80">
        <v>0</v>
      </c>
      <c r="X115" s="80">
        <v>0</v>
      </c>
      <c r="Y115" s="80">
        <v>0</v>
      </c>
      <c r="Z115" s="80">
        <v>0</v>
      </c>
      <c r="AA115" s="80">
        <v>0</v>
      </c>
      <c r="AB115" s="80">
        <v>0</v>
      </c>
      <c r="AC115" s="80">
        <v>0</v>
      </c>
      <c r="AD115" s="80">
        <v>0</v>
      </c>
      <c r="AE115" s="80">
        <v>0</v>
      </c>
      <c r="AF115" s="80">
        <v>0</v>
      </c>
      <c r="AG115" s="80">
        <v>0</v>
      </c>
      <c r="AH115" s="80">
        <v>0</v>
      </c>
      <c r="AI115" s="80">
        <f t="shared" si="42"/>
        <v>90</v>
      </c>
    </row>
    <row r="116" spans="2:35" s="492" customFormat="1" x14ac:dyDescent="0.2">
      <c r="B116" s="362" t="s">
        <v>582</v>
      </c>
      <c r="C116" s="80">
        <v>64.016137947981449</v>
      </c>
      <c r="D116" s="80">
        <v>32.008068973990746</v>
      </c>
      <c r="E116" s="80">
        <v>0</v>
      </c>
      <c r="F116" s="80">
        <v>0</v>
      </c>
      <c r="G116" s="80">
        <v>0</v>
      </c>
      <c r="H116" s="80">
        <v>0</v>
      </c>
      <c r="I116" s="80">
        <v>0</v>
      </c>
      <c r="J116" s="80">
        <v>0</v>
      </c>
      <c r="K116" s="80">
        <v>0</v>
      </c>
      <c r="L116" s="80">
        <v>0</v>
      </c>
      <c r="M116" s="80">
        <v>0</v>
      </c>
      <c r="N116" s="80">
        <v>0</v>
      </c>
      <c r="O116" s="80">
        <v>0</v>
      </c>
      <c r="P116" s="80">
        <v>0</v>
      </c>
      <c r="Q116" s="80">
        <v>0</v>
      </c>
      <c r="R116" s="80">
        <v>0</v>
      </c>
      <c r="S116" s="80">
        <v>0</v>
      </c>
      <c r="T116" s="80">
        <v>0</v>
      </c>
      <c r="U116" s="80">
        <v>0</v>
      </c>
      <c r="V116" s="80">
        <v>0</v>
      </c>
      <c r="W116" s="80">
        <v>0</v>
      </c>
      <c r="X116" s="80">
        <v>0</v>
      </c>
      <c r="Y116" s="80">
        <v>0</v>
      </c>
      <c r="Z116" s="80">
        <v>0</v>
      </c>
      <c r="AA116" s="80">
        <v>0</v>
      </c>
      <c r="AB116" s="80">
        <v>0</v>
      </c>
      <c r="AC116" s="80">
        <v>0</v>
      </c>
      <c r="AD116" s="80">
        <v>0</v>
      </c>
      <c r="AE116" s="80">
        <v>0</v>
      </c>
      <c r="AF116" s="80">
        <v>0</v>
      </c>
      <c r="AG116" s="80">
        <v>0</v>
      </c>
      <c r="AH116" s="80">
        <v>0</v>
      </c>
      <c r="AI116" s="80">
        <f t="shared" si="42"/>
        <v>96.024206921972194</v>
      </c>
    </row>
    <row r="117" spans="2:35" s="492" customFormat="1" x14ac:dyDescent="0.2">
      <c r="B117" s="362" t="s">
        <v>484</v>
      </c>
      <c r="C117" s="363">
        <v>34.824115277245234</v>
      </c>
      <c r="D117" s="363">
        <v>34.824115277245234</v>
      </c>
      <c r="E117" s="363">
        <v>34.824115277245234</v>
      </c>
      <c r="F117" s="363">
        <v>0</v>
      </c>
      <c r="G117" s="363">
        <v>0</v>
      </c>
      <c r="H117" s="363">
        <v>0</v>
      </c>
      <c r="I117" s="363">
        <v>0</v>
      </c>
      <c r="J117" s="80">
        <v>0</v>
      </c>
      <c r="K117" s="363">
        <v>0</v>
      </c>
      <c r="L117" s="363">
        <v>0</v>
      </c>
      <c r="M117" s="363">
        <v>0</v>
      </c>
      <c r="N117" s="363">
        <v>0</v>
      </c>
      <c r="O117" s="363">
        <v>0</v>
      </c>
      <c r="P117" s="363">
        <v>0</v>
      </c>
      <c r="Q117" s="363">
        <v>0</v>
      </c>
      <c r="R117" s="363">
        <v>0</v>
      </c>
      <c r="S117" s="363">
        <v>0</v>
      </c>
      <c r="T117" s="363">
        <v>0</v>
      </c>
      <c r="U117" s="363">
        <v>0</v>
      </c>
      <c r="V117" s="363">
        <v>0</v>
      </c>
      <c r="W117" s="363">
        <v>0</v>
      </c>
      <c r="X117" s="363">
        <v>0</v>
      </c>
      <c r="Y117" s="363">
        <v>0</v>
      </c>
      <c r="Z117" s="363">
        <v>0</v>
      </c>
      <c r="AA117" s="363">
        <v>0</v>
      </c>
      <c r="AB117" s="363">
        <v>0</v>
      </c>
      <c r="AC117" s="363">
        <v>0</v>
      </c>
      <c r="AD117" s="363">
        <v>0</v>
      </c>
      <c r="AE117" s="363">
        <v>0</v>
      </c>
      <c r="AF117" s="363">
        <v>0</v>
      </c>
      <c r="AG117" s="363">
        <v>0</v>
      </c>
      <c r="AH117" s="363">
        <v>0</v>
      </c>
      <c r="AI117" s="80">
        <f t="shared" si="42"/>
        <v>104.47234583173571</v>
      </c>
    </row>
    <row r="118" spans="2:35" s="492" customFormat="1" x14ac:dyDescent="0.2">
      <c r="B118" s="362" t="s">
        <v>760</v>
      </c>
      <c r="C118" s="363">
        <v>41.912999911693028</v>
      </c>
      <c r="D118" s="363">
        <v>41.912999911693028</v>
      </c>
      <c r="E118" s="363">
        <v>41.912999911693028</v>
      </c>
      <c r="F118" s="363">
        <v>41.912999911693028</v>
      </c>
      <c r="G118" s="363">
        <v>20.956499955846525</v>
      </c>
      <c r="H118" s="363">
        <v>0</v>
      </c>
      <c r="I118" s="363">
        <v>0</v>
      </c>
      <c r="J118" s="80">
        <v>0</v>
      </c>
      <c r="K118" s="363">
        <v>0</v>
      </c>
      <c r="L118" s="363">
        <v>0</v>
      </c>
      <c r="M118" s="363">
        <v>0</v>
      </c>
      <c r="N118" s="363">
        <v>0</v>
      </c>
      <c r="O118" s="363">
        <v>0</v>
      </c>
      <c r="P118" s="363">
        <v>0</v>
      </c>
      <c r="Q118" s="363">
        <v>0</v>
      </c>
      <c r="R118" s="363">
        <v>0</v>
      </c>
      <c r="S118" s="363">
        <v>0</v>
      </c>
      <c r="T118" s="363">
        <v>0</v>
      </c>
      <c r="U118" s="363">
        <v>0</v>
      </c>
      <c r="V118" s="363">
        <v>0</v>
      </c>
      <c r="W118" s="363">
        <v>0</v>
      </c>
      <c r="X118" s="363">
        <v>0</v>
      </c>
      <c r="Y118" s="363">
        <v>0</v>
      </c>
      <c r="Z118" s="363">
        <v>0</v>
      </c>
      <c r="AA118" s="363">
        <v>0</v>
      </c>
      <c r="AB118" s="363">
        <v>0</v>
      </c>
      <c r="AC118" s="363">
        <v>0</v>
      </c>
      <c r="AD118" s="363">
        <v>0</v>
      </c>
      <c r="AE118" s="363">
        <v>0</v>
      </c>
      <c r="AF118" s="363">
        <v>0</v>
      </c>
      <c r="AG118" s="363">
        <v>0</v>
      </c>
      <c r="AH118" s="363">
        <v>0</v>
      </c>
      <c r="AI118" s="80">
        <f t="shared" si="42"/>
        <v>188.60849960261862</v>
      </c>
    </row>
    <row r="119" spans="2:35" s="492" customFormat="1" x14ac:dyDescent="0.2">
      <c r="B119" s="362" t="s">
        <v>680</v>
      </c>
      <c r="C119" s="363">
        <v>18.274687813757776</v>
      </c>
      <c r="D119" s="363">
        <v>0</v>
      </c>
      <c r="E119" s="363">
        <v>0</v>
      </c>
      <c r="F119" s="363">
        <v>0</v>
      </c>
      <c r="G119" s="363">
        <v>0</v>
      </c>
      <c r="H119" s="363">
        <v>0</v>
      </c>
      <c r="I119" s="363">
        <v>0</v>
      </c>
      <c r="J119" s="80">
        <v>0</v>
      </c>
      <c r="K119" s="363">
        <v>0</v>
      </c>
      <c r="L119" s="363">
        <v>0</v>
      </c>
      <c r="M119" s="363">
        <v>0</v>
      </c>
      <c r="N119" s="363">
        <v>0</v>
      </c>
      <c r="O119" s="363">
        <v>0</v>
      </c>
      <c r="P119" s="363">
        <v>0</v>
      </c>
      <c r="Q119" s="363">
        <v>0</v>
      </c>
      <c r="R119" s="363">
        <v>0</v>
      </c>
      <c r="S119" s="363">
        <v>0</v>
      </c>
      <c r="T119" s="363">
        <v>0</v>
      </c>
      <c r="U119" s="363">
        <v>0</v>
      </c>
      <c r="V119" s="363">
        <v>0</v>
      </c>
      <c r="W119" s="363">
        <v>0</v>
      </c>
      <c r="X119" s="363">
        <v>0</v>
      </c>
      <c r="Y119" s="363">
        <v>0</v>
      </c>
      <c r="Z119" s="363">
        <v>0</v>
      </c>
      <c r="AA119" s="363">
        <v>0</v>
      </c>
      <c r="AB119" s="363">
        <v>0</v>
      </c>
      <c r="AC119" s="363">
        <v>0</v>
      </c>
      <c r="AD119" s="363">
        <v>0</v>
      </c>
      <c r="AE119" s="363">
        <v>0</v>
      </c>
      <c r="AF119" s="363">
        <v>0</v>
      </c>
      <c r="AG119" s="363">
        <v>0</v>
      </c>
      <c r="AH119" s="363">
        <v>0</v>
      </c>
      <c r="AI119" s="80">
        <f t="shared" si="42"/>
        <v>18.274687813757776</v>
      </c>
    </row>
    <row r="120" spans="2:35" s="492" customFormat="1" x14ac:dyDescent="0.2">
      <c r="B120" s="387" t="s">
        <v>681</v>
      </c>
      <c r="C120" s="363">
        <v>26.8537964060869</v>
      </c>
      <c r="D120" s="363">
        <v>0</v>
      </c>
      <c r="E120" s="363">
        <v>0</v>
      </c>
      <c r="F120" s="363">
        <v>0</v>
      </c>
      <c r="G120" s="363">
        <v>0</v>
      </c>
      <c r="H120" s="363">
        <v>0</v>
      </c>
      <c r="I120" s="363">
        <v>0</v>
      </c>
      <c r="J120" s="80">
        <v>0</v>
      </c>
      <c r="K120" s="363">
        <v>0</v>
      </c>
      <c r="L120" s="363">
        <v>0</v>
      </c>
      <c r="M120" s="363">
        <v>0</v>
      </c>
      <c r="N120" s="363">
        <v>0</v>
      </c>
      <c r="O120" s="363">
        <v>0</v>
      </c>
      <c r="P120" s="363">
        <v>0</v>
      </c>
      <c r="Q120" s="363">
        <v>0</v>
      </c>
      <c r="R120" s="363">
        <v>0</v>
      </c>
      <c r="S120" s="363">
        <v>0</v>
      </c>
      <c r="T120" s="363">
        <v>0</v>
      </c>
      <c r="U120" s="363">
        <v>0</v>
      </c>
      <c r="V120" s="363">
        <v>0</v>
      </c>
      <c r="W120" s="363">
        <v>0</v>
      </c>
      <c r="X120" s="363">
        <v>0</v>
      </c>
      <c r="Y120" s="363">
        <v>0</v>
      </c>
      <c r="Z120" s="363">
        <v>0</v>
      </c>
      <c r="AA120" s="363">
        <v>0</v>
      </c>
      <c r="AB120" s="363">
        <v>0</v>
      </c>
      <c r="AC120" s="363">
        <v>0</v>
      </c>
      <c r="AD120" s="363">
        <v>0</v>
      </c>
      <c r="AE120" s="363">
        <v>0</v>
      </c>
      <c r="AF120" s="363">
        <v>0</v>
      </c>
      <c r="AG120" s="363">
        <v>0</v>
      </c>
      <c r="AH120" s="363">
        <v>0</v>
      </c>
      <c r="AI120" s="80">
        <f t="shared" si="42"/>
        <v>26.8537964060869</v>
      </c>
    </row>
    <row r="121" spans="2:35" s="492" customFormat="1" x14ac:dyDescent="0.2">
      <c r="B121" s="362" t="s">
        <v>824</v>
      </c>
      <c r="C121" s="363">
        <v>41.47238875721861</v>
      </c>
      <c r="D121" s="363">
        <v>41.47238875721861</v>
      </c>
      <c r="E121" s="363">
        <v>41.47238875721861</v>
      </c>
      <c r="F121" s="363">
        <v>41.47238875721861</v>
      </c>
      <c r="G121" s="363">
        <v>41.47238875721861</v>
      </c>
      <c r="H121" s="363">
        <v>41.47238875721861</v>
      </c>
      <c r="I121" s="363">
        <v>20.736194378609309</v>
      </c>
      <c r="J121" s="80">
        <v>0</v>
      </c>
      <c r="K121" s="363">
        <v>0</v>
      </c>
      <c r="L121" s="363">
        <v>0</v>
      </c>
      <c r="M121" s="363">
        <v>0</v>
      </c>
      <c r="N121" s="363">
        <v>0</v>
      </c>
      <c r="O121" s="363">
        <v>0</v>
      </c>
      <c r="P121" s="363">
        <v>0</v>
      </c>
      <c r="Q121" s="363">
        <v>0</v>
      </c>
      <c r="R121" s="363">
        <v>0</v>
      </c>
      <c r="S121" s="363">
        <v>0</v>
      </c>
      <c r="T121" s="363">
        <v>0</v>
      </c>
      <c r="U121" s="363">
        <v>0</v>
      </c>
      <c r="V121" s="363">
        <v>0</v>
      </c>
      <c r="W121" s="363">
        <v>0</v>
      </c>
      <c r="X121" s="363">
        <v>0</v>
      </c>
      <c r="Y121" s="363">
        <v>0</v>
      </c>
      <c r="Z121" s="363">
        <v>0</v>
      </c>
      <c r="AA121" s="363">
        <v>0</v>
      </c>
      <c r="AB121" s="363">
        <v>0</v>
      </c>
      <c r="AC121" s="363">
        <v>0</v>
      </c>
      <c r="AD121" s="363">
        <v>0</v>
      </c>
      <c r="AE121" s="363">
        <v>0</v>
      </c>
      <c r="AF121" s="363">
        <v>0</v>
      </c>
      <c r="AG121" s="363">
        <v>0</v>
      </c>
      <c r="AH121" s="363">
        <v>0</v>
      </c>
      <c r="AI121" s="80">
        <f t="shared" si="42"/>
        <v>269.57052692192093</v>
      </c>
    </row>
    <row r="122" spans="2:35" s="492" customFormat="1" x14ac:dyDescent="0.2">
      <c r="B122" s="387" t="s">
        <v>579</v>
      </c>
      <c r="C122" s="363">
        <v>395.89999099933038</v>
      </c>
      <c r="D122" s="363">
        <v>395.89999099933038</v>
      </c>
      <c r="E122" s="363">
        <v>395.89999099933038</v>
      </c>
      <c r="F122" s="363">
        <v>395.89999099933038</v>
      </c>
      <c r="G122" s="363">
        <v>395.89999099933038</v>
      </c>
      <c r="H122" s="363">
        <v>395.89999099933038</v>
      </c>
      <c r="I122" s="363">
        <v>395.89999099933038</v>
      </c>
      <c r="J122" s="80">
        <v>395.89999099933038</v>
      </c>
      <c r="K122" s="363">
        <v>0</v>
      </c>
      <c r="L122" s="363">
        <v>0</v>
      </c>
      <c r="M122" s="363">
        <v>0</v>
      </c>
      <c r="N122" s="363">
        <v>0</v>
      </c>
      <c r="O122" s="363">
        <v>0</v>
      </c>
      <c r="P122" s="363">
        <v>0</v>
      </c>
      <c r="Q122" s="363">
        <v>0</v>
      </c>
      <c r="R122" s="363">
        <v>0</v>
      </c>
      <c r="S122" s="363">
        <v>0</v>
      </c>
      <c r="T122" s="363">
        <v>0</v>
      </c>
      <c r="U122" s="363">
        <v>0</v>
      </c>
      <c r="V122" s="363">
        <v>0</v>
      </c>
      <c r="W122" s="363">
        <v>0</v>
      </c>
      <c r="X122" s="363">
        <v>0</v>
      </c>
      <c r="Y122" s="363">
        <v>0</v>
      </c>
      <c r="Z122" s="363">
        <v>0</v>
      </c>
      <c r="AA122" s="363">
        <v>0</v>
      </c>
      <c r="AB122" s="363">
        <v>0</v>
      </c>
      <c r="AC122" s="363">
        <v>0</v>
      </c>
      <c r="AD122" s="363">
        <v>0</v>
      </c>
      <c r="AE122" s="363">
        <v>0</v>
      </c>
      <c r="AF122" s="363">
        <v>0</v>
      </c>
      <c r="AG122" s="363">
        <v>0</v>
      </c>
      <c r="AH122" s="363">
        <v>0</v>
      </c>
      <c r="AI122" s="80">
        <f t="shared" si="42"/>
        <v>3167.1999279946431</v>
      </c>
    </row>
    <row r="123" spans="2:35" s="492" customFormat="1" x14ac:dyDescent="0.2">
      <c r="B123" s="362" t="s">
        <v>580</v>
      </c>
      <c r="C123" s="363">
        <v>271.47627608117796</v>
      </c>
      <c r="D123" s="363">
        <v>271.47627608117796</v>
      </c>
      <c r="E123" s="363">
        <v>271.47627608117796</v>
      </c>
      <c r="F123" s="363">
        <v>271.47627608117796</v>
      </c>
      <c r="G123" s="363">
        <v>271.47627608117796</v>
      </c>
      <c r="H123" s="363">
        <v>0</v>
      </c>
      <c r="I123" s="363">
        <v>0</v>
      </c>
      <c r="J123" s="80">
        <v>0</v>
      </c>
      <c r="K123" s="363">
        <v>0</v>
      </c>
      <c r="L123" s="363">
        <v>0</v>
      </c>
      <c r="M123" s="363">
        <v>0</v>
      </c>
      <c r="N123" s="363">
        <v>0</v>
      </c>
      <c r="O123" s="363">
        <v>0</v>
      </c>
      <c r="P123" s="363">
        <v>0</v>
      </c>
      <c r="Q123" s="363">
        <v>0</v>
      </c>
      <c r="R123" s="363">
        <v>0</v>
      </c>
      <c r="S123" s="363">
        <v>0</v>
      </c>
      <c r="T123" s="363">
        <v>0</v>
      </c>
      <c r="U123" s="363">
        <v>0</v>
      </c>
      <c r="V123" s="363">
        <v>0</v>
      </c>
      <c r="W123" s="363">
        <v>0</v>
      </c>
      <c r="X123" s="363">
        <v>0</v>
      </c>
      <c r="Y123" s="363">
        <v>0</v>
      </c>
      <c r="Z123" s="363">
        <v>0</v>
      </c>
      <c r="AA123" s="363">
        <v>0</v>
      </c>
      <c r="AB123" s="363">
        <v>0</v>
      </c>
      <c r="AC123" s="363">
        <v>0</v>
      </c>
      <c r="AD123" s="363">
        <v>0</v>
      </c>
      <c r="AE123" s="363">
        <v>0</v>
      </c>
      <c r="AF123" s="363">
        <v>0</v>
      </c>
      <c r="AG123" s="363">
        <v>0</v>
      </c>
      <c r="AH123" s="363">
        <v>0</v>
      </c>
      <c r="AI123" s="80">
        <f t="shared" si="42"/>
        <v>1357.3813804058898</v>
      </c>
    </row>
    <row r="124" spans="2:35" s="492" customFormat="1" x14ac:dyDescent="0.2">
      <c r="B124" s="387" t="s">
        <v>581</v>
      </c>
      <c r="C124" s="80">
        <v>300.85986406053649</v>
      </c>
      <c r="D124" s="80">
        <v>300.85986406053649</v>
      </c>
      <c r="E124" s="80">
        <v>300.85986406053649</v>
      </c>
      <c r="F124" s="80">
        <v>0</v>
      </c>
      <c r="G124" s="80">
        <v>0</v>
      </c>
      <c r="H124" s="80">
        <v>0</v>
      </c>
      <c r="I124" s="80">
        <v>0</v>
      </c>
      <c r="J124" s="80">
        <v>0</v>
      </c>
      <c r="K124" s="80">
        <v>0</v>
      </c>
      <c r="L124" s="80">
        <v>0</v>
      </c>
      <c r="M124" s="80">
        <v>0</v>
      </c>
      <c r="N124" s="80">
        <v>0</v>
      </c>
      <c r="O124" s="80">
        <v>0</v>
      </c>
      <c r="P124" s="80">
        <v>0</v>
      </c>
      <c r="Q124" s="80">
        <v>0</v>
      </c>
      <c r="R124" s="80">
        <v>0</v>
      </c>
      <c r="S124" s="80">
        <v>0</v>
      </c>
      <c r="T124" s="80">
        <v>0</v>
      </c>
      <c r="U124" s="80">
        <v>0</v>
      </c>
      <c r="V124" s="80">
        <v>0</v>
      </c>
      <c r="W124" s="80">
        <v>0</v>
      </c>
      <c r="X124" s="80">
        <v>0</v>
      </c>
      <c r="Y124" s="80">
        <v>0</v>
      </c>
      <c r="Z124" s="80">
        <v>0</v>
      </c>
      <c r="AA124" s="80">
        <v>0</v>
      </c>
      <c r="AB124" s="80">
        <v>0</v>
      </c>
      <c r="AC124" s="80">
        <v>0</v>
      </c>
      <c r="AD124" s="80">
        <v>0</v>
      </c>
      <c r="AE124" s="80">
        <v>0</v>
      </c>
      <c r="AF124" s="80">
        <v>0</v>
      </c>
      <c r="AG124" s="80">
        <v>0</v>
      </c>
      <c r="AH124" s="80">
        <v>0</v>
      </c>
      <c r="AI124" s="80">
        <f t="shared" si="42"/>
        <v>902.57959218160954</v>
      </c>
    </row>
    <row r="125" spans="2:35" s="492" customFormat="1" hidden="1" x14ac:dyDescent="0.2">
      <c r="B125" s="387"/>
      <c r="C125" s="363"/>
      <c r="D125" s="363"/>
      <c r="E125" s="363"/>
      <c r="F125" s="363"/>
      <c r="G125" s="363"/>
      <c r="H125" s="363"/>
      <c r="I125" s="363"/>
      <c r="J125" s="80"/>
      <c r="K125" s="363"/>
      <c r="L125" s="363"/>
      <c r="M125" s="363"/>
      <c r="N125" s="363"/>
      <c r="O125" s="363"/>
      <c r="P125" s="363"/>
      <c r="Q125" s="363"/>
      <c r="R125" s="363"/>
      <c r="S125" s="363"/>
      <c r="T125" s="363"/>
      <c r="U125" s="363"/>
      <c r="V125" s="363"/>
      <c r="W125" s="363"/>
      <c r="X125" s="363"/>
      <c r="Y125" s="363"/>
      <c r="Z125" s="363"/>
      <c r="AA125" s="363"/>
      <c r="AB125" s="363"/>
      <c r="AC125" s="363"/>
      <c r="AD125" s="363"/>
      <c r="AE125" s="363"/>
      <c r="AF125" s="363"/>
      <c r="AG125" s="363"/>
      <c r="AH125" s="363"/>
      <c r="AI125" s="80"/>
    </row>
    <row r="126" spans="2:35" s="492" customFormat="1" x14ac:dyDescent="0.2">
      <c r="B126" s="362" t="s">
        <v>878</v>
      </c>
      <c r="C126" s="363">
        <v>817.81671371894561</v>
      </c>
      <c r="D126" s="363">
        <v>817.81671371894561</v>
      </c>
      <c r="E126" s="363">
        <v>0</v>
      </c>
      <c r="F126" s="363">
        <v>0</v>
      </c>
      <c r="G126" s="363">
        <v>0</v>
      </c>
      <c r="H126" s="363">
        <v>0</v>
      </c>
      <c r="I126" s="363">
        <v>0</v>
      </c>
      <c r="J126" s="80">
        <v>0</v>
      </c>
      <c r="K126" s="363">
        <v>0</v>
      </c>
      <c r="L126" s="363">
        <v>0</v>
      </c>
      <c r="M126" s="363">
        <v>0</v>
      </c>
      <c r="N126" s="363">
        <v>0</v>
      </c>
      <c r="O126" s="363">
        <v>0</v>
      </c>
      <c r="P126" s="363">
        <v>0</v>
      </c>
      <c r="Q126" s="363">
        <v>0</v>
      </c>
      <c r="R126" s="363">
        <v>0</v>
      </c>
      <c r="S126" s="363">
        <v>0</v>
      </c>
      <c r="T126" s="363">
        <v>0</v>
      </c>
      <c r="U126" s="363">
        <v>0</v>
      </c>
      <c r="V126" s="363">
        <v>0</v>
      </c>
      <c r="W126" s="363">
        <v>0</v>
      </c>
      <c r="X126" s="363">
        <v>0</v>
      </c>
      <c r="Y126" s="363">
        <v>0</v>
      </c>
      <c r="Z126" s="363">
        <v>0</v>
      </c>
      <c r="AA126" s="363">
        <v>0</v>
      </c>
      <c r="AB126" s="363">
        <v>0</v>
      </c>
      <c r="AC126" s="363">
        <v>0</v>
      </c>
      <c r="AD126" s="363">
        <v>0</v>
      </c>
      <c r="AE126" s="363">
        <v>0</v>
      </c>
      <c r="AF126" s="363">
        <v>0</v>
      </c>
      <c r="AG126" s="363">
        <v>0</v>
      </c>
      <c r="AH126" s="363">
        <v>0</v>
      </c>
      <c r="AI126" s="80">
        <f t="shared" si="42"/>
        <v>1635.6334274378912</v>
      </c>
    </row>
    <row r="127" spans="2:35" s="492" customFormat="1" x14ac:dyDescent="0.2">
      <c r="B127" s="362" t="s">
        <v>672</v>
      </c>
      <c r="C127" s="363">
        <v>1808.8872372910209</v>
      </c>
      <c r="D127" s="363">
        <v>906.92154636786074</v>
      </c>
      <c r="E127" s="363">
        <v>0</v>
      </c>
      <c r="F127" s="363">
        <v>0</v>
      </c>
      <c r="G127" s="363">
        <v>0</v>
      </c>
      <c r="H127" s="363">
        <v>0</v>
      </c>
      <c r="I127" s="363">
        <v>0</v>
      </c>
      <c r="J127" s="80">
        <v>0</v>
      </c>
      <c r="K127" s="363">
        <v>0</v>
      </c>
      <c r="L127" s="363">
        <v>0</v>
      </c>
      <c r="M127" s="363">
        <v>0</v>
      </c>
      <c r="N127" s="363">
        <v>0</v>
      </c>
      <c r="O127" s="363">
        <v>0</v>
      </c>
      <c r="P127" s="363">
        <v>0</v>
      </c>
      <c r="Q127" s="363">
        <v>0</v>
      </c>
      <c r="R127" s="363">
        <v>0</v>
      </c>
      <c r="S127" s="363">
        <v>0</v>
      </c>
      <c r="T127" s="363">
        <v>0</v>
      </c>
      <c r="U127" s="363">
        <v>0</v>
      </c>
      <c r="V127" s="363">
        <v>0</v>
      </c>
      <c r="W127" s="363">
        <v>0</v>
      </c>
      <c r="X127" s="363">
        <v>0</v>
      </c>
      <c r="Y127" s="363">
        <v>0</v>
      </c>
      <c r="Z127" s="363">
        <v>0</v>
      </c>
      <c r="AA127" s="363">
        <v>0</v>
      </c>
      <c r="AB127" s="363">
        <v>0</v>
      </c>
      <c r="AC127" s="363">
        <v>0</v>
      </c>
      <c r="AD127" s="363">
        <v>0</v>
      </c>
      <c r="AE127" s="363">
        <v>0</v>
      </c>
      <c r="AF127" s="363">
        <v>0</v>
      </c>
      <c r="AG127" s="363">
        <v>0</v>
      </c>
      <c r="AH127" s="363">
        <v>0</v>
      </c>
      <c r="AI127" s="80">
        <f t="shared" si="42"/>
        <v>2715.8087836588816</v>
      </c>
    </row>
    <row r="128" spans="2:35" s="492" customFormat="1" x14ac:dyDescent="0.2">
      <c r="B128" s="387" t="s">
        <v>879</v>
      </c>
      <c r="C128" s="363">
        <v>0</v>
      </c>
      <c r="D128" s="363">
        <v>116.69121895000001</v>
      </c>
      <c r="E128" s="363">
        <v>0</v>
      </c>
      <c r="F128" s="363">
        <v>0</v>
      </c>
      <c r="G128" s="363">
        <v>0</v>
      </c>
      <c r="H128" s="363">
        <v>0</v>
      </c>
      <c r="I128" s="363">
        <v>0</v>
      </c>
      <c r="J128" s="80">
        <v>0</v>
      </c>
      <c r="K128" s="363">
        <v>0</v>
      </c>
      <c r="L128" s="363">
        <v>0</v>
      </c>
      <c r="M128" s="363">
        <v>0</v>
      </c>
      <c r="N128" s="363">
        <v>0</v>
      </c>
      <c r="O128" s="363">
        <v>0</v>
      </c>
      <c r="P128" s="363">
        <v>0</v>
      </c>
      <c r="Q128" s="363">
        <v>0</v>
      </c>
      <c r="R128" s="363">
        <v>0</v>
      </c>
      <c r="S128" s="363">
        <v>0</v>
      </c>
      <c r="T128" s="363">
        <v>0</v>
      </c>
      <c r="U128" s="363">
        <v>0</v>
      </c>
      <c r="V128" s="363">
        <v>0</v>
      </c>
      <c r="W128" s="363">
        <v>0</v>
      </c>
      <c r="X128" s="363">
        <v>0</v>
      </c>
      <c r="Y128" s="363">
        <v>0</v>
      </c>
      <c r="Z128" s="363">
        <v>0</v>
      </c>
      <c r="AA128" s="363">
        <v>0</v>
      </c>
      <c r="AB128" s="363">
        <v>0</v>
      </c>
      <c r="AC128" s="363">
        <v>0</v>
      </c>
      <c r="AD128" s="363">
        <v>0</v>
      </c>
      <c r="AE128" s="363">
        <v>0</v>
      </c>
      <c r="AF128" s="363">
        <v>0</v>
      </c>
      <c r="AG128" s="363">
        <v>0</v>
      </c>
      <c r="AH128" s="363">
        <v>0</v>
      </c>
      <c r="AI128" s="80">
        <f t="shared" si="42"/>
        <v>116.69121895000001</v>
      </c>
    </row>
    <row r="129" spans="2:35" s="492" customFormat="1" x14ac:dyDescent="0.2">
      <c r="B129" s="362" t="s">
        <v>934</v>
      </c>
      <c r="C129" s="80">
        <v>169.62278791999998</v>
      </c>
      <c r="D129" s="80">
        <v>84.81139395999999</v>
      </c>
      <c r="E129" s="80">
        <v>0</v>
      </c>
      <c r="F129" s="80">
        <v>0</v>
      </c>
      <c r="G129" s="80">
        <v>0</v>
      </c>
      <c r="H129" s="80">
        <v>0</v>
      </c>
      <c r="I129" s="80">
        <v>0</v>
      </c>
      <c r="J129" s="80">
        <v>0</v>
      </c>
      <c r="K129" s="80">
        <v>0</v>
      </c>
      <c r="L129" s="80">
        <v>0</v>
      </c>
      <c r="M129" s="80">
        <v>0</v>
      </c>
      <c r="N129" s="80">
        <v>0</v>
      </c>
      <c r="O129" s="80">
        <v>0</v>
      </c>
      <c r="P129" s="80">
        <v>0</v>
      </c>
      <c r="Q129" s="80">
        <v>0</v>
      </c>
      <c r="R129" s="80">
        <v>0</v>
      </c>
      <c r="S129" s="80">
        <v>0</v>
      </c>
      <c r="T129" s="80">
        <v>0</v>
      </c>
      <c r="U129" s="80">
        <v>0</v>
      </c>
      <c r="V129" s="80">
        <v>0</v>
      </c>
      <c r="W129" s="80">
        <v>0</v>
      </c>
      <c r="X129" s="80">
        <v>0</v>
      </c>
      <c r="Y129" s="80">
        <v>0</v>
      </c>
      <c r="Z129" s="80">
        <v>0</v>
      </c>
      <c r="AA129" s="80">
        <v>0</v>
      </c>
      <c r="AB129" s="80">
        <v>0</v>
      </c>
      <c r="AC129" s="80">
        <v>0</v>
      </c>
      <c r="AD129" s="80">
        <v>0</v>
      </c>
      <c r="AE129" s="80">
        <v>0</v>
      </c>
      <c r="AF129" s="80">
        <v>0</v>
      </c>
      <c r="AG129" s="80">
        <v>0</v>
      </c>
      <c r="AH129" s="80">
        <v>0</v>
      </c>
      <c r="AI129" s="80">
        <f t="shared" si="42"/>
        <v>254.43418187999998</v>
      </c>
    </row>
    <row r="130" spans="2:35" s="492" customFormat="1" x14ac:dyDescent="0.2">
      <c r="B130" s="387" t="s">
        <v>935</v>
      </c>
      <c r="C130" s="80">
        <v>79.816791390709966</v>
      </c>
      <c r="D130" s="80">
        <v>79.816791390709966</v>
      </c>
      <c r="E130" s="80">
        <v>79.816791390709966</v>
      </c>
      <c r="F130" s="80">
        <v>79.816791390709966</v>
      </c>
      <c r="G130" s="80">
        <v>0</v>
      </c>
      <c r="H130" s="80">
        <v>0</v>
      </c>
      <c r="I130" s="80">
        <v>0</v>
      </c>
      <c r="J130" s="80">
        <v>0</v>
      </c>
      <c r="K130" s="80">
        <v>0</v>
      </c>
      <c r="L130" s="80">
        <v>0</v>
      </c>
      <c r="M130" s="80">
        <v>0</v>
      </c>
      <c r="N130" s="80">
        <v>0</v>
      </c>
      <c r="O130" s="80">
        <v>0</v>
      </c>
      <c r="P130" s="80">
        <v>0</v>
      </c>
      <c r="Q130" s="80">
        <v>0</v>
      </c>
      <c r="R130" s="80">
        <v>0</v>
      </c>
      <c r="S130" s="80">
        <v>0</v>
      </c>
      <c r="T130" s="80">
        <v>0</v>
      </c>
      <c r="U130" s="80">
        <v>0</v>
      </c>
      <c r="V130" s="80">
        <v>0</v>
      </c>
      <c r="W130" s="80">
        <v>0</v>
      </c>
      <c r="X130" s="80">
        <v>0</v>
      </c>
      <c r="Y130" s="80">
        <v>0</v>
      </c>
      <c r="Z130" s="80">
        <v>0</v>
      </c>
      <c r="AA130" s="80">
        <v>0</v>
      </c>
      <c r="AB130" s="80">
        <v>0</v>
      </c>
      <c r="AC130" s="80">
        <v>0</v>
      </c>
      <c r="AD130" s="80">
        <v>0</v>
      </c>
      <c r="AE130" s="80">
        <v>0</v>
      </c>
      <c r="AF130" s="80">
        <v>0</v>
      </c>
      <c r="AG130" s="80">
        <v>0</v>
      </c>
      <c r="AH130" s="80">
        <v>0</v>
      </c>
      <c r="AI130" s="80">
        <f t="shared" si="42"/>
        <v>319.26716556283986</v>
      </c>
    </row>
    <row r="131" spans="2:35" s="492" customFormat="1" x14ac:dyDescent="0.2">
      <c r="B131" s="362" t="s">
        <v>87</v>
      </c>
      <c r="C131" s="80">
        <v>542.88849729000003</v>
      </c>
      <c r="D131" s="80">
        <v>545.09743690000005</v>
      </c>
      <c r="E131" s="80">
        <v>487.70744045000004</v>
      </c>
      <c r="F131" s="80">
        <v>381.64321196000003</v>
      </c>
      <c r="G131" s="80">
        <v>289.39001791999999</v>
      </c>
      <c r="H131" s="80">
        <v>199.89430307000001</v>
      </c>
      <c r="I131" s="80">
        <v>69.917413980000006</v>
      </c>
      <c r="J131" s="80">
        <v>0.62777468999999997</v>
      </c>
      <c r="K131" s="80">
        <v>0</v>
      </c>
      <c r="L131" s="80">
        <v>0</v>
      </c>
      <c r="M131" s="80">
        <v>0</v>
      </c>
      <c r="N131" s="80">
        <v>0</v>
      </c>
      <c r="O131" s="80">
        <v>0</v>
      </c>
      <c r="P131" s="80">
        <v>0</v>
      </c>
      <c r="Q131" s="80">
        <v>0</v>
      </c>
      <c r="R131" s="80">
        <v>0</v>
      </c>
      <c r="S131" s="80">
        <v>0</v>
      </c>
      <c r="T131" s="80">
        <v>0</v>
      </c>
      <c r="U131" s="80">
        <v>0</v>
      </c>
      <c r="V131" s="80">
        <v>0</v>
      </c>
      <c r="W131" s="80">
        <v>0</v>
      </c>
      <c r="X131" s="80">
        <v>0</v>
      </c>
      <c r="Y131" s="80">
        <v>0</v>
      </c>
      <c r="Z131" s="80">
        <v>0</v>
      </c>
      <c r="AA131" s="80">
        <v>0</v>
      </c>
      <c r="AB131" s="80">
        <v>0</v>
      </c>
      <c r="AC131" s="80">
        <v>0</v>
      </c>
      <c r="AD131" s="80">
        <v>0</v>
      </c>
      <c r="AE131" s="80">
        <v>0</v>
      </c>
      <c r="AF131" s="80">
        <v>0</v>
      </c>
      <c r="AG131" s="80">
        <v>0</v>
      </c>
      <c r="AH131" s="80">
        <v>0</v>
      </c>
      <c r="AI131" s="80">
        <f t="shared" si="42"/>
        <v>2517.1660962600004</v>
      </c>
    </row>
    <row r="132" spans="2:35" s="492" customFormat="1" x14ac:dyDescent="0.2">
      <c r="B132" s="362" t="s">
        <v>238</v>
      </c>
      <c r="C132" s="363">
        <f t="shared" ref="C132:H132" si="43">+C133+C134</f>
        <v>1204.346182396986</v>
      </c>
      <c r="D132" s="363">
        <f t="shared" si="43"/>
        <v>0</v>
      </c>
      <c r="E132" s="363">
        <f t="shared" si="43"/>
        <v>0</v>
      </c>
      <c r="F132" s="363">
        <f t="shared" si="43"/>
        <v>0</v>
      </c>
      <c r="G132" s="363">
        <f t="shared" si="43"/>
        <v>0</v>
      </c>
      <c r="H132" s="363">
        <f t="shared" si="43"/>
        <v>0</v>
      </c>
      <c r="I132" s="363">
        <f t="shared" ref="I132:AH132" si="44">+I133+I134</f>
        <v>0</v>
      </c>
      <c r="J132" s="363">
        <f t="shared" si="44"/>
        <v>0</v>
      </c>
      <c r="K132" s="363">
        <f t="shared" si="44"/>
        <v>0</v>
      </c>
      <c r="L132" s="363">
        <f t="shared" si="44"/>
        <v>0</v>
      </c>
      <c r="M132" s="363">
        <f t="shared" si="44"/>
        <v>0</v>
      </c>
      <c r="N132" s="363">
        <f t="shared" si="44"/>
        <v>0</v>
      </c>
      <c r="O132" s="363">
        <f t="shared" si="44"/>
        <v>0</v>
      </c>
      <c r="P132" s="363">
        <f t="shared" si="44"/>
        <v>0</v>
      </c>
      <c r="Q132" s="363">
        <f t="shared" si="44"/>
        <v>0</v>
      </c>
      <c r="R132" s="363">
        <f t="shared" si="44"/>
        <v>0</v>
      </c>
      <c r="S132" s="363">
        <f t="shared" si="44"/>
        <v>0</v>
      </c>
      <c r="T132" s="363">
        <f t="shared" si="44"/>
        <v>0</v>
      </c>
      <c r="U132" s="363">
        <f t="shared" si="44"/>
        <v>0</v>
      </c>
      <c r="V132" s="363">
        <f t="shared" si="44"/>
        <v>0</v>
      </c>
      <c r="W132" s="363">
        <f t="shared" si="44"/>
        <v>0</v>
      </c>
      <c r="X132" s="363">
        <f t="shared" si="44"/>
        <v>0</v>
      </c>
      <c r="Y132" s="363">
        <f t="shared" si="44"/>
        <v>0</v>
      </c>
      <c r="Z132" s="363">
        <f t="shared" si="44"/>
        <v>0</v>
      </c>
      <c r="AA132" s="363">
        <f t="shared" si="44"/>
        <v>0</v>
      </c>
      <c r="AB132" s="363">
        <f t="shared" si="44"/>
        <v>0</v>
      </c>
      <c r="AC132" s="363">
        <f t="shared" si="44"/>
        <v>0</v>
      </c>
      <c r="AD132" s="363">
        <f t="shared" si="44"/>
        <v>0</v>
      </c>
      <c r="AE132" s="363">
        <f t="shared" si="44"/>
        <v>0</v>
      </c>
      <c r="AF132" s="363">
        <f t="shared" si="44"/>
        <v>0</v>
      </c>
      <c r="AG132" s="363">
        <f t="shared" si="44"/>
        <v>0</v>
      </c>
      <c r="AH132" s="363">
        <f t="shared" si="44"/>
        <v>0</v>
      </c>
      <c r="AI132" s="80">
        <f t="shared" si="42"/>
        <v>1204.346182396986</v>
      </c>
    </row>
    <row r="133" spans="2:35" s="492" customFormat="1" x14ac:dyDescent="0.2">
      <c r="B133" s="370" t="s">
        <v>78</v>
      </c>
      <c r="C133" s="366">
        <v>1204.346182396986</v>
      </c>
      <c r="D133" s="366">
        <v>0</v>
      </c>
      <c r="E133" s="366">
        <v>0</v>
      </c>
      <c r="F133" s="366">
        <v>0</v>
      </c>
      <c r="G133" s="366">
        <v>0</v>
      </c>
      <c r="H133" s="366">
        <v>0</v>
      </c>
      <c r="I133" s="366">
        <v>0</v>
      </c>
      <c r="J133" s="83">
        <v>0</v>
      </c>
      <c r="K133" s="366">
        <v>0</v>
      </c>
      <c r="L133" s="366">
        <v>0</v>
      </c>
      <c r="M133" s="366">
        <v>0</v>
      </c>
      <c r="N133" s="366">
        <v>0</v>
      </c>
      <c r="O133" s="366">
        <v>0</v>
      </c>
      <c r="P133" s="366">
        <v>0</v>
      </c>
      <c r="Q133" s="366">
        <v>0</v>
      </c>
      <c r="R133" s="366">
        <v>0</v>
      </c>
      <c r="S133" s="366">
        <v>0</v>
      </c>
      <c r="T133" s="366">
        <v>0</v>
      </c>
      <c r="U133" s="366">
        <v>0</v>
      </c>
      <c r="V133" s="366">
        <v>0</v>
      </c>
      <c r="W133" s="366">
        <v>0</v>
      </c>
      <c r="X133" s="366">
        <v>0</v>
      </c>
      <c r="Y133" s="366">
        <v>0</v>
      </c>
      <c r="Z133" s="366">
        <v>0</v>
      </c>
      <c r="AA133" s="366">
        <v>0</v>
      </c>
      <c r="AB133" s="366">
        <v>0</v>
      </c>
      <c r="AC133" s="366">
        <v>0</v>
      </c>
      <c r="AD133" s="366">
        <v>0</v>
      </c>
      <c r="AE133" s="366">
        <v>0</v>
      </c>
      <c r="AF133" s="366">
        <v>0</v>
      </c>
      <c r="AG133" s="366">
        <v>0</v>
      </c>
      <c r="AH133" s="366">
        <v>0</v>
      </c>
      <c r="AI133" s="83">
        <f t="shared" si="42"/>
        <v>1204.346182396986</v>
      </c>
    </row>
    <row r="134" spans="2:35" s="492" customFormat="1" x14ac:dyDescent="0.2">
      <c r="B134" s="401" t="s">
        <v>76</v>
      </c>
      <c r="C134" s="367">
        <v>0</v>
      </c>
      <c r="D134" s="367">
        <v>0</v>
      </c>
      <c r="E134" s="367">
        <v>0</v>
      </c>
      <c r="F134" s="367">
        <v>0</v>
      </c>
      <c r="G134" s="367">
        <v>0</v>
      </c>
      <c r="H134" s="367">
        <v>0</v>
      </c>
      <c r="I134" s="367">
        <v>0</v>
      </c>
      <c r="J134" s="82">
        <v>0</v>
      </c>
      <c r="K134" s="367">
        <v>0</v>
      </c>
      <c r="L134" s="367">
        <v>0</v>
      </c>
      <c r="M134" s="367">
        <v>0</v>
      </c>
      <c r="N134" s="367">
        <v>0</v>
      </c>
      <c r="O134" s="367">
        <v>0</v>
      </c>
      <c r="P134" s="367">
        <v>0</v>
      </c>
      <c r="Q134" s="367">
        <v>0</v>
      </c>
      <c r="R134" s="367">
        <v>0</v>
      </c>
      <c r="S134" s="367">
        <v>0</v>
      </c>
      <c r="T134" s="367">
        <v>0</v>
      </c>
      <c r="U134" s="367">
        <v>0</v>
      </c>
      <c r="V134" s="367">
        <v>0</v>
      </c>
      <c r="W134" s="367">
        <v>0</v>
      </c>
      <c r="X134" s="367">
        <v>0</v>
      </c>
      <c r="Y134" s="367">
        <v>0</v>
      </c>
      <c r="Z134" s="367">
        <v>0</v>
      </c>
      <c r="AA134" s="367">
        <v>0</v>
      </c>
      <c r="AB134" s="367">
        <v>0</v>
      </c>
      <c r="AC134" s="367">
        <v>0</v>
      </c>
      <c r="AD134" s="367">
        <v>0</v>
      </c>
      <c r="AE134" s="367">
        <v>0</v>
      </c>
      <c r="AF134" s="367">
        <v>0</v>
      </c>
      <c r="AG134" s="367">
        <v>0</v>
      </c>
      <c r="AH134" s="367">
        <v>0</v>
      </c>
      <c r="AI134" s="82">
        <f t="shared" si="42"/>
        <v>0</v>
      </c>
    </row>
    <row r="135" spans="2:35" s="492" customFormat="1" x14ac:dyDescent="0.2">
      <c r="B135" s="362" t="s">
        <v>371</v>
      </c>
      <c r="C135" s="363">
        <f t="shared" ref="C135:I135" si="45">+C136+C141</f>
        <v>101.1500217025112</v>
      </c>
      <c r="D135" s="363">
        <f t="shared" si="45"/>
        <v>81.60148593370657</v>
      </c>
      <c r="E135" s="363">
        <f t="shared" si="45"/>
        <v>53.098804983896471</v>
      </c>
      <c r="F135" s="363">
        <f t="shared" si="45"/>
        <v>24.817313036275507</v>
      </c>
      <c r="G135" s="363">
        <f t="shared" si="45"/>
        <v>0.92229201467897204</v>
      </c>
      <c r="H135" s="363">
        <f t="shared" si="45"/>
        <v>0.10634124042673168</v>
      </c>
      <c r="I135" s="363">
        <f t="shared" si="45"/>
        <v>5.2260000000000001E-2</v>
      </c>
      <c r="J135" s="363">
        <f t="shared" ref="J135:AH135" si="46">+J136+J141</f>
        <v>5.2260000000000001E-2</v>
      </c>
      <c r="K135" s="363">
        <f t="shared" si="46"/>
        <v>5.2260000000000001E-2</v>
      </c>
      <c r="L135" s="363">
        <f t="shared" si="46"/>
        <v>0</v>
      </c>
      <c r="M135" s="363">
        <f t="shared" si="46"/>
        <v>0</v>
      </c>
      <c r="N135" s="363">
        <f t="shared" si="46"/>
        <v>0</v>
      </c>
      <c r="O135" s="363">
        <f t="shared" si="46"/>
        <v>0</v>
      </c>
      <c r="P135" s="363">
        <f t="shared" si="46"/>
        <v>0</v>
      </c>
      <c r="Q135" s="363">
        <f t="shared" si="46"/>
        <v>0</v>
      </c>
      <c r="R135" s="363">
        <f t="shared" si="46"/>
        <v>0</v>
      </c>
      <c r="S135" s="363">
        <f t="shared" si="46"/>
        <v>0</v>
      </c>
      <c r="T135" s="363">
        <f t="shared" si="46"/>
        <v>0</v>
      </c>
      <c r="U135" s="363">
        <f t="shared" si="46"/>
        <v>0</v>
      </c>
      <c r="V135" s="363">
        <f t="shared" si="46"/>
        <v>0</v>
      </c>
      <c r="W135" s="363">
        <f t="shared" si="46"/>
        <v>0</v>
      </c>
      <c r="X135" s="363">
        <f t="shared" si="46"/>
        <v>0</v>
      </c>
      <c r="Y135" s="363">
        <f t="shared" si="46"/>
        <v>0</v>
      </c>
      <c r="Z135" s="363">
        <f t="shared" si="46"/>
        <v>0</v>
      </c>
      <c r="AA135" s="363">
        <f t="shared" si="46"/>
        <v>0</v>
      </c>
      <c r="AB135" s="363">
        <f t="shared" si="46"/>
        <v>0</v>
      </c>
      <c r="AC135" s="363">
        <f t="shared" si="46"/>
        <v>0</v>
      </c>
      <c r="AD135" s="363">
        <f t="shared" si="46"/>
        <v>0</v>
      </c>
      <c r="AE135" s="363">
        <f t="shared" si="46"/>
        <v>0</v>
      </c>
      <c r="AF135" s="363">
        <f t="shared" si="46"/>
        <v>0</v>
      </c>
      <c r="AG135" s="363">
        <f t="shared" si="46"/>
        <v>0</v>
      </c>
      <c r="AH135" s="363">
        <f t="shared" si="46"/>
        <v>0</v>
      </c>
      <c r="AI135" s="80">
        <f t="shared" si="42"/>
        <v>261.85303891149539</v>
      </c>
    </row>
    <row r="136" spans="2:35" s="492" customFormat="1" x14ac:dyDescent="0.2">
      <c r="B136" s="369" t="s">
        <v>78</v>
      </c>
      <c r="C136" s="391">
        <f t="shared" ref="C136:H136" si="47">+C137+C139</f>
        <v>101.09776170251119</v>
      </c>
      <c r="D136" s="391">
        <f t="shared" si="47"/>
        <v>81.549225933706566</v>
      </c>
      <c r="E136" s="391">
        <f t="shared" si="47"/>
        <v>53.046544983896474</v>
      </c>
      <c r="F136" s="391">
        <f t="shared" si="47"/>
        <v>24.765053036275507</v>
      </c>
      <c r="G136" s="391">
        <f t="shared" si="47"/>
        <v>0.87003201467897207</v>
      </c>
      <c r="H136" s="391">
        <f t="shared" si="47"/>
        <v>5.4081240426731673E-2</v>
      </c>
      <c r="I136" s="391">
        <f t="shared" ref="I136:AH136" si="48">+I137+I139</f>
        <v>0</v>
      </c>
      <c r="J136" s="391">
        <f t="shared" si="48"/>
        <v>0</v>
      </c>
      <c r="K136" s="391">
        <f t="shared" si="48"/>
        <v>0</v>
      </c>
      <c r="L136" s="391">
        <f t="shared" si="48"/>
        <v>0</v>
      </c>
      <c r="M136" s="391">
        <f t="shared" si="48"/>
        <v>0</v>
      </c>
      <c r="N136" s="391">
        <f t="shared" si="48"/>
        <v>0</v>
      </c>
      <c r="O136" s="391">
        <f t="shared" si="48"/>
        <v>0</v>
      </c>
      <c r="P136" s="391">
        <f t="shared" si="48"/>
        <v>0</v>
      </c>
      <c r="Q136" s="391">
        <f t="shared" si="48"/>
        <v>0</v>
      </c>
      <c r="R136" s="391">
        <f t="shared" si="48"/>
        <v>0</v>
      </c>
      <c r="S136" s="391">
        <f t="shared" si="48"/>
        <v>0</v>
      </c>
      <c r="T136" s="391">
        <f t="shared" si="48"/>
        <v>0</v>
      </c>
      <c r="U136" s="391">
        <f t="shared" si="48"/>
        <v>0</v>
      </c>
      <c r="V136" s="391">
        <f t="shared" si="48"/>
        <v>0</v>
      </c>
      <c r="W136" s="391">
        <f t="shared" si="48"/>
        <v>0</v>
      </c>
      <c r="X136" s="391">
        <f t="shared" si="48"/>
        <v>0</v>
      </c>
      <c r="Y136" s="391">
        <f t="shared" si="48"/>
        <v>0</v>
      </c>
      <c r="Z136" s="391">
        <f t="shared" si="48"/>
        <v>0</v>
      </c>
      <c r="AA136" s="391">
        <f t="shared" si="48"/>
        <v>0</v>
      </c>
      <c r="AB136" s="391">
        <f t="shared" si="48"/>
        <v>0</v>
      </c>
      <c r="AC136" s="391">
        <f t="shared" si="48"/>
        <v>0</v>
      </c>
      <c r="AD136" s="391">
        <f t="shared" si="48"/>
        <v>0</v>
      </c>
      <c r="AE136" s="391">
        <f t="shared" si="48"/>
        <v>0</v>
      </c>
      <c r="AF136" s="391">
        <f t="shared" si="48"/>
        <v>0</v>
      </c>
      <c r="AG136" s="391">
        <f t="shared" si="48"/>
        <v>0</v>
      </c>
      <c r="AH136" s="391">
        <f t="shared" si="48"/>
        <v>0</v>
      </c>
      <c r="AI136" s="94">
        <f t="shared" si="42"/>
        <v>261.38269891149548</v>
      </c>
    </row>
    <row r="137" spans="2:35" s="492" customFormat="1" x14ac:dyDescent="0.2">
      <c r="B137" s="373" t="s">
        <v>90</v>
      </c>
      <c r="C137" s="392">
        <f t="shared" ref="C137:H137" si="49">+C138</f>
        <v>5.0537688872511648</v>
      </c>
      <c r="D137" s="392">
        <f t="shared" si="49"/>
        <v>4.0078258519746415</v>
      </c>
      <c r="E137" s="392">
        <f t="shared" si="49"/>
        <v>2.9618945685247864</v>
      </c>
      <c r="F137" s="392">
        <f t="shared" si="49"/>
        <v>1.9159632916018594</v>
      </c>
      <c r="G137" s="392">
        <f t="shared" si="49"/>
        <v>0.87003201467897207</v>
      </c>
      <c r="H137" s="392">
        <f t="shared" si="49"/>
        <v>5.4081240426731673E-2</v>
      </c>
      <c r="I137" s="392">
        <f t="shared" ref="I137:AH137" si="50">+I138</f>
        <v>0</v>
      </c>
      <c r="J137" s="392">
        <f t="shared" si="50"/>
        <v>0</v>
      </c>
      <c r="K137" s="392">
        <f t="shared" si="50"/>
        <v>0</v>
      </c>
      <c r="L137" s="392">
        <f t="shared" si="50"/>
        <v>0</v>
      </c>
      <c r="M137" s="392">
        <f t="shared" si="50"/>
        <v>0</v>
      </c>
      <c r="N137" s="392">
        <f t="shared" si="50"/>
        <v>0</v>
      </c>
      <c r="O137" s="392">
        <f t="shared" si="50"/>
        <v>0</v>
      </c>
      <c r="P137" s="392">
        <f t="shared" si="50"/>
        <v>0</v>
      </c>
      <c r="Q137" s="392">
        <f t="shared" si="50"/>
        <v>0</v>
      </c>
      <c r="R137" s="392">
        <f t="shared" si="50"/>
        <v>0</v>
      </c>
      <c r="S137" s="392">
        <f t="shared" si="50"/>
        <v>0</v>
      </c>
      <c r="T137" s="392">
        <f t="shared" si="50"/>
        <v>0</v>
      </c>
      <c r="U137" s="392">
        <f t="shared" si="50"/>
        <v>0</v>
      </c>
      <c r="V137" s="392">
        <f t="shared" si="50"/>
        <v>0</v>
      </c>
      <c r="W137" s="392">
        <f t="shared" si="50"/>
        <v>0</v>
      </c>
      <c r="X137" s="392">
        <f t="shared" si="50"/>
        <v>0</v>
      </c>
      <c r="Y137" s="392">
        <f t="shared" si="50"/>
        <v>0</v>
      </c>
      <c r="Z137" s="392">
        <f t="shared" si="50"/>
        <v>0</v>
      </c>
      <c r="AA137" s="392">
        <f t="shared" si="50"/>
        <v>0</v>
      </c>
      <c r="AB137" s="392">
        <f t="shared" si="50"/>
        <v>0</v>
      </c>
      <c r="AC137" s="392">
        <f t="shared" si="50"/>
        <v>0</v>
      </c>
      <c r="AD137" s="392">
        <f t="shared" si="50"/>
        <v>0</v>
      </c>
      <c r="AE137" s="392">
        <f t="shared" si="50"/>
        <v>0</v>
      </c>
      <c r="AF137" s="392">
        <f t="shared" si="50"/>
        <v>0</v>
      </c>
      <c r="AG137" s="392">
        <f t="shared" si="50"/>
        <v>0</v>
      </c>
      <c r="AH137" s="392">
        <f t="shared" si="50"/>
        <v>0</v>
      </c>
      <c r="AI137" s="81">
        <f t="shared" si="42"/>
        <v>14.863565854458157</v>
      </c>
    </row>
    <row r="138" spans="2:35" s="492" customFormat="1" x14ac:dyDescent="0.2">
      <c r="B138" s="373" t="s">
        <v>145</v>
      </c>
      <c r="C138" s="392">
        <v>5.0537688872511648</v>
      </c>
      <c r="D138" s="392">
        <v>4.0078258519746415</v>
      </c>
      <c r="E138" s="392">
        <v>2.9618945685247864</v>
      </c>
      <c r="F138" s="392">
        <v>1.9159632916018594</v>
      </c>
      <c r="G138" s="392">
        <v>0.87003201467897207</v>
      </c>
      <c r="H138" s="392">
        <v>5.4081240426731673E-2</v>
      </c>
      <c r="I138" s="392">
        <v>0</v>
      </c>
      <c r="J138" s="81">
        <v>0</v>
      </c>
      <c r="K138" s="392">
        <v>0</v>
      </c>
      <c r="L138" s="392">
        <v>0</v>
      </c>
      <c r="M138" s="392">
        <v>0</v>
      </c>
      <c r="N138" s="392">
        <v>0</v>
      </c>
      <c r="O138" s="392">
        <v>0</v>
      </c>
      <c r="P138" s="392">
        <v>0</v>
      </c>
      <c r="Q138" s="392">
        <v>0</v>
      </c>
      <c r="R138" s="392">
        <v>0</v>
      </c>
      <c r="S138" s="392">
        <v>0</v>
      </c>
      <c r="T138" s="392">
        <v>0</v>
      </c>
      <c r="U138" s="392">
        <v>0</v>
      </c>
      <c r="V138" s="392">
        <v>0</v>
      </c>
      <c r="W138" s="392">
        <v>0</v>
      </c>
      <c r="X138" s="392">
        <v>0</v>
      </c>
      <c r="Y138" s="392">
        <v>0</v>
      </c>
      <c r="Z138" s="392">
        <v>0</v>
      </c>
      <c r="AA138" s="392">
        <v>0</v>
      </c>
      <c r="AB138" s="392">
        <v>0</v>
      </c>
      <c r="AC138" s="392">
        <v>0</v>
      </c>
      <c r="AD138" s="392">
        <v>0</v>
      </c>
      <c r="AE138" s="392">
        <v>0</v>
      </c>
      <c r="AF138" s="392">
        <v>0</v>
      </c>
      <c r="AG138" s="392">
        <v>0</v>
      </c>
      <c r="AH138" s="392">
        <v>0</v>
      </c>
      <c r="AI138" s="81">
        <f t="shared" si="42"/>
        <v>14.863565854458157</v>
      </c>
    </row>
    <row r="139" spans="2:35" s="492" customFormat="1" x14ac:dyDescent="0.2">
      <c r="B139" s="393" t="s">
        <v>94</v>
      </c>
      <c r="C139" s="392">
        <f t="shared" ref="C139:H139" si="51">+C140</f>
        <v>96.043992815260026</v>
      </c>
      <c r="D139" s="392">
        <f t="shared" si="51"/>
        <v>77.541400081731922</v>
      </c>
      <c r="E139" s="392">
        <f t="shared" si="51"/>
        <v>50.084650415371691</v>
      </c>
      <c r="F139" s="392">
        <f t="shared" si="51"/>
        <v>22.849089744673648</v>
      </c>
      <c r="G139" s="392">
        <f t="shared" si="51"/>
        <v>0</v>
      </c>
      <c r="H139" s="392">
        <f t="shared" si="51"/>
        <v>0</v>
      </c>
      <c r="I139" s="392">
        <f t="shared" ref="I139:AH139" si="52">+I140</f>
        <v>0</v>
      </c>
      <c r="J139" s="392">
        <f t="shared" si="52"/>
        <v>0</v>
      </c>
      <c r="K139" s="392">
        <f t="shared" si="52"/>
        <v>0</v>
      </c>
      <c r="L139" s="392">
        <f t="shared" si="52"/>
        <v>0</v>
      </c>
      <c r="M139" s="392">
        <f t="shared" si="52"/>
        <v>0</v>
      </c>
      <c r="N139" s="392">
        <f t="shared" si="52"/>
        <v>0</v>
      </c>
      <c r="O139" s="392">
        <f t="shared" si="52"/>
        <v>0</v>
      </c>
      <c r="P139" s="392">
        <f t="shared" si="52"/>
        <v>0</v>
      </c>
      <c r="Q139" s="392">
        <f t="shared" si="52"/>
        <v>0</v>
      </c>
      <c r="R139" s="392">
        <f t="shared" si="52"/>
        <v>0</v>
      </c>
      <c r="S139" s="392">
        <f t="shared" si="52"/>
        <v>0</v>
      </c>
      <c r="T139" s="392">
        <f t="shared" si="52"/>
        <v>0</v>
      </c>
      <c r="U139" s="392">
        <f t="shared" si="52"/>
        <v>0</v>
      </c>
      <c r="V139" s="392">
        <f t="shared" si="52"/>
        <v>0</v>
      </c>
      <c r="W139" s="392">
        <f t="shared" si="52"/>
        <v>0</v>
      </c>
      <c r="X139" s="392">
        <f t="shared" si="52"/>
        <v>0</v>
      </c>
      <c r="Y139" s="392">
        <f t="shared" si="52"/>
        <v>0</v>
      </c>
      <c r="Z139" s="392">
        <f t="shared" si="52"/>
        <v>0</v>
      </c>
      <c r="AA139" s="392">
        <f t="shared" si="52"/>
        <v>0</v>
      </c>
      <c r="AB139" s="392">
        <f t="shared" si="52"/>
        <v>0</v>
      </c>
      <c r="AC139" s="392">
        <f t="shared" si="52"/>
        <v>0</v>
      </c>
      <c r="AD139" s="392">
        <f t="shared" si="52"/>
        <v>0</v>
      </c>
      <c r="AE139" s="392">
        <f t="shared" si="52"/>
        <v>0</v>
      </c>
      <c r="AF139" s="392">
        <f t="shared" si="52"/>
        <v>0</v>
      </c>
      <c r="AG139" s="392">
        <f t="shared" si="52"/>
        <v>0</v>
      </c>
      <c r="AH139" s="392">
        <f t="shared" si="52"/>
        <v>0</v>
      </c>
      <c r="AI139" s="81">
        <f t="shared" ref="AI139:AI142" si="53">SUM(C139:AH139)</f>
        <v>246.51913305703729</v>
      </c>
    </row>
    <row r="140" spans="2:35" s="492" customFormat="1" x14ac:dyDescent="0.2">
      <c r="B140" s="373" t="s">
        <v>145</v>
      </c>
      <c r="C140" s="392">
        <v>96.043992815260026</v>
      </c>
      <c r="D140" s="392">
        <v>77.541400081731922</v>
      </c>
      <c r="E140" s="392">
        <v>50.084650415371691</v>
      </c>
      <c r="F140" s="392">
        <v>22.849089744673648</v>
      </c>
      <c r="G140" s="392">
        <v>0</v>
      </c>
      <c r="H140" s="392">
        <v>0</v>
      </c>
      <c r="I140" s="392">
        <v>0</v>
      </c>
      <c r="J140" s="81">
        <v>0</v>
      </c>
      <c r="K140" s="392">
        <v>0</v>
      </c>
      <c r="L140" s="392">
        <v>0</v>
      </c>
      <c r="M140" s="392">
        <v>0</v>
      </c>
      <c r="N140" s="392">
        <v>0</v>
      </c>
      <c r="O140" s="392">
        <v>0</v>
      </c>
      <c r="P140" s="392">
        <v>0</v>
      </c>
      <c r="Q140" s="392">
        <v>0</v>
      </c>
      <c r="R140" s="392">
        <v>0</v>
      </c>
      <c r="S140" s="392">
        <v>0</v>
      </c>
      <c r="T140" s="392">
        <v>0</v>
      </c>
      <c r="U140" s="392">
        <v>0</v>
      </c>
      <c r="V140" s="392">
        <v>0</v>
      </c>
      <c r="W140" s="392">
        <v>0</v>
      </c>
      <c r="X140" s="392">
        <v>0</v>
      </c>
      <c r="Y140" s="392">
        <v>0</v>
      </c>
      <c r="Z140" s="392">
        <v>0</v>
      </c>
      <c r="AA140" s="392">
        <v>0</v>
      </c>
      <c r="AB140" s="392">
        <v>0</v>
      </c>
      <c r="AC140" s="392">
        <v>0</v>
      </c>
      <c r="AD140" s="392">
        <v>0</v>
      </c>
      <c r="AE140" s="392">
        <v>0</v>
      </c>
      <c r="AF140" s="392">
        <v>0</v>
      </c>
      <c r="AG140" s="392">
        <v>0</v>
      </c>
      <c r="AH140" s="392">
        <v>0</v>
      </c>
      <c r="AI140" s="81">
        <f t="shared" si="53"/>
        <v>246.51913305703729</v>
      </c>
    </row>
    <row r="141" spans="2:35" s="492" customFormat="1" ht="12" customHeight="1" x14ac:dyDescent="0.2">
      <c r="B141" s="370" t="s">
        <v>76</v>
      </c>
      <c r="C141" s="396">
        <f t="shared" ref="C141:F141" si="54">+C142</f>
        <v>5.2260000000000001E-2</v>
      </c>
      <c r="D141" s="396">
        <f t="shared" si="54"/>
        <v>5.2260000000000001E-2</v>
      </c>
      <c r="E141" s="396">
        <f t="shared" si="54"/>
        <v>5.2260000000000001E-2</v>
      </c>
      <c r="F141" s="396">
        <f t="shared" si="54"/>
        <v>5.2260000000000001E-2</v>
      </c>
      <c r="G141" s="396">
        <f t="shared" ref="G141:AH141" si="55">+G142</f>
        <v>5.2260000000000001E-2</v>
      </c>
      <c r="H141" s="396">
        <f t="shared" si="55"/>
        <v>5.2260000000000001E-2</v>
      </c>
      <c r="I141" s="396">
        <f t="shared" si="55"/>
        <v>5.2260000000000001E-2</v>
      </c>
      <c r="J141" s="396">
        <f t="shared" si="55"/>
        <v>5.2260000000000001E-2</v>
      </c>
      <c r="K141" s="396">
        <f t="shared" si="55"/>
        <v>5.2260000000000001E-2</v>
      </c>
      <c r="L141" s="396">
        <f t="shared" si="55"/>
        <v>0</v>
      </c>
      <c r="M141" s="396">
        <f t="shared" si="55"/>
        <v>0</v>
      </c>
      <c r="N141" s="396">
        <f t="shared" si="55"/>
        <v>0</v>
      </c>
      <c r="O141" s="396">
        <f t="shared" si="55"/>
        <v>0</v>
      </c>
      <c r="P141" s="396">
        <f t="shared" si="55"/>
        <v>0</v>
      </c>
      <c r="Q141" s="396">
        <f t="shared" si="55"/>
        <v>0</v>
      </c>
      <c r="R141" s="396">
        <f t="shared" si="55"/>
        <v>0</v>
      </c>
      <c r="S141" s="396">
        <f t="shared" si="55"/>
        <v>0</v>
      </c>
      <c r="T141" s="396">
        <f t="shared" si="55"/>
        <v>0</v>
      </c>
      <c r="U141" s="396">
        <f t="shared" si="55"/>
        <v>0</v>
      </c>
      <c r="V141" s="396">
        <f t="shared" si="55"/>
        <v>0</v>
      </c>
      <c r="W141" s="396">
        <f t="shared" si="55"/>
        <v>0</v>
      </c>
      <c r="X141" s="396">
        <f t="shared" si="55"/>
        <v>0</v>
      </c>
      <c r="Y141" s="396">
        <f t="shared" si="55"/>
        <v>0</v>
      </c>
      <c r="Z141" s="396">
        <f t="shared" si="55"/>
        <v>0</v>
      </c>
      <c r="AA141" s="396">
        <f t="shared" si="55"/>
        <v>0</v>
      </c>
      <c r="AB141" s="396">
        <f t="shared" si="55"/>
        <v>0</v>
      </c>
      <c r="AC141" s="396">
        <f t="shared" si="55"/>
        <v>0</v>
      </c>
      <c r="AD141" s="396">
        <f t="shared" si="55"/>
        <v>0</v>
      </c>
      <c r="AE141" s="396">
        <f t="shared" si="55"/>
        <v>0</v>
      </c>
      <c r="AF141" s="396">
        <f t="shared" si="55"/>
        <v>0</v>
      </c>
      <c r="AG141" s="396">
        <f t="shared" si="55"/>
        <v>0</v>
      </c>
      <c r="AH141" s="396">
        <f t="shared" si="55"/>
        <v>0</v>
      </c>
      <c r="AI141" s="83">
        <f t="shared" si="53"/>
        <v>0.47033999999999987</v>
      </c>
    </row>
    <row r="142" spans="2:35" s="492" customFormat="1" ht="12" customHeight="1" x14ac:dyDescent="0.2">
      <c r="B142" s="373" t="s">
        <v>93</v>
      </c>
      <c r="C142" s="392">
        <v>5.2260000000000001E-2</v>
      </c>
      <c r="D142" s="392">
        <v>5.2260000000000001E-2</v>
      </c>
      <c r="E142" s="392">
        <v>5.2260000000000001E-2</v>
      </c>
      <c r="F142" s="392">
        <v>5.2260000000000001E-2</v>
      </c>
      <c r="G142" s="392">
        <v>5.2260000000000001E-2</v>
      </c>
      <c r="H142" s="392">
        <v>5.2260000000000001E-2</v>
      </c>
      <c r="I142" s="392">
        <v>5.2260000000000001E-2</v>
      </c>
      <c r="J142" s="81">
        <v>5.2260000000000001E-2</v>
      </c>
      <c r="K142" s="392">
        <v>5.2260000000000001E-2</v>
      </c>
      <c r="L142" s="392">
        <v>0</v>
      </c>
      <c r="M142" s="392">
        <v>0</v>
      </c>
      <c r="N142" s="392">
        <v>0</v>
      </c>
      <c r="O142" s="392">
        <v>0</v>
      </c>
      <c r="P142" s="392">
        <v>0</v>
      </c>
      <c r="Q142" s="392">
        <v>0</v>
      </c>
      <c r="R142" s="392">
        <v>0</v>
      </c>
      <c r="S142" s="392">
        <v>0</v>
      </c>
      <c r="T142" s="392">
        <v>0</v>
      </c>
      <c r="U142" s="392">
        <v>0</v>
      </c>
      <c r="V142" s="392">
        <v>0</v>
      </c>
      <c r="W142" s="392">
        <v>0</v>
      </c>
      <c r="X142" s="392">
        <v>0</v>
      </c>
      <c r="Y142" s="392">
        <v>0</v>
      </c>
      <c r="Z142" s="392">
        <v>0</v>
      </c>
      <c r="AA142" s="392">
        <v>0</v>
      </c>
      <c r="AB142" s="392">
        <v>0</v>
      </c>
      <c r="AC142" s="392">
        <v>0</v>
      </c>
      <c r="AD142" s="392">
        <v>0</v>
      </c>
      <c r="AE142" s="392">
        <v>0</v>
      </c>
      <c r="AF142" s="392">
        <v>0</v>
      </c>
      <c r="AG142" s="392">
        <v>0</v>
      </c>
      <c r="AH142" s="392">
        <v>0</v>
      </c>
      <c r="AI142" s="81">
        <f t="shared" si="53"/>
        <v>0.47033999999999987</v>
      </c>
    </row>
    <row r="143" spans="2:35" s="492" customFormat="1" x14ac:dyDescent="0.2">
      <c r="B143" s="397"/>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row>
    <row r="144" spans="2:35" s="492" customFormat="1" x14ac:dyDescent="0.2">
      <c r="B144" s="360" t="s">
        <v>116</v>
      </c>
      <c r="C144" s="123">
        <f t="shared" ref="C144:AH144" si="56">+C145+C146</f>
        <v>7585.4895135121224</v>
      </c>
      <c r="D144" s="123">
        <f t="shared" si="56"/>
        <v>4973.6479769824136</v>
      </c>
      <c r="E144" s="123">
        <f t="shared" si="56"/>
        <v>2503.552078175424</v>
      </c>
      <c r="F144" s="123">
        <f t="shared" si="56"/>
        <v>1760.8320829598338</v>
      </c>
      <c r="G144" s="123">
        <f t="shared" si="56"/>
        <v>1258.8575738337915</v>
      </c>
      <c r="H144" s="123">
        <f t="shared" si="56"/>
        <v>951.94425776865864</v>
      </c>
      <c r="I144" s="123">
        <f t="shared" si="56"/>
        <v>903.23521460862798</v>
      </c>
      <c r="J144" s="123">
        <f t="shared" si="56"/>
        <v>854.09731141285374</v>
      </c>
      <c r="K144" s="123">
        <f t="shared" si="56"/>
        <v>427.39321068020035</v>
      </c>
      <c r="L144" s="123">
        <f t="shared" si="56"/>
        <v>392.58674719028545</v>
      </c>
      <c r="M144" s="123">
        <f t="shared" si="56"/>
        <v>371.349396187715</v>
      </c>
      <c r="N144" s="123">
        <f t="shared" si="56"/>
        <v>354.70809650405494</v>
      </c>
      <c r="O144" s="123">
        <f t="shared" si="56"/>
        <v>321.42702076546385</v>
      </c>
      <c r="P144" s="123">
        <f t="shared" si="56"/>
        <v>289.29739848436441</v>
      </c>
      <c r="Q144" s="123">
        <f t="shared" si="56"/>
        <v>269.37992205498358</v>
      </c>
      <c r="R144" s="123">
        <f t="shared" si="56"/>
        <v>253.84382543324261</v>
      </c>
      <c r="S144" s="123">
        <f t="shared" si="56"/>
        <v>251.45186826705608</v>
      </c>
      <c r="T144" s="123">
        <f t="shared" si="56"/>
        <v>243.0277598389801</v>
      </c>
      <c r="U144" s="123">
        <f t="shared" si="56"/>
        <v>216.50719764155477</v>
      </c>
      <c r="V144" s="123">
        <f t="shared" si="56"/>
        <v>190.28563009071758</v>
      </c>
      <c r="W144" s="123">
        <f t="shared" si="56"/>
        <v>162.86808395352389</v>
      </c>
      <c r="X144" s="123">
        <f t="shared" si="56"/>
        <v>138.73947892228441</v>
      </c>
      <c r="Y144" s="123">
        <f t="shared" si="56"/>
        <v>114.61087389430837</v>
      </c>
      <c r="Z144" s="123">
        <f t="shared" si="56"/>
        <v>90.482268863068853</v>
      </c>
      <c r="AA144" s="123">
        <f t="shared" si="56"/>
        <v>66.353663831829337</v>
      </c>
      <c r="AB144" s="123">
        <f t="shared" si="56"/>
        <v>42.225058803853322</v>
      </c>
      <c r="AC144" s="123">
        <f t="shared" si="56"/>
        <v>18.096453772613767</v>
      </c>
      <c r="AD144" s="123">
        <f t="shared" si="56"/>
        <v>0</v>
      </c>
      <c r="AE144" s="123">
        <f t="shared" si="56"/>
        <v>0</v>
      </c>
      <c r="AF144" s="123">
        <f t="shared" si="56"/>
        <v>0</v>
      </c>
      <c r="AG144" s="123">
        <f t="shared" si="56"/>
        <v>0</v>
      </c>
      <c r="AH144" s="123">
        <f t="shared" si="56"/>
        <v>0</v>
      </c>
      <c r="AI144" s="123">
        <f>SUM(C144:AH144)</f>
        <v>25006.289964433832</v>
      </c>
    </row>
    <row r="145" spans="1:36" s="492" customFormat="1" x14ac:dyDescent="0.2">
      <c r="B145" s="398" t="s">
        <v>117</v>
      </c>
      <c r="C145" s="95">
        <v>776.91069058518383</v>
      </c>
      <c r="D145" s="95">
        <v>700.78956038784884</v>
      </c>
      <c r="E145" s="95">
        <v>667.52204342775019</v>
      </c>
      <c r="F145" s="95">
        <v>631.65199687358188</v>
      </c>
      <c r="G145" s="95">
        <v>529.8327742501026</v>
      </c>
      <c r="H145" s="95">
        <v>503.74602127534945</v>
      </c>
      <c r="I145" s="95">
        <v>465.36314881381628</v>
      </c>
      <c r="J145" s="95">
        <v>427.10143516874911</v>
      </c>
      <c r="K145" s="95">
        <v>407.92605287305219</v>
      </c>
      <c r="L145" s="95">
        <v>385.51802208838984</v>
      </c>
      <c r="M145" s="95">
        <v>371.349396187715</v>
      </c>
      <c r="N145" s="95">
        <v>354.70809650405494</v>
      </c>
      <c r="O145" s="95">
        <v>321.42702076546385</v>
      </c>
      <c r="P145" s="95">
        <v>289.29739848436441</v>
      </c>
      <c r="Q145" s="95">
        <v>269.37992205498358</v>
      </c>
      <c r="R145" s="95">
        <v>253.84382543324261</v>
      </c>
      <c r="S145" s="95">
        <v>251.45186826705608</v>
      </c>
      <c r="T145" s="95">
        <v>243.0277598389801</v>
      </c>
      <c r="U145" s="95">
        <v>216.50719764155477</v>
      </c>
      <c r="V145" s="95">
        <v>190.28563009071758</v>
      </c>
      <c r="W145" s="95">
        <v>162.86808395352389</v>
      </c>
      <c r="X145" s="95">
        <v>138.73947892228441</v>
      </c>
      <c r="Y145" s="95">
        <v>114.61087389430837</v>
      </c>
      <c r="Z145" s="95">
        <v>90.482268863068853</v>
      </c>
      <c r="AA145" s="95">
        <v>66.353663831829337</v>
      </c>
      <c r="AB145" s="95">
        <v>42.225058803853322</v>
      </c>
      <c r="AC145" s="95">
        <v>18.096453772613767</v>
      </c>
      <c r="AD145" s="95">
        <v>0</v>
      </c>
      <c r="AE145" s="95">
        <v>0</v>
      </c>
      <c r="AF145" s="95">
        <v>0</v>
      </c>
      <c r="AG145" s="95">
        <v>0</v>
      </c>
      <c r="AH145" s="95">
        <v>0</v>
      </c>
      <c r="AI145" s="95">
        <f>SUM(C145:AH145)</f>
        <v>8891.0157430534364</v>
      </c>
    </row>
    <row r="146" spans="1:36" s="492" customFormat="1" x14ac:dyDescent="0.2">
      <c r="B146" s="399" t="s">
        <v>638</v>
      </c>
      <c r="C146" s="85">
        <v>6808.5788229269383</v>
      </c>
      <c r="D146" s="85">
        <v>4272.8584165945649</v>
      </c>
      <c r="E146" s="85">
        <v>1836.0300347476737</v>
      </c>
      <c r="F146" s="85">
        <v>1129.1800860862518</v>
      </c>
      <c r="G146" s="85">
        <v>729.02479958368895</v>
      </c>
      <c r="H146" s="85">
        <v>448.19823649330925</v>
      </c>
      <c r="I146" s="85">
        <v>437.87206579481176</v>
      </c>
      <c r="J146" s="85">
        <v>426.99587624410469</v>
      </c>
      <c r="K146" s="85">
        <v>19.46715780714819</v>
      </c>
      <c r="L146" s="85">
        <v>7.0687251018956259</v>
      </c>
      <c r="M146" s="85">
        <v>0</v>
      </c>
      <c r="N146" s="85">
        <v>0</v>
      </c>
      <c r="O146" s="85">
        <v>0</v>
      </c>
      <c r="P146" s="85">
        <v>0</v>
      </c>
      <c r="Q146" s="85">
        <v>0</v>
      </c>
      <c r="R146" s="85">
        <v>0</v>
      </c>
      <c r="S146" s="85">
        <v>0</v>
      </c>
      <c r="T146" s="85">
        <v>0</v>
      </c>
      <c r="U146" s="85">
        <v>0</v>
      </c>
      <c r="V146" s="85">
        <v>0</v>
      </c>
      <c r="W146" s="85">
        <v>0</v>
      </c>
      <c r="X146" s="85">
        <v>0</v>
      </c>
      <c r="Y146" s="85">
        <v>0</v>
      </c>
      <c r="Z146" s="85">
        <v>0</v>
      </c>
      <c r="AA146" s="85">
        <v>0</v>
      </c>
      <c r="AB146" s="85">
        <v>0</v>
      </c>
      <c r="AC146" s="85">
        <v>0</v>
      </c>
      <c r="AD146" s="85">
        <v>0</v>
      </c>
      <c r="AE146" s="85">
        <v>0</v>
      </c>
      <c r="AF146" s="85">
        <v>0</v>
      </c>
      <c r="AG146" s="85">
        <v>0</v>
      </c>
      <c r="AH146" s="85">
        <v>0</v>
      </c>
      <c r="AI146" s="85">
        <f>SUM(C146:AH146)</f>
        <v>16115.274221380387</v>
      </c>
    </row>
    <row r="147" spans="1:36" s="492" customFormat="1" x14ac:dyDescent="0.2">
      <c r="A147" s="486"/>
      <c r="B147" s="360" t="s">
        <v>118</v>
      </c>
      <c r="C147" s="80">
        <v>10377.694162630372</v>
      </c>
      <c r="D147" s="80">
        <v>9580.2344041557117</v>
      </c>
      <c r="E147" s="80">
        <v>8691.7018096141255</v>
      </c>
      <c r="F147" s="80">
        <v>7938.6560497605651</v>
      </c>
      <c r="G147" s="80">
        <v>6573.0282634691712</v>
      </c>
      <c r="H147" s="80">
        <v>5879.6887729265854</v>
      </c>
      <c r="I147" s="80">
        <v>5427.319876456173</v>
      </c>
      <c r="J147" s="80">
        <v>4518.7575837274126</v>
      </c>
      <c r="K147" s="80">
        <v>3926.0324319521596</v>
      </c>
      <c r="L147" s="80">
        <v>3015.1518556090268</v>
      </c>
      <c r="M147" s="80">
        <v>2648.8313739358337</v>
      </c>
      <c r="N147" s="80">
        <v>2490.3133091325485</v>
      </c>
      <c r="O147" s="80">
        <v>2223.8422997456109</v>
      </c>
      <c r="P147" s="80">
        <v>1963.7291854966068</v>
      </c>
      <c r="Q147" s="80">
        <v>1708.4847302898638</v>
      </c>
      <c r="R147" s="80">
        <v>1496.6237180766107</v>
      </c>
      <c r="S147" s="80">
        <v>1369.5863965201363</v>
      </c>
      <c r="T147" s="80">
        <v>1210.0840654505223</v>
      </c>
      <c r="U147" s="80">
        <v>925.71029664425407</v>
      </c>
      <c r="V147" s="80">
        <v>813.03634695935375</v>
      </c>
      <c r="W147" s="80">
        <v>705.96161663645398</v>
      </c>
      <c r="X147" s="80">
        <v>699.78373261646846</v>
      </c>
      <c r="Y147" s="80">
        <v>694.14119299588242</v>
      </c>
      <c r="Z147" s="80">
        <v>689.22628364849049</v>
      </c>
      <c r="AA147" s="80">
        <v>684.57446696737395</v>
      </c>
      <c r="AB147" s="80">
        <v>680.69472576415376</v>
      </c>
      <c r="AC147" s="80">
        <v>677.37822595209536</v>
      </c>
      <c r="AD147" s="80">
        <v>569.42732070209513</v>
      </c>
      <c r="AE147" s="80">
        <v>461.61440157209512</v>
      </c>
      <c r="AF147" s="80">
        <v>302.52509619999995</v>
      </c>
      <c r="AG147" s="80">
        <v>197.65534042999994</v>
      </c>
      <c r="AH147" s="80">
        <v>13226.490065620001</v>
      </c>
      <c r="AI147" s="123">
        <f>SUM(C147:AH147)</f>
        <v>102367.97940165775</v>
      </c>
    </row>
    <row r="148" spans="1:36" x14ac:dyDescent="0.2">
      <c r="A148" s="1"/>
      <c r="B148" s="403"/>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404"/>
    </row>
    <row r="149" spans="1:36" x14ac:dyDescent="0.2">
      <c r="A149" s="89"/>
      <c r="B149" s="97" t="s">
        <v>372</v>
      </c>
    </row>
    <row r="150" spans="1:36" x14ac:dyDescent="0.2">
      <c r="A150" s="89"/>
      <c r="B150" s="97" t="s">
        <v>637</v>
      </c>
    </row>
    <row r="151" spans="1:36" x14ac:dyDescent="0.2">
      <c r="A151" s="89"/>
      <c r="B151" s="1030"/>
    </row>
    <row r="153" spans="1:36" x14ac:dyDescent="0.2">
      <c r="A153" s="89"/>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row>
  </sheetData>
  <mergeCells count="2">
    <mergeCell ref="B6:AI6"/>
    <mergeCell ref="B11:AI11"/>
  </mergeCells>
  <hyperlinks>
    <hyperlink ref="A1" location="INDICE!A1" display="Indice"/>
  </hyperlinks>
  <printOptions horizontalCentered="1"/>
  <pageMargins left="0" right="0.39370078740157483" top="0.19685039370078741" bottom="0.19685039370078741" header="0.15748031496062992" footer="0"/>
  <pageSetup paperSize="9" scale="28" orientation="landscape"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G32"/>
  <sheetViews>
    <sheetView showGridLines="0" zoomScaleNormal="100" zoomScaleSheetLayoutView="85" workbookViewId="0"/>
  </sheetViews>
  <sheetFormatPr baseColWidth="10" defaultColWidth="11.42578125" defaultRowHeight="12.75" x14ac:dyDescent="0.2"/>
  <cols>
    <col min="1" max="1" width="6.85546875" style="29" customWidth="1"/>
    <col min="2" max="2" width="39.7109375" style="29" customWidth="1"/>
    <col min="3" max="3" width="20.7109375" style="29" customWidth="1"/>
    <col min="4" max="4" width="25.42578125" style="29" customWidth="1"/>
    <col min="5" max="5" width="24.42578125" style="29" customWidth="1"/>
    <col min="6" max="6" width="22.85546875" style="29" customWidth="1"/>
    <col min="7" max="16384" width="11.42578125" style="29"/>
  </cols>
  <sheetData>
    <row r="1" spans="1:7" ht="15" x14ac:dyDescent="0.25">
      <c r="A1" s="806" t="s">
        <v>237</v>
      </c>
      <c r="B1" s="437"/>
    </row>
    <row r="2" spans="1:7" ht="15" customHeight="1" x14ac:dyDescent="0.25">
      <c r="A2" s="437"/>
      <c r="B2" s="410" t="s">
        <v>805</v>
      </c>
      <c r="C2" s="3"/>
      <c r="D2" s="3"/>
      <c r="E2" s="3"/>
      <c r="F2" s="5"/>
    </row>
    <row r="3" spans="1:7" ht="15" customHeight="1" x14ac:dyDescent="0.25">
      <c r="A3" s="437"/>
      <c r="B3" s="287" t="s">
        <v>330</v>
      </c>
      <c r="C3" s="6"/>
      <c r="D3" s="6"/>
      <c r="E3" s="6"/>
      <c r="F3" s="5"/>
    </row>
    <row r="4" spans="1:7" x14ac:dyDescent="0.2">
      <c r="B4" s="5"/>
      <c r="C4" s="5"/>
      <c r="D4" s="5"/>
      <c r="E4" s="5"/>
      <c r="F4" s="5"/>
    </row>
    <row r="5" spans="1:7" x14ac:dyDescent="0.2">
      <c r="B5" s="5"/>
      <c r="C5" s="5"/>
      <c r="D5" s="5"/>
      <c r="E5" s="5"/>
      <c r="F5" s="5"/>
    </row>
    <row r="6" spans="1:7" ht="15.75" customHeight="1" x14ac:dyDescent="0.3">
      <c r="B6" s="1335" t="s">
        <v>121</v>
      </c>
      <c r="C6" s="1335"/>
      <c r="D6" s="1335"/>
      <c r="E6" s="1335"/>
      <c r="F6" s="1335"/>
    </row>
    <row r="7" spans="1:7" ht="12.75" customHeight="1" x14ac:dyDescent="0.2">
      <c r="B7" s="5"/>
      <c r="C7" s="5"/>
      <c r="D7" s="5"/>
      <c r="E7" s="5"/>
      <c r="F7" s="5"/>
    </row>
    <row r="8" spans="1:7" ht="15.75" thickBot="1" x14ac:dyDescent="0.3">
      <c r="C8" s="42"/>
      <c r="D8" s="42"/>
      <c r="E8" s="42"/>
      <c r="F8" s="64"/>
    </row>
    <row r="9" spans="1:7" ht="16.5" thickTop="1" thickBot="1" x14ac:dyDescent="0.25">
      <c r="A9" s="47"/>
      <c r="B9" s="5" t="s">
        <v>912</v>
      </c>
      <c r="C9" s="1295" t="s">
        <v>425</v>
      </c>
      <c r="D9" s="1336"/>
      <c r="E9" s="65"/>
      <c r="F9" s="65"/>
    </row>
    <row r="10" spans="1:7" ht="16.5" thickTop="1" thickBot="1" x14ac:dyDescent="0.25">
      <c r="A10" s="47"/>
      <c r="B10" s="1292" t="s">
        <v>426</v>
      </c>
      <c r="C10" s="1292" t="s">
        <v>652</v>
      </c>
      <c r="D10" s="1337" t="s">
        <v>653</v>
      </c>
      <c r="E10" s="1295" t="s">
        <v>427</v>
      </c>
      <c r="F10" s="1336"/>
    </row>
    <row r="11" spans="1:7" ht="31.5" thickTop="1" thickBot="1" x14ac:dyDescent="0.25">
      <c r="B11" s="1293"/>
      <c r="C11" s="1293"/>
      <c r="D11" s="1338"/>
      <c r="E11" s="545" t="s">
        <v>654</v>
      </c>
      <c r="F11" s="545" t="s">
        <v>428</v>
      </c>
    </row>
    <row r="12" spans="1:7" ht="16.5" thickTop="1" x14ac:dyDescent="0.25">
      <c r="B12" s="66"/>
      <c r="C12" s="67"/>
      <c r="D12" s="67"/>
      <c r="E12" s="67"/>
      <c r="F12" s="67"/>
    </row>
    <row r="13" spans="1:7" ht="15" x14ac:dyDescent="0.2">
      <c r="B13" s="517" t="s">
        <v>29</v>
      </c>
      <c r="C13" s="546">
        <v>17212464.397</v>
      </c>
      <c r="D13" s="547">
        <v>29.960260000000002</v>
      </c>
      <c r="E13" s="546">
        <v>5156899.0857486324</v>
      </c>
      <c r="F13" s="546">
        <v>5156899.0857486324</v>
      </c>
      <c r="G13" s="851"/>
    </row>
    <row r="14" spans="1:7" ht="15" x14ac:dyDescent="0.2">
      <c r="B14" s="517" t="s">
        <v>279</v>
      </c>
      <c r="C14" s="546">
        <v>3103379.4509999999</v>
      </c>
      <c r="D14" s="547">
        <v>29.960260000000002</v>
      </c>
      <c r="E14" s="546">
        <v>929780.55230617255</v>
      </c>
      <c r="F14" s="546">
        <v>929780.55230617255</v>
      </c>
      <c r="G14" s="851"/>
    </row>
    <row r="15" spans="1:7" ht="15" x14ac:dyDescent="0.2">
      <c r="B15" s="517" t="s">
        <v>280</v>
      </c>
      <c r="C15" s="546">
        <v>38400427.678999998</v>
      </c>
      <c r="D15" s="547">
        <v>24.593589999999995</v>
      </c>
      <c r="E15" s="546">
        <v>9444043.7416197732</v>
      </c>
      <c r="F15" s="546">
        <v>249787.57948968277</v>
      </c>
      <c r="G15" s="851"/>
    </row>
    <row r="16" spans="1:7" ht="15" x14ac:dyDescent="0.2">
      <c r="B16" s="517" t="s">
        <v>281</v>
      </c>
      <c r="C16" s="546">
        <v>18947454.208999999</v>
      </c>
      <c r="D16" s="547">
        <v>31.005080000000007</v>
      </c>
      <c r="E16" s="546">
        <v>5874673.3354638182</v>
      </c>
      <c r="F16" s="546">
        <v>6718519.3680967735</v>
      </c>
      <c r="G16" s="851"/>
    </row>
    <row r="17" spans="2:7" ht="15" x14ac:dyDescent="0.2">
      <c r="B17" s="517" t="s">
        <v>245</v>
      </c>
      <c r="C17" s="546">
        <v>46303523</v>
      </c>
      <c r="D17" s="547">
        <v>32.850110000000001</v>
      </c>
      <c r="E17" s="546">
        <v>15210758.239375299</v>
      </c>
      <c r="F17" s="546">
        <v>137953.54833462089</v>
      </c>
      <c r="G17" s="851"/>
    </row>
    <row r="18" spans="2:7" ht="15.75" thickBot="1" x14ac:dyDescent="0.3">
      <c r="B18" s="68"/>
      <c r="C18" s="69"/>
      <c r="D18" s="69"/>
      <c r="E18" s="69"/>
      <c r="F18" s="69"/>
    </row>
    <row r="19" spans="2:7" ht="16.5" thickTop="1" thickBot="1" x14ac:dyDescent="0.25">
      <c r="B19" s="70"/>
      <c r="C19" s="70"/>
      <c r="D19" s="70"/>
      <c r="E19" s="70"/>
      <c r="F19" s="872">
        <f>SUM(F13:F18)</f>
        <v>13192940.133975882</v>
      </c>
    </row>
    <row r="20" spans="2:7" ht="13.5" thickTop="1" x14ac:dyDescent="0.2">
      <c r="B20" s="871"/>
      <c r="C20" s="871"/>
      <c r="D20" s="871"/>
      <c r="E20" s="871"/>
      <c r="F20" s="871"/>
    </row>
    <row r="21" spans="2:7" x14ac:dyDescent="0.2">
      <c r="B21" s="1339" t="s">
        <v>429</v>
      </c>
      <c r="C21" s="1339"/>
      <c r="D21" s="1339"/>
      <c r="E21" s="1339"/>
      <c r="F21" s="1339"/>
    </row>
    <row r="22" spans="2:7" x14ac:dyDescent="0.2">
      <c r="B22" s="1339" t="s">
        <v>430</v>
      </c>
      <c r="C22" s="1339"/>
      <c r="D22" s="1339"/>
      <c r="E22" s="1339"/>
      <c r="F22" s="1339"/>
    </row>
    <row r="23" spans="2:7" x14ac:dyDescent="0.2">
      <c r="B23" s="1339" t="s">
        <v>431</v>
      </c>
      <c r="C23" s="1339"/>
      <c r="D23" s="1339"/>
      <c r="E23" s="1339"/>
      <c r="F23" s="1339"/>
    </row>
    <row r="24" spans="2:7" x14ac:dyDescent="0.2">
      <c r="B24" s="1339" t="s">
        <v>432</v>
      </c>
      <c r="C24" s="1339"/>
      <c r="D24" s="1339"/>
      <c r="E24" s="1339"/>
      <c r="F24" s="1339"/>
    </row>
    <row r="25" spans="2:7" x14ac:dyDescent="0.2">
      <c r="B25" s="506"/>
      <c r="C25" s="506"/>
      <c r="D25" s="506"/>
      <c r="E25" s="506"/>
      <c r="F25" s="506"/>
    </row>
    <row r="26" spans="2:7" x14ac:dyDescent="0.2">
      <c r="B26" s="1339" t="s">
        <v>433</v>
      </c>
      <c r="C26" s="1339"/>
      <c r="D26" s="1339"/>
      <c r="E26" s="1339"/>
      <c r="F26" s="1339"/>
    </row>
    <row r="27" spans="2:7" x14ac:dyDescent="0.2">
      <c r="B27" s="506"/>
      <c r="C27" s="506"/>
      <c r="D27" s="506"/>
      <c r="E27" s="506"/>
      <c r="F27" s="506"/>
    </row>
    <row r="28" spans="2:7" ht="54" customHeight="1" x14ac:dyDescent="0.2">
      <c r="B28" s="1340" t="s">
        <v>434</v>
      </c>
      <c r="C28" s="1340"/>
      <c r="D28" s="1340"/>
      <c r="E28" s="1340"/>
      <c r="F28" s="1340"/>
    </row>
    <row r="29" spans="2:7" x14ac:dyDescent="0.2">
      <c r="B29" s="507"/>
      <c r="C29" s="507"/>
      <c r="D29" s="507"/>
      <c r="E29" s="507"/>
      <c r="F29" s="507"/>
    </row>
    <row r="30" spans="2:7" ht="27" customHeight="1" x14ac:dyDescent="0.2">
      <c r="B30" s="1340" t="s">
        <v>435</v>
      </c>
      <c r="C30" s="1340"/>
      <c r="D30" s="1340"/>
      <c r="E30" s="1340"/>
      <c r="F30" s="1340"/>
    </row>
    <row r="31" spans="2:7" x14ac:dyDescent="0.2">
      <c r="B31" s="408"/>
      <c r="C31" s="408"/>
      <c r="D31" s="408"/>
      <c r="E31" s="408"/>
      <c r="F31" s="408"/>
    </row>
    <row r="32" spans="2:7" x14ac:dyDescent="0.2">
      <c r="B32" s="1307"/>
      <c r="C32" s="1307"/>
      <c r="D32" s="1307"/>
      <c r="E32" s="1307"/>
      <c r="F32" s="1307"/>
    </row>
  </sheetData>
  <mergeCells count="14">
    <mergeCell ref="B6:F6"/>
    <mergeCell ref="B32:F32"/>
    <mergeCell ref="C9:D9"/>
    <mergeCell ref="B10:B11"/>
    <mergeCell ref="C10:C11"/>
    <mergeCell ref="D10:D11"/>
    <mergeCell ref="E10:F10"/>
    <mergeCell ref="B26:F26"/>
    <mergeCell ref="B28:F28"/>
    <mergeCell ref="B30:F30"/>
    <mergeCell ref="B21:F21"/>
    <mergeCell ref="B22:F22"/>
    <mergeCell ref="B23:F23"/>
    <mergeCell ref="B24:F24"/>
  </mergeCells>
  <phoneticPr fontId="15"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65"/>
  <sheetViews>
    <sheetView showGridLines="0" zoomScaleNormal="100" zoomScaleSheetLayoutView="85" workbookViewId="0"/>
  </sheetViews>
  <sheetFormatPr baseColWidth="10" defaultColWidth="11.42578125" defaultRowHeight="12.75" x14ac:dyDescent="0.2"/>
  <cols>
    <col min="1" max="1" width="6.85546875" style="15" customWidth="1"/>
    <col min="2" max="2" width="87.7109375" style="15" customWidth="1"/>
    <col min="3" max="3" width="13.28515625" style="15" customWidth="1"/>
    <col min="4" max="16384" width="11.42578125" style="15"/>
  </cols>
  <sheetData>
    <row r="1" spans="1:7" ht="15" x14ac:dyDescent="0.25">
      <c r="A1" s="806" t="s">
        <v>237</v>
      </c>
      <c r="B1" s="808"/>
    </row>
    <row r="2" spans="1:7" ht="15" customHeight="1" x14ac:dyDescent="0.25">
      <c r="A2" s="460"/>
      <c r="B2" s="410" t="s">
        <v>805</v>
      </c>
      <c r="C2" s="44"/>
    </row>
    <row r="3" spans="1:7" ht="15" customHeight="1" x14ac:dyDescent="0.25">
      <c r="A3" s="460"/>
      <c r="B3" s="287" t="s">
        <v>330</v>
      </c>
      <c r="C3" s="44"/>
    </row>
    <row r="4" spans="1:7" x14ac:dyDescent="0.2">
      <c r="B4" s="45"/>
      <c r="C4" s="44"/>
    </row>
    <row r="5" spans="1:7" x14ac:dyDescent="0.2">
      <c r="B5" s="45"/>
      <c r="C5" s="44"/>
    </row>
    <row r="6" spans="1:7" ht="17.25" x14ac:dyDescent="0.2">
      <c r="B6" s="1199" t="s">
        <v>417</v>
      </c>
      <c r="C6" s="1199"/>
    </row>
    <row r="7" spans="1:7" ht="15.75" x14ac:dyDescent="0.2">
      <c r="B7" s="1200" t="s">
        <v>306</v>
      </c>
      <c r="C7" s="1200"/>
    </row>
    <row r="8" spans="1:7" ht="15" x14ac:dyDescent="0.2">
      <c r="B8" s="1341" t="s">
        <v>925</v>
      </c>
      <c r="C8" s="1341"/>
    </row>
    <row r="9" spans="1:7" x14ac:dyDescent="0.2">
      <c r="B9" s="46"/>
      <c r="C9" s="46"/>
    </row>
    <row r="10" spans="1:7" ht="13.5" thickBot="1" x14ac:dyDescent="0.25">
      <c r="B10" s="5"/>
      <c r="C10" s="5" t="s">
        <v>307</v>
      </c>
    </row>
    <row r="11" spans="1:7" s="446" customFormat="1" thickTop="1" x14ac:dyDescent="0.2">
      <c r="A11" s="619"/>
      <c r="B11" s="620"/>
      <c r="C11" s="620"/>
    </row>
    <row r="12" spans="1:7" ht="15" x14ac:dyDescent="0.2">
      <c r="B12" s="624" t="s">
        <v>308</v>
      </c>
      <c r="C12" s="624" t="s">
        <v>310</v>
      </c>
    </row>
    <row r="13" spans="1:7" s="446" customFormat="1" thickBot="1" x14ac:dyDescent="0.25">
      <c r="B13" s="618"/>
      <c r="C13" s="618"/>
    </row>
    <row r="14" spans="1:7" ht="13.5" thickTop="1" x14ac:dyDescent="0.2">
      <c r="B14" s="48"/>
      <c r="C14" s="163"/>
    </row>
    <row r="15" spans="1:7" s="284" customFormat="1" ht="15" x14ac:dyDescent="0.2">
      <c r="B15" s="616" t="s">
        <v>334</v>
      </c>
      <c r="C15" s="358">
        <f>+C17+C22+C28</f>
        <v>101605.55259962534</v>
      </c>
    </row>
    <row r="16" spans="1:7" x14ac:dyDescent="0.2">
      <c r="B16" s="49"/>
      <c r="C16" s="165"/>
      <c r="D16" s="284"/>
      <c r="E16" s="284"/>
      <c r="F16" s="284"/>
      <c r="G16" s="284"/>
    </row>
    <row r="17" spans="2:7" s="284" customFormat="1" x14ac:dyDescent="0.2">
      <c r="B17" s="615" t="s">
        <v>649</v>
      </c>
      <c r="C17" s="784">
        <f>SUM(C19:C20)</f>
        <v>7228.539416032505</v>
      </c>
    </row>
    <row r="18" spans="2:7" x14ac:dyDescent="0.2">
      <c r="B18" s="49"/>
      <c r="C18" s="786"/>
      <c r="D18" s="284"/>
      <c r="E18" s="284"/>
      <c r="F18" s="284"/>
      <c r="G18" s="284"/>
    </row>
    <row r="19" spans="2:7" x14ac:dyDescent="0.2">
      <c r="B19" s="49" t="s">
        <v>420</v>
      </c>
      <c r="C19" s="786">
        <v>1308.8655541580488</v>
      </c>
      <c r="D19" s="284"/>
      <c r="E19" s="284"/>
      <c r="F19" s="284"/>
      <c r="G19" s="284"/>
    </row>
    <row r="20" spans="2:7" s="284" customFormat="1" x14ac:dyDescent="0.2">
      <c r="B20" s="297" t="s">
        <v>419</v>
      </c>
      <c r="C20" s="784">
        <v>5919.6738618744557</v>
      </c>
    </row>
    <row r="21" spans="2:7" ht="15" x14ac:dyDescent="0.25">
      <c r="B21" s="49"/>
      <c r="C21" s="787"/>
      <c r="D21" s="284"/>
      <c r="E21" s="284"/>
      <c r="F21" s="284"/>
      <c r="G21" s="284"/>
    </row>
    <row r="22" spans="2:7" s="284" customFormat="1" x14ac:dyDescent="0.2">
      <c r="B22" s="615" t="s">
        <v>650</v>
      </c>
      <c r="C22" s="302">
        <f>SUM(C24:C26)</f>
        <v>94336.393205674118</v>
      </c>
    </row>
    <row r="23" spans="2:7" x14ac:dyDescent="0.2">
      <c r="B23" s="50"/>
      <c r="C23" s="165"/>
      <c r="D23" s="284"/>
      <c r="E23" s="284"/>
      <c r="F23" s="284"/>
      <c r="G23" s="284"/>
    </row>
    <row r="24" spans="2:7" s="284" customFormat="1" x14ac:dyDescent="0.2">
      <c r="B24" s="617" t="s">
        <v>420</v>
      </c>
      <c r="C24" s="419">
        <v>60770.933284680694</v>
      </c>
    </row>
    <row r="25" spans="2:7" s="284" customFormat="1" x14ac:dyDescent="0.2">
      <c r="B25" s="617" t="s">
        <v>419</v>
      </c>
      <c r="C25" s="419">
        <v>33377.169072605429</v>
      </c>
    </row>
    <row r="26" spans="2:7" s="284" customFormat="1" x14ac:dyDescent="0.2">
      <c r="B26" s="617" t="s">
        <v>585</v>
      </c>
      <c r="C26" s="419">
        <v>188.29084838800429</v>
      </c>
    </row>
    <row r="27" spans="2:7" x14ac:dyDescent="0.2">
      <c r="B27" s="49"/>
      <c r="C27" s="165"/>
      <c r="D27" s="284"/>
      <c r="E27" s="284"/>
      <c r="F27" s="284"/>
      <c r="G27" s="284"/>
    </row>
    <row r="28" spans="2:7" s="284" customFormat="1" x14ac:dyDescent="0.2">
      <c r="B28" s="615" t="s">
        <v>421</v>
      </c>
      <c r="C28" s="302">
        <f>SUM(C30:C31)</f>
        <v>40.619977918719172</v>
      </c>
    </row>
    <row r="29" spans="2:7" x14ac:dyDescent="0.2">
      <c r="B29" s="50"/>
      <c r="C29" s="165"/>
      <c r="D29" s="284"/>
      <c r="E29" s="284"/>
      <c r="F29" s="284"/>
      <c r="G29" s="284"/>
    </row>
    <row r="30" spans="2:7" s="284" customFormat="1" x14ac:dyDescent="0.2">
      <c r="B30" s="49" t="s">
        <v>420</v>
      </c>
      <c r="C30" s="302">
        <v>17.723489629110812</v>
      </c>
    </row>
    <row r="31" spans="2:7" s="284" customFormat="1" x14ac:dyDescent="0.2">
      <c r="B31" s="297" t="s">
        <v>419</v>
      </c>
      <c r="C31" s="302">
        <v>22.896488289608364</v>
      </c>
    </row>
    <row r="32" spans="2:7" x14ac:dyDescent="0.2">
      <c r="B32" s="49"/>
      <c r="C32" s="165"/>
      <c r="D32" s="284"/>
      <c r="E32" s="284"/>
      <c r="F32" s="284"/>
      <c r="G32" s="284"/>
    </row>
    <row r="33" spans="1:244" s="284" customFormat="1" ht="30" x14ac:dyDescent="0.2">
      <c r="B33" s="349" t="s">
        <v>189</v>
      </c>
      <c r="C33" s="788">
        <v>579228.87566999998</v>
      </c>
    </row>
    <row r="34" spans="1:244" ht="15.75" x14ac:dyDescent="0.25">
      <c r="B34" s="52"/>
      <c r="C34" s="257"/>
      <c r="D34" s="284"/>
      <c r="E34" s="284"/>
      <c r="F34" s="284"/>
      <c r="G34" s="284"/>
    </row>
    <row r="35" spans="1:244" s="284" customFormat="1" ht="15" x14ac:dyDescent="0.2">
      <c r="B35" s="616" t="s">
        <v>287</v>
      </c>
      <c r="C35" s="358">
        <f>+C37</f>
        <v>712575.48</v>
      </c>
    </row>
    <row r="36" spans="1:244" ht="15.75" x14ac:dyDescent="0.25">
      <c r="B36" s="52"/>
      <c r="C36" s="257"/>
      <c r="D36" s="284"/>
      <c r="E36" s="284"/>
      <c r="F36" s="284"/>
      <c r="G36" s="284"/>
    </row>
    <row r="37" spans="1:244" s="284" customFormat="1" x14ac:dyDescent="0.2">
      <c r="B37" s="615" t="s">
        <v>311</v>
      </c>
      <c r="C37" s="789">
        <v>712575.48</v>
      </c>
    </row>
    <row r="38" spans="1:244" ht="15" x14ac:dyDescent="0.25">
      <c r="B38" s="50"/>
      <c r="C38" s="790"/>
      <c r="D38" s="284"/>
      <c r="E38" s="284"/>
      <c r="F38" s="284"/>
      <c r="G38" s="284"/>
    </row>
    <row r="39" spans="1:244" ht="15" x14ac:dyDescent="0.2">
      <c r="B39" s="614" t="s">
        <v>159</v>
      </c>
      <c r="C39" s="358">
        <f>+C35+C33+C15</f>
        <v>1393409.9082696254</v>
      </c>
      <c r="D39" s="284"/>
      <c r="E39" s="284"/>
      <c r="F39" s="284"/>
      <c r="G39" s="284"/>
      <c r="H39" s="852"/>
    </row>
    <row r="40" spans="1:244" ht="13.5" thickBot="1" x14ac:dyDescent="0.25">
      <c r="B40" s="53"/>
      <c r="C40" s="791"/>
      <c r="D40" s="969"/>
      <c r="E40" s="969"/>
      <c r="F40" s="284"/>
      <c r="G40" s="284"/>
    </row>
    <row r="41" spans="1:244" s="54" customFormat="1" ht="16.5" thickTop="1" x14ac:dyDescent="0.25">
      <c r="A41" s="5"/>
      <c r="B41" s="5"/>
      <c r="C41" s="5"/>
      <c r="D41" s="284"/>
      <c r="E41" s="284"/>
      <c r="F41" s="284"/>
      <c r="G41" s="284"/>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row>
    <row r="42" spans="1:244" x14ac:dyDescent="0.2">
      <c r="B42" s="1342" t="s">
        <v>741</v>
      </c>
      <c r="C42" s="1342"/>
      <c r="D42" s="284"/>
      <c r="E42" s="284"/>
      <c r="F42" s="284"/>
      <c r="G42" s="284"/>
    </row>
    <row r="43" spans="1:244" x14ac:dyDescent="0.2">
      <c r="B43" s="1342"/>
      <c r="C43" s="1342"/>
      <c r="D43" s="284"/>
      <c r="E43" s="284"/>
      <c r="F43" s="284"/>
      <c r="G43" s="284"/>
    </row>
    <row r="44" spans="1:244" x14ac:dyDescent="0.2">
      <c r="B44" s="1342"/>
      <c r="C44" s="1342"/>
      <c r="D44" s="284"/>
      <c r="E44" s="284"/>
      <c r="F44" s="284"/>
      <c r="G44" s="284"/>
    </row>
    <row r="45" spans="1:244" x14ac:dyDescent="0.2">
      <c r="B45" s="1342"/>
      <c r="C45" s="1342"/>
      <c r="D45" s="284"/>
      <c r="E45" s="284"/>
      <c r="F45" s="284"/>
      <c r="G45" s="284"/>
    </row>
    <row r="46" spans="1:244" ht="12.75" customHeight="1" x14ac:dyDescent="0.2">
      <c r="B46" s="56"/>
      <c r="C46" s="56"/>
      <c r="D46" s="284"/>
      <c r="E46" s="284"/>
      <c r="F46" s="284"/>
      <c r="G46" s="284"/>
    </row>
    <row r="47" spans="1:244" ht="12.75" customHeight="1" x14ac:dyDescent="0.2">
      <c r="B47" s="56"/>
      <c r="C47" s="56"/>
      <c r="D47" s="284"/>
      <c r="E47" s="284"/>
      <c r="F47" s="284"/>
      <c r="G47" s="284"/>
    </row>
    <row r="48" spans="1:244" ht="17.25" x14ac:dyDescent="0.2">
      <c r="B48" s="1199" t="s">
        <v>740</v>
      </c>
      <c r="C48" s="1199"/>
      <c r="D48" s="284"/>
      <c r="E48" s="284"/>
      <c r="F48" s="284"/>
      <c r="G48" s="284"/>
    </row>
    <row r="49" spans="2:7" ht="13.5" thickBot="1" x14ac:dyDescent="0.25">
      <c r="B49" s="5"/>
      <c r="C49" s="5" t="s">
        <v>307</v>
      </c>
      <c r="D49" s="284"/>
      <c r="E49" s="284"/>
      <c r="F49" s="284"/>
      <c r="G49" s="284"/>
    </row>
    <row r="50" spans="2:7" s="446" customFormat="1" ht="13.5" thickTop="1" x14ac:dyDescent="0.2">
      <c r="B50" s="620"/>
      <c r="C50" s="620"/>
      <c r="D50" s="284"/>
      <c r="E50" s="284"/>
      <c r="F50" s="284"/>
      <c r="G50" s="284"/>
    </row>
    <row r="51" spans="2:7" s="284" customFormat="1" ht="15" customHeight="1" x14ac:dyDescent="0.2">
      <c r="B51" s="623" t="s">
        <v>308</v>
      </c>
      <c r="C51" s="624" t="s">
        <v>309</v>
      </c>
    </row>
    <row r="52" spans="2:7" s="446" customFormat="1" ht="13.5" thickBot="1" x14ac:dyDescent="0.25">
      <c r="B52" s="618"/>
      <c r="C52" s="618"/>
      <c r="D52" s="284"/>
      <c r="E52" s="284"/>
      <c r="F52" s="284"/>
      <c r="G52" s="284"/>
    </row>
    <row r="53" spans="2:7" ht="13.5" thickTop="1" x14ac:dyDescent="0.2">
      <c r="B53" s="57"/>
      <c r="C53" s="58"/>
      <c r="D53" s="284"/>
      <c r="E53" s="284"/>
      <c r="F53" s="284"/>
      <c r="G53" s="284"/>
    </row>
    <row r="54" spans="2:7" s="284" customFormat="1" ht="15.75" x14ac:dyDescent="0.2">
      <c r="B54" s="621" t="s">
        <v>16</v>
      </c>
      <c r="C54" s="785">
        <f>+C56+C57+C59+C60</f>
        <v>245798.01504186401</v>
      </c>
    </row>
    <row r="55" spans="2:7" x14ac:dyDescent="0.2">
      <c r="B55" s="60"/>
      <c r="C55" s="165"/>
      <c r="D55" s="284"/>
      <c r="E55" s="284"/>
      <c r="F55" s="284"/>
      <c r="G55" s="284"/>
    </row>
    <row r="56" spans="2:7" s="284" customFormat="1" ht="17.25" customHeight="1" x14ac:dyDescent="0.2">
      <c r="B56" s="622" t="s">
        <v>17</v>
      </c>
      <c r="C56" s="792">
        <v>193446.08181</v>
      </c>
    </row>
    <row r="57" spans="2:7" s="284" customFormat="1" x14ac:dyDescent="0.2">
      <c r="B57" s="622" t="s">
        <v>18</v>
      </c>
      <c r="C57" s="792">
        <v>5910.3824799999993</v>
      </c>
    </row>
    <row r="58" spans="2:7" ht="15" x14ac:dyDescent="0.25">
      <c r="B58" s="61"/>
      <c r="C58" s="793"/>
      <c r="D58" s="284"/>
      <c r="E58" s="284"/>
      <c r="F58" s="284"/>
      <c r="G58" s="284"/>
    </row>
    <row r="59" spans="2:7" s="284" customFormat="1" x14ac:dyDescent="0.2">
      <c r="B59" s="622" t="s">
        <v>19</v>
      </c>
      <c r="C59" s="792">
        <v>46383.538727503998</v>
      </c>
    </row>
    <row r="60" spans="2:7" s="284" customFormat="1" x14ac:dyDescent="0.2">
      <c r="B60" s="622" t="s">
        <v>18</v>
      </c>
      <c r="C60" s="792">
        <v>58.012024360000005</v>
      </c>
    </row>
    <row r="61" spans="2:7" ht="13.5" thickBot="1" x14ac:dyDescent="0.25">
      <c r="B61" s="13"/>
      <c r="C61" s="62"/>
      <c r="D61" s="284"/>
      <c r="E61" s="284"/>
      <c r="F61" s="284"/>
      <c r="G61" s="284"/>
    </row>
    <row r="62" spans="2:7" ht="13.5" thickTop="1" x14ac:dyDescent="0.2">
      <c r="D62" s="284"/>
      <c r="E62" s="284"/>
      <c r="F62" s="284"/>
      <c r="G62" s="284"/>
    </row>
    <row r="65" spans="3:3" x14ac:dyDescent="0.2">
      <c r="C65" s="852"/>
    </row>
  </sheetData>
  <mergeCells count="5">
    <mergeCell ref="B6:C6"/>
    <mergeCell ref="B7:C7"/>
    <mergeCell ref="B8:C8"/>
    <mergeCell ref="B42:C45"/>
    <mergeCell ref="B48:C48"/>
  </mergeCells>
  <hyperlinks>
    <hyperlink ref="A1" location="INDICE!A1" display="Indice"/>
  </hyperlinks>
  <printOptions horizontalCentered="1"/>
  <pageMargins left="0.39370078740157483" right="0.39370078740157483" top="0.19685039370078741" bottom="0.35433070866141736" header="0.15748031496062992" footer="0.23622047244094491"/>
  <pageSetup scale="90" orientation="portrait"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GridLines="0" showRuler="0" zoomScaleNormal="100" zoomScaleSheetLayoutView="85" workbookViewId="0"/>
  </sheetViews>
  <sheetFormatPr baseColWidth="10" defaultColWidth="11.42578125" defaultRowHeight="12.75" x14ac:dyDescent="0.2"/>
  <cols>
    <col min="1" max="1" width="6.85546875" style="15" customWidth="1"/>
    <col min="2" max="2" width="59.7109375" style="15" bestFit="1" customWidth="1"/>
    <col min="3" max="3" width="30.7109375" style="15" customWidth="1"/>
    <col min="4" max="4" width="19.28515625" style="15" customWidth="1"/>
    <col min="5" max="7" width="11.42578125" style="15"/>
    <col min="8" max="8" width="12.7109375" style="15" bestFit="1" customWidth="1"/>
    <col min="9" max="16384" width="11.42578125" style="15"/>
  </cols>
  <sheetData>
    <row r="1" spans="1:4" ht="15" x14ac:dyDescent="0.25">
      <c r="A1" s="806" t="s">
        <v>237</v>
      </c>
      <c r="B1" s="808"/>
      <c r="C1" s="264"/>
      <c r="D1" s="264"/>
    </row>
    <row r="2" spans="1:4" ht="15" customHeight="1" x14ac:dyDescent="0.25">
      <c r="A2" s="460"/>
      <c r="B2" s="410" t="s">
        <v>805</v>
      </c>
      <c r="C2" s="19"/>
      <c r="D2" s="30"/>
    </row>
    <row r="3" spans="1:4" ht="15" customHeight="1" x14ac:dyDescent="0.25">
      <c r="A3" s="460"/>
      <c r="B3" s="683" t="s">
        <v>330</v>
      </c>
      <c r="C3" s="19"/>
      <c r="D3" s="30"/>
    </row>
    <row r="4" spans="1:4" ht="15" x14ac:dyDescent="0.25">
      <c r="B4" s="21"/>
      <c r="C4" s="19"/>
      <c r="D4" s="31"/>
    </row>
    <row r="5" spans="1:4" x14ac:dyDescent="0.2">
      <c r="B5" s="19"/>
      <c r="C5" s="19"/>
      <c r="D5" s="31"/>
    </row>
    <row r="6" spans="1:4" ht="17.25" x14ac:dyDescent="0.3">
      <c r="B6" s="1253" t="s">
        <v>348</v>
      </c>
      <c r="C6" s="1253"/>
      <c r="D6" s="32"/>
    </row>
    <row r="7" spans="1:4" ht="15" x14ac:dyDescent="0.25">
      <c r="B7" s="1343" t="s">
        <v>926</v>
      </c>
      <c r="C7" s="1343"/>
      <c r="D7" s="33"/>
    </row>
    <row r="8" spans="1:4" ht="15" x14ac:dyDescent="0.25">
      <c r="B8" s="34"/>
      <c r="C8" s="34"/>
      <c r="D8" s="34"/>
    </row>
    <row r="9" spans="1:4" ht="13.5" thickBot="1" x14ac:dyDescent="0.25">
      <c r="B9" s="35"/>
      <c r="C9" s="5"/>
      <c r="D9" s="31"/>
    </row>
    <row r="10" spans="1:4" ht="13.5" customHeight="1" thickTop="1" x14ac:dyDescent="0.2">
      <c r="B10" s="1344" t="s">
        <v>349</v>
      </c>
      <c r="C10" s="1347" t="s">
        <v>373</v>
      </c>
    </row>
    <row r="11" spans="1:4" x14ac:dyDescent="0.2">
      <c r="B11" s="1345"/>
      <c r="C11" s="1348"/>
    </row>
    <row r="12" spans="1:4" ht="13.5" customHeight="1" x14ac:dyDescent="0.2">
      <c r="B12" s="1345"/>
      <c r="C12" s="1348"/>
    </row>
    <row r="13" spans="1:4" x14ac:dyDescent="0.2">
      <c r="B13" s="1346"/>
      <c r="C13" s="1349"/>
    </row>
    <row r="14" spans="1:4" x14ac:dyDescent="0.2">
      <c r="B14" s="36"/>
      <c r="C14" s="37"/>
    </row>
    <row r="15" spans="1:4" ht="15.75" x14ac:dyDescent="0.2">
      <c r="B15" s="625" t="s">
        <v>303</v>
      </c>
      <c r="C15" s="626">
        <f>SUM(C17:C40)</f>
        <v>712575.48</v>
      </c>
    </row>
    <row r="16" spans="1:4" ht="15" x14ac:dyDescent="0.25">
      <c r="B16" s="38"/>
      <c r="C16" s="39"/>
    </row>
    <row r="17" spans="2:3" ht="15" x14ac:dyDescent="0.2">
      <c r="B17" s="628" t="s">
        <v>350</v>
      </c>
      <c r="C17" s="629">
        <v>14815.62</v>
      </c>
    </row>
    <row r="18" spans="2:3" ht="15" x14ac:dyDescent="0.2">
      <c r="B18" s="627" t="s">
        <v>351</v>
      </c>
      <c r="C18" s="629">
        <v>9606.57</v>
      </c>
    </row>
    <row r="19" spans="2:3" ht="15" x14ac:dyDescent="0.2">
      <c r="B19" s="628" t="s">
        <v>352</v>
      </c>
      <c r="C19" s="629">
        <v>26865.37</v>
      </c>
    </row>
    <row r="20" spans="2:3" ht="15" x14ac:dyDescent="0.2">
      <c r="B20" s="628" t="s">
        <v>353</v>
      </c>
      <c r="C20" s="629">
        <v>41529.590000000004</v>
      </c>
    </row>
    <row r="21" spans="2:3" ht="15" x14ac:dyDescent="0.2">
      <c r="B21" s="628" t="s">
        <v>354</v>
      </c>
      <c r="C21" s="629">
        <v>51969.47</v>
      </c>
    </row>
    <row r="22" spans="2:3" ht="15" x14ac:dyDescent="0.2">
      <c r="B22" s="628" t="s">
        <v>355</v>
      </c>
      <c r="C22" s="629">
        <v>22441.03</v>
      </c>
    </row>
    <row r="23" spans="2:3" ht="15" x14ac:dyDescent="0.2">
      <c r="B23" s="628" t="s">
        <v>356</v>
      </c>
      <c r="C23" s="629">
        <v>161132.85999999999</v>
      </c>
    </row>
    <row r="24" spans="2:3" ht="15" x14ac:dyDescent="0.2">
      <c r="B24" s="628" t="s">
        <v>357</v>
      </c>
      <c r="C24" s="629">
        <v>2412.8000000000002</v>
      </c>
    </row>
    <row r="25" spans="2:3" ht="15" x14ac:dyDescent="0.2">
      <c r="B25" s="628" t="s">
        <v>0</v>
      </c>
      <c r="C25" s="629">
        <v>0</v>
      </c>
    </row>
    <row r="26" spans="2:3" ht="15" x14ac:dyDescent="0.2">
      <c r="B26" s="628" t="s">
        <v>1</v>
      </c>
      <c r="C26" s="629">
        <v>7627.43</v>
      </c>
    </row>
    <row r="27" spans="2:3" ht="15" x14ac:dyDescent="0.2">
      <c r="B27" s="628" t="s">
        <v>2</v>
      </c>
      <c r="C27" s="629">
        <v>946.34</v>
      </c>
    </row>
    <row r="28" spans="2:3" ht="15" x14ac:dyDescent="0.2">
      <c r="B28" s="627" t="s">
        <v>3</v>
      </c>
      <c r="C28" s="629">
        <v>6836.46</v>
      </c>
    </row>
    <row r="29" spans="2:3" ht="15" x14ac:dyDescent="0.2">
      <c r="B29" s="628" t="s">
        <v>4</v>
      </c>
      <c r="C29" s="629">
        <v>145173.62</v>
      </c>
    </row>
    <row r="30" spans="2:3" ht="15" x14ac:dyDescent="0.2">
      <c r="B30" s="628" t="s">
        <v>5</v>
      </c>
      <c r="C30" s="629">
        <v>10815.68</v>
      </c>
    </row>
    <row r="31" spans="2:3" ht="15" x14ac:dyDescent="0.2">
      <c r="B31" s="628" t="s">
        <v>6</v>
      </c>
      <c r="C31" s="629">
        <v>85242.38</v>
      </c>
    </row>
    <row r="32" spans="2:3" ht="15" x14ac:dyDescent="0.2">
      <c r="B32" s="628" t="s">
        <v>7</v>
      </c>
      <c r="C32" s="629">
        <v>19995.170000000002</v>
      </c>
    </row>
    <row r="33" spans="2:3" ht="15" x14ac:dyDescent="0.2">
      <c r="B33" s="627" t="s">
        <v>8</v>
      </c>
      <c r="C33" s="629">
        <v>16304.99</v>
      </c>
    </row>
    <row r="34" spans="2:3" ht="15" x14ac:dyDescent="0.2">
      <c r="B34" s="628" t="s">
        <v>9</v>
      </c>
      <c r="C34" s="629">
        <v>35477.129999999997</v>
      </c>
    </row>
    <row r="35" spans="2:3" ht="15" x14ac:dyDescent="0.2">
      <c r="B35" s="628" t="s">
        <v>10</v>
      </c>
      <c r="C35" s="629">
        <v>0</v>
      </c>
    </row>
    <row r="36" spans="2:3" ht="15" x14ac:dyDescent="0.2">
      <c r="B36" s="628" t="s">
        <v>11</v>
      </c>
      <c r="C36" s="629">
        <v>0</v>
      </c>
    </row>
    <row r="37" spans="2:3" ht="15" x14ac:dyDescent="0.2">
      <c r="B37" s="628" t="s">
        <v>12</v>
      </c>
      <c r="C37" s="629">
        <v>32814.720000000001</v>
      </c>
    </row>
    <row r="38" spans="2:3" ht="15" x14ac:dyDescent="0.2">
      <c r="B38" s="628" t="s">
        <v>13</v>
      </c>
      <c r="C38" s="629">
        <v>16045.86</v>
      </c>
    </row>
    <row r="39" spans="2:3" ht="15" x14ac:dyDescent="0.2">
      <c r="B39" s="628" t="s">
        <v>14</v>
      </c>
      <c r="C39" s="629">
        <v>698.27</v>
      </c>
    </row>
    <row r="40" spans="2:3" ht="15" x14ac:dyDescent="0.2">
      <c r="B40" s="628" t="s">
        <v>15</v>
      </c>
      <c r="C40" s="629">
        <v>3824.12</v>
      </c>
    </row>
    <row r="41" spans="2:3" ht="13.5" thickBot="1" x14ac:dyDescent="0.25">
      <c r="B41" s="40"/>
      <c r="C41" s="41"/>
    </row>
    <row r="42" spans="2:3" ht="12.75" customHeight="1" thickTop="1" x14ac:dyDescent="0.25">
      <c r="B42" s="5"/>
      <c r="C42" s="42"/>
    </row>
    <row r="43" spans="2:3" ht="12.75" customHeight="1" x14ac:dyDescent="0.2">
      <c r="B43" s="1350" t="s">
        <v>660</v>
      </c>
      <c r="C43" s="1350"/>
    </row>
    <row r="44" spans="2:3" x14ac:dyDescent="0.2">
      <c r="B44" s="43"/>
      <c r="C44" s="43"/>
    </row>
  </sheetData>
  <mergeCells count="5">
    <mergeCell ref="B6:C6"/>
    <mergeCell ref="B7:C7"/>
    <mergeCell ref="B10:B13"/>
    <mergeCell ref="C10:C13"/>
    <mergeCell ref="B43:C43"/>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showGridLines="0" showRuler="0" zoomScaleNormal="100" zoomScaleSheetLayoutView="85" workbookViewId="0"/>
  </sheetViews>
  <sheetFormatPr baseColWidth="10" defaultColWidth="11.42578125" defaultRowHeight="12.75" x14ac:dyDescent="0.2"/>
  <cols>
    <col min="1" max="1" width="6.85546875" style="1" customWidth="1"/>
    <col min="2" max="2" width="32.7109375" style="1" customWidth="1"/>
    <col min="3" max="3" width="24" style="1" bestFit="1" customWidth="1"/>
    <col min="4" max="16" width="11.5703125" style="1" customWidth="1"/>
    <col min="17" max="17" width="12.28515625" style="1" customWidth="1"/>
    <col min="18" max="28" width="11.5703125" style="1" customWidth="1"/>
    <col min="29" max="29" width="13.7109375" style="1" customWidth="1"/>
    <col min="30" max="30" width="11.5703125" style="1" customWidth="1"/>
    <col min="31" max="16384" width="11.42578125" style="1"/>
  </cols>
  <sheetData>
    <row r="1" spans="1:31" ht="15" x14ac:dyDescent="0.25">
      <c r="A1" s="806" t="s">
        <v>237</v>
      </c>
      <c r="B1" s="807"/>
    </row>
    <row r="2" spans="1:31" ht="15" customHeight="1" x14ac:dyDescent="0.25">
      <c r="A2" s="199"/>
      <c r="B2" s="410" t="s">
        <v>805</v>
      </c>
      <c r="C2" s="19"/>
      <c r="D2" s="19"/>
      <c r="E2" s="19"/>
      <c r="F2" s="19"/>
      <c r="G2" s="19"/>
      <c r="H2" s="19"/>
      <c r="I2" s="19"/>
      <c r="J2" s="19"/>
      <c r="K2" s="19"/>
      <c r="L2" s="19"/>
      <c r="M2" s="19"/>
      <c r="N2" s="19"/>
      <c r="O2" s="19"/>
      <c r="P2" s="20"/>
      <c r="Q2" s="20"/>
      <c r="R2" s="20"/>
      <c r="S2" s="20"/>
      <c r="T2" s="20"/>
      <c r="U2" s="20"/>
      <c r="V2" s="20"/>
      <c r="W2" s="19"/>
      <c r="X2" s="19"/>
      <c r="Y2" s="19"/>
      <c r="Z2" s="19"/>
      <c r="AA2" s="19"/>
      <c r="AB2" s="19"/>
      <c r="AC2" s="19"/>
      <c r="AD2" s="19"/>
    </row>
    <row r="3" spans="1:31" ht="15" customHeight="1" x14ac:dyDescent="0.25">
      <c r="A3" s="199"/>
      <c r="B3" s="745" t="s">
        <v>670</v>
      </c>
      <c r="C3" s="19"/>
      <c r="D3" s="19"/>
      <c r="E3" s="19"/>
      <c r="F3" s="19"/>
      <c r="G3" s="19"/>
      <c r="H3" s="19"/>
      <c r="I3" s="19"/>
      <c r="J3" s="19"/>
      <c r="K3" s="19"/>
      <c r="L3" s="19"/>
      <c r="M3" s="19"/>
      <c r="N3" s="19"/>
      <c r="O3" s="19"/>
      <c r="P3" s="20"/>
      <c r="Q3" s="20"/>
      <c r="R3" s="20"/>
      <c r="S3" s="20"/>
      <c r="T3" s="20"/>
      <c r="U3" s="20"/>
      <c r="V3" s="20"/>
      <c r="W3" s="19"/>
      <c r="X3" s="19"/>
      <c r="Y3" s="19"/>
      <c r="Z3" s="19"/>
      <c r="AA3" s="19"/>
      <c r="AB3" s="19"/>
      <c r="AC3" s="19"/>
      <c r="AD3" s="19"/>
    </row>
    <row r="4" spans="1:31" x14ac:dyDescent="0.2">
      <c r="B4" s="19"/>
      <c r="C4" s="19"/>
      <c r="D4" s="19"/>
      <c r="E4" s="19"/>
      <c r="F4" s="19"/>
      <c r="G4" s="19"/>
      <c r="H4" s="19"/>
      <c r="I4" s="19"/>
      <c r="J4" s="19"/>
      <c r="K4" s="19"/>
      <c r="L4" s="19"/>
      <c r="M4" s="19"/>
      <c r="N4" s="19"/>
      <c r="O4" s="19"/>
      <c r="P4" s="20"/>
      <c r="Q4" s="20"/>
      <c r="R4" s="20"/>
      <c r="S4" s="20"/>
      <c r="T4" s="20"/>
      <c r="U4" s="20"/>
      <c r="V4" s="20"/>
      <c r="W4" s="19"/>
      <c r="X4" s="19"/>
      <c r="Y4" s="19"/>
      <c r="Z4" s="19"/>
      <c r="AA4" s="19"/>
      <c r="AB4" s="19"/>
      <c r="AC4" s="19"/>
      <c r="AD4" s="19"/>
    </row>
    <row r="5" spans="1:31" x14ac:dyDescent="0.2">
      <c r="B5" s="19"/>
      <c r="C5" s="19"/>
      <c r="D5" s="19"/>
      <c r="E5" s="19"/>
      <c r="F5" s="19"/>
      <c r="G5" s="19"/>
      <c r="H5" s="19"/>
      <c r="I5" s="19"/>
      <c r="J5" s="19"/>
      <c r="K5" s="19"/>
      <c r="L5" s="19"/>
      <c r="M5" s="19"/>
      <c r="N5" s="19"/>
      <c r="O5" s="19"/>
      <c r="P5" s="20"/>
      <c r="Q5" s="20"/>
      <c r="R5" s="20"/>
      <c r="S5" s="20"/>
      <c r="T5" s="20"/>
      <c r="U5" s="20"/>
      <c r="V5" s="20"/>
      <c r="W5" s="19"/>
      <c r="X5" s="19"/>
      <c r="Y5" s="19"/>
      <c r="Z5" s="19"/>
      <c r="AA5" s="19"/>
      <c r="AB5" s="19"/>
      <c r="AC5" s="19"/>
      <c r="AD5" s="19"/>
    </row>
    <row r="6" spans="1:31" ht="17.25" x14ac:dyDescent="0.3">
      <c r="B6" s="1353" t="s">
        <v>758</v>
      </c>
      <c r="C6" s="1353"/>
      <c r="D6" s="1353"/>
      <c r="E6" s="1353"/>
      <c r="F6" s="1353"/>
      <c r="G6" s="1353"/>
      <c r="H6" s="1353"/>
      <c r="I6" s="1353"/>
      <c r="J6" s="1353"/>
      <c r="K6" s="1353"/>
      <c r="L6" s="1353"/>
      <c r="M6" s="1353"/>
      <c r="N6" s="1353"/>
      <c r="O6" s="1353"/>
      <c r="P6" s="1353"/>
      <c r="Q6" s="1353"/>
      <c r="R6" s="1353"/>
      <c r="S6" s="1353"/>
      <c r="T6" s="1353"/>
      <c r="U6" s="1353"/>
      <c r="V6" s="1353"/>
      <c r="W6" s="1353"/>
      <c r="X6" s="1353"/>
      <c r="Y6" s="1353"/>
      <c r="Z6" s="1353"/>
      <c r="AA6" s="1353"/>
      <c r="AB6" s="1353"/>
      <c r="AC6" s="849"/>
      <c r="AD6" s="22"/>
    </row>
    <row r="7" spans="1:31" ht="15" x14ac:dyDescent="0.2">
      <c r="B7" s="1354" t="s">
        <v>31</v>
      </c>
      <c r="C7" s="1354"/>
      <c r="D7" s="1354"/>
      <c r="E7" s="1354"/>
      <c r="F7" s="1354"/>
      <c r="G7" s="1354"/>
      <c r="H7" s="1354"/>
      <c r="I7" s="1354"/>
      <c r="J7" s="1354"/>
      <c r="K7" s="1354"/>
      <c r="L7" s="1354"/>
      <c r="M7" s="1354"/>
      <c r="N7" s="1354"/>
      <c r="O7" s="1354"/>
      <c r="P7" s="1354"/>
      <c r="Q7" s="1354"/>
      <c r="R7" s="1354"/>
      <c r="S7" s="1354"/>
      <c r="T7" s="1354"/>
      <c r="U7" s="1354"/>
      <c r="V7" s="1354"/>
      <c r="W7" s="1354"/>
      <c r="X7" s="1354"/>
      <c r="Y7" s="1354"/>
      <c r="Z7" s="1354"/>
      <c r="AA7" s="1354"/>
      <c r="AB7" s="1354"/>
      <c r="AC7" s="850"/>
      <c r="AD7" s="23"/>
    </row>
    <row r="8" spans="1:31" x14ac:dyDescent="0.2">
      <c r="B8" s="19"/>
      <c r="C8" s="19"/>
      <c r="D8" s="19"/>
      <c r="E8" s="948"/>
      <c r="F8" s="19"/>
      <c r="G8" s="19"/>
      <c r="H8" s="19"/>
      <c r="I8" s="19"/>
      <c r="J8" s="19"/>
      <c r="K8" s="19"/>
      <c r="L8" s="19"/>
      <c r="M8" s="19"/>
      <c r="N8" s="19"/>
      <c r="O8" s="19"/>
      <c r="P8" s="20"/>
      <c r="Q8" s="20"/>
      <c r="R8" s="20"/>
      <c r="S8" s="20"/>
      <c r="T8" s="20"/>
      <c r="U8" s="20"/>
      <c r="V8" s="20"/>
      <c r="W8" s="19"/>
      <c r="X8" s="19"/>
      <c r="Y8" s="19"/>
      <c r="Z8" s="19"/>
      <c r="AA8" s="19"/>
      <c r="AB8" s="19"/>
      <c r="AC8" s="19"/>
      <c r="AD8" s="19"/>
    </row>
    <row r="9" spans="1:31" ht="13.5" thickBot="1" x14ac:dyDescent="0.25">
      <c r="B9" s="744" t="s">
        <v>179</v>
      </c>
      <c r="C9" s="19"/>
      <c r="D9" s="948"/>
      <c r="E9" s="19"/>
      <c r="F9" s="19"/>
      <c r="G9" s="19"/>
      <c r="H9" s="19"/>
      <c r="I9" s="19"/>
      <c r="J9" s="19"/>
      <c r="K9" s="19"/>
      <c r="L9" s="19"/>
      <c r="M9" s="19"/>
      <c r="N9" s="19"/>
      <c r="O9" s="19"/>
      <c r="P9" s="20"/>
      <c r="Q9" s="20"/>
      <c r="R9" s="20"/>
      <c r="S9" s="20"/>
      <c r="T9" s="20"/>
      <c r="U9" s="20"/>
      <c r="V9" s="20"/>
      <c r="W9" s="19"/>
      <c r="X9" s="19"/>
      <c r="Y9" s="19"/>
      <c r="Z9" s="19"/>
      <c r="AA9" s="19"/>
      <c r="AB9" s="19"/>
      <c r="AC9" s="19"/>
      <c r="AD9" s="19"/>
    </row>
    <row r="10" spans="1:31" ht="42.75" customHeight="1" thickTop="1" thickBot="1" x14ac:dyDescent="0.25">
      <c r="A10" s="17"/>
      <c r="B10" s="1355" t="s">
        <v>32</v>
      </c>
      <c r="C10" s="1356"/>
      <c r="D10" s="630">
        <v>1993</v>
      </c>
      <c r="E10" s="630">
        <v>1994</v>
      </c>
      <c r="F10" s="630">
        <v>1995</v>
      </c>
      <c r="G10" s="630">
        <v>1996</v>
      </c>
      <c r="H10" s="630">
        <v>1997</v>
      </c>
      <c r="I10" s="630">
        <v>1998</v>
      </c>
      <c r="J10" s="630">
        <v>1999</v>
      </c>
      <c r="K10" s="630">
        <v>2000</v>
      </c>
      <c r="L10" s="630">
        <v>2001</v>
      </c>
      <c r="M10" s="630">
        <v>2002</v>
      </c>
      <c r="N10" s="630">
        <v>2003</v>
      </c>
      <c r="O10" s="631">
        <v>2004</v>
      </c>
      <c r="P10" s="631">
        <v>2005</v>
      </c>
      <c r="Q10" s="631">
        <v>2006</v>
      </c>
      <c r="R10" s="631">
        <v>2007</v>
      </c>
      <c r="S10" s="631">
        <v>2008</v>
      </c>
      <c r="T10" s="631">
        <v>2009</v>
      </c>
      <c r="U10" s="631">
        <v>2010</v>
      </c>
      <c r="V10" s="632">
        <v>2011</v>
      </c>
      <c r="W10" s="632">
        <v>2012</v>
      </c>
      <c r="X10" s="631">
        <v>2013</v>
      </c>
      <c r="Y10" s="545">
        <v>2014</v>
      </c>
      <c r="Z10" s="545">
        <v>2015</v>
      </c>
      <c r="AA10" s="545">
        <v>2016</v>
      </c>
      <c r="AB10" s="545">
        <v>2017</v>
      </c>
      <c r="AC10" s="545">
        <v>2018</v>
      </c>
      <c r="AD10" s="545" t="s">
        <v>325</v>
      </c>
    </row>
    <row r="11" spans="1:31" ht="15.75" thickTop="1" x14ac:dyDescent="0.2">
      <c r="A11" s="25"/>
      <c r="B11" s="1357" t="s">
        <v>33</v>
      </c>
      <c r="C11" s="633" t="s">
        <v>34</v>
      </c>
      <c r="D11" s="634">
        <v>1596.86</v>
      </c>
      <c r="E11" s="634">
        <v>873.74</v>
      </c>
      <c r="F11" s="634">
        <v>2404.88</v>
      </c>
      <c r="G11" s="634">
        <v>824.23</v>
      </c>
      <c r="H11" s="634">
        <v>441.81599999999997</v>
      </c>
      <c r="I11" s="634">
        <v>0</v>
      </c>
      <c r="J11" s="634">
        <v>0</v>
      </c>
      <c r="K11" s="634">
        <v>2067.4160000000002</v>
      </c>
      <c r="L11" s="634">
        <v>10563.591</v>
      </c>
      <c r="M11" s="634">
        <v>0</v>
      </c>
      <c r="N11" s="634">
        <v>5604.7070000000003</v>
      </c>
      <c r="O11" s="635">
        <v>3450.8789999999999</v>
      </c>
      <c r="P11" s="635">
        <v>0</v>
      </c>
      <c r="Q11" s="635">
        <v>0</v>
      </c>
      <c r="R11" s="635">
        <v>0</v>
      </c>
      <c r="S11" s="635">
        <v>0</v>
      </c>
      <c r="T11" s="635">
        <v>0</v>
      </c>
      <c r="U11" s="635">
        <v>0</v>
      </c>
      <c r="V11" s="635">
        <v>0</v>
      </c>
      <c r="W11" s="635">
        <v>0</v>
      </c>
      <c r="X11" s="634">
        <v>0</v>
      </c>
      <c r="Y11" s="634">
        <v>0</v>
      </c>
      <c r="Z11" s="634">
        <v>0</v>
      </c>
      <c r="AA11" s="634">
        <v>0</v>
      </c>
      <c r="AB11" s="634">
        <v>0</v>
      </c>
      <c r="AC11" s="954">
        <v>28251.8269</v>
      </c>
      <c r="AD11" s="636">
        <f>SUM(D11:AC11)</f>
        <v>56079.945899999999</v>
      </c>
      <c r="AE11" s="90"/>
    </row>
    <row r="12" spans="1:31" ht="15" x14ac:dyDescent="0.2">
      <c r="A12" s="27"/>
      <c r="B12" s="1357"/>
      <c r="C12" s="637" t="s">
        <v>35</v>
      </c>
      <c r="D12" s="638">
        <v>-275.69</v>
      </c>
      <c r="E12" s="638">
        <v>-227.16</v>
      </c>
      <c r="F12" s="638">
        <v>-285.08999999999997</v>
      </c>
      <c r="G12" s="638">
        <v>-273.45999999999998</v>
      </c>
      <c r="H12" s="638">
        <v>-481.91800000000001</v>
      </c>
      <c r="I12" s="638">
        <v>-653.86500000000001</v>
      </c>
      <c r="J12" s="638">
        <v>-827.11800000000005</v>
      </c>
      <c r="K12" s="638">
        <v>-1283.886</v>
      </c>
      <c r="L12" s="638">
        <v>-1182.9860000000001</v>
      </c>
      <c r="M12" s="638">
        <v>-729.2</v>
      </c>
      <c r="N12" s="638">
        <v>-5705.8109999999997</v>
      </c>
      <c r="O12" s="639">
        <v>-5493.8029999999999</v>
      </c>
      <c r="P12" s="639">
        <v>-3588.5559000000007</v>
      </c>
      <c r="Q12" s="639">
        <v>-9530.1106799999998</v>
      </c>
      <c r="R12" s="639">
        <v>0</v>
      </c>
      <c r="S12" s="639">
        <v>0</v>
      </c>
      <c r="T12" s="639">
        <v>0</v>
      </c>
      <c r="U12" s="639">
        <v>0</v>
      </c>
      <c r="V12" s="639">
        <v>0</v>
      </c>
      <c r="W12" s="639">
        <v>0</v>
      </c>
      <c r="X12" s="638">
        <v>0</v>
      </c>
      <c r="Y12" s="638">
        <v>0</v>
      </c>
      <c r="Z12" s="638">
        <v>0</v>
      </c>
      <c r="AA12" s="950">
        <v>0</v>
      </c>
      <c r="AB12" s="950">
        <v>0</v>
      </c>
      <c r="AC12" s="663">
        <v>0</v>
      </c>
      <c r="AD12" s="640">
        <f t="shared" ref="AD12:AD15" si="0">SUM(D12:AC12)</f>
        <v>-30538.653579999998</v>
      </c>
      <c r="AE12" s="90"/>
    </row>
    <row r="13" spans="1:31" ht="15" x14ac:dyDescent="0.2">
      <c r="A13" s="27"/>
      <c r="B13" s="1357"/>
      <c r="C13" s="637" t="s">
        <v>36</v>
      </c>
      <c r="D13" s="638">
        <v>1321.17</v>
      </c>
      <c r="E13" s="638">
        <v>646.58000000000004</v>
      </c>
      <c r="F13" s="638">
        <v>2119.79</v>
      </c>
      <c r="G13" s="638">
        <v>550.77</v>
      </c>
      <c r="H13" s="638">
        <v>-40.102000000000032</v>
      </c>
      <c r="I13" s="638">
        <v>-653.86500000000001</v>
      </c>
      <c r="J13" s="638">
        <v>-827.11800000000005</v>
      </c>
      <c r="K13" s="638">
        <v>783.53</v>
      </c>
      <c r="L13" s="638">
        <v>9380.6049999999996</v>
      </c>
      <c r="M13" s="638">
        <v>-729.2</v>
      </c>
      <c r="N13" s="638">
        <v>-101.10399999999936</v>
      </c>
      <c r="O13" s="639">
        <v>-2042.924</v>
      </c>
      <c r="P13" s="639">
        <v>-3588.5559000000007</v>
      </c>
      <c r="Q13" s="639">
        <v>-9530.1106799999998</v>
      </c>
      <c r="R13" s="639">
        <v>0</v>
      </c>
      <c r="S13" s="639">
        <v>0</v>
      </c>
      <c r="T13" s="639">
        <v>0</v>
      </c>
      <c r="U13" s="639">
        <v>0</v>
      </c>
      <c r="V13" s="639">
        <v>0</v>
      </c>
      <c r="W13" s="639">
        <v>0</v>
      </c>
      <c r="X13" s="638">
        <v>0</v>
      </c>
      <c r="Y13" s="638">
        <v>0</v>
      </c>
      <c r="Z13" s="638">
        <v>0</v>
      </c>
      <c r="AA13" s="950">
        <v>0</v>
      </c>
      <c r="AB13" s="950">
        <v>0</v>
      </c>
      <c r="AC13" s="663">
        <f>+AC11+AC12</f>
        <v>28251.8269</v>
      </c>
      <c r="AD13" s="640">
        <f t="shared" si="0"/>
        <v>25541.29232</v>
      </c>
      <c r="AE13" s="90"/>
    </row>
    <row r="14" spans="1:31" ht="15" x14ac:dyDescent="0.2">
      <c r="A14" s="27"/>
      <c r="B14" s="1357"/>
      <c r="C14" s="637" t="s">
        <v>37</v>
      </c>
      <c r="D14" s="638">
        <v>-275.69</v>
      </c>
      <c r="E14" s="638">
        <v>-227.16</v>
      </c>
      <c r="F14" s="638">
        <v>-285.08999999999997</v>
      </c>
      <c r="G14" s="638">
        <v>-273.45</v>
      </c>
      <c r="H14" s="638">
        <v>-274.46100000000001</v>
      </c>
      <c r="I14" s="638">
        <v>-264.10399999999998</v>
      </c>
      <c r="J14" s="638">
        <v>-201.952</v>
      </c>
      <c r="K14" s="638">
        <v>-200.82300000000001</v>
      </c>
      <c r="L14" s="638">
        <v>-464.44299999999998</v>
      </c>
      <c r="M14" s="638">
        <v>-692.75</v>
      </c>
      <c r="N14" s="638">
        <v>-651.03</v>
      </c>
      <c r="O14" s="639">
        <v>-552.93399999999997</v>
      </c>
      <c r="P14" s="639">
        <v>-513.19270000000006</v>
      </c>
      <c r="Q14" s="639">
        <v>-80.734499999999997</v>
      </c>
      <c r="R14" s="639">
        <v>0</v>
      </c>
      <c r="S14" s="639">
        <v>0</v>
      </c>
      <c r="T14" s="639">
        <v>0</v>
      </c>
      <c r="U14" s="639">
        <v>0</v>
      </c>
      <c r="V14" s="639">
        <v>0</v>
      </c>
      <c r="W14" s="639">
        <v>0</v>
      </c>
      <c r="X14" s="638">
        <v>0</v>
      </c>
      <c r="Y14" s="638">
        <v>0</v>
      </c>
      <c r="Z14" s="638">
        <v>0</v>
      </c>
      <c r="AA14" s="950">
        <v>0</v>
      </c>
      <c r="AB14" s="950">
        <v>0</v>
      </c>
      <c r="AC14" s="663">
        <v>-153.255</v>
      </c>
      <c r="AD14" s="640">
        <f t="shared" si="0"/>
        <v>-5111.0691999999999</v>
      </c>
      <c r="AE14" s="90"/>
    </row>
    <row r="15" spans="1:31" ht="15" x14ac:dyDescent="0.2">
      <c r="A15" s="27"/>
      <c r="B15" s="1358"/>
      <c r="C15" s="641" t="s">
        <v>38</v>
      </c>
      <c r="D15" s="642">
        <v>1045.48</v>
      </c>
      <c r="E15" s="642">
        <v>419.42</v>
      </c>
      <c r="F15" s="642">
        <v>1834.7</v>
      </c>
      <c r="G15" s="642">
        <v>277.32</v>
      </c>
      <c r="H15" s="642">
        <v>-314.56300000000005</v>
      </c>
      <c r="I15" s="642">
        <v>-917.96900000000005</v>
      </c>
      <c r="J15" s="642">
        <v>-1029.07</v>
      </c>
      <c r="K15" s="642">
        <v>582.70700000000022</v>
      </c>
      <c r="L15" s="642">
        <v>8916.1620000000003</v>
      </c>
      <c r="M15" s="642">
        <v>-1421.95</v>
      </c>
      <c r="N15" s="642">
        <v>-752.13399999999933</v>
      </c>
      <c r="O15" s="643">
        <v>-2595.8580000000002</v>
      </c>
      <c r="P15" s="643">
        <v>-4101.7486000000008</v>
      </c>
      <c r="Q15" s="643">
        <v>-9610.8451800000003</v>
      </c>
      <c r="R15" s="643">
        <v>0</v>
      </c>
      <c r="S15" s="643">
        <v>0</v>
      </c>
      <c r="T15" s="643">
        <v>0</v>
      </c>
      <c r="U15" s="644">
        <v>0</v>
      </c>
      <c r="V15" s="644">
        <v>0</v>
      </c>
      <c r="W15" s="644">
        <v>0</v>
      </c>
      <c r="X15" s="645">
        <v>0</v>
      </c>
      <c r="Y15" s="645">
        <v>0</v>
      </c>
      <c r="Z15" s="645">
        <v>0</v>
      </c>
      <c r="AA15" s="951">
        <v>0</v>
      </c>
      <c r="AB15" s="951">
        <v>0</v>
      </c>
      <c r="AC15" s="955">
        <f>+AC13+AC14</f>
        <v>28098.571899999999</v>
      </c>
      <c r="AD15" s="640">
        <f t="shared" si="0"/>
        <v>20430.223119999999</v>
      </c>
      <c r="AE15" s="90"/>
    </row>
    <row r="16" spans="1:31" ht="15" x14ac:dyDescent="0.2">
      <c r="A16" s="27"/>
      <c r="B16" s="647"/>
      <c r="C16" s="648"/>
      <c r="D16" s="649"/>
      <c r="E16" s="649"/>
      <c r="F16" s="649"/>
      <c r="G16" s="649"/>
      <c r="H16" s="650"/>
      <c r="I16" s="650"/>
      <c r="J16" s="650"/>
      <c r="K16" s="650"/>
      <c r="L16" s="650"/>
      <c r="M16" s="650"/>
      <c r="N16" s="650"/>
      <c r="O16" s="650"/>
      <c r="P16" s="650"/>
      <c r="Q16" s="650"/>
      <c r="R16" s="650"/>
      <c r="S16" s="650"/>
      <c r="T16" s="650"/>
      <c r="U16" s="650"/>
      <c r="V16" s="650"/>
      <c r="W16" s="650"/>
      <c r="X16" s="952"/>
      <c r="Y16" s="952"/>
      <c r="Z16" s="952"/>
      <c r="AA16" s="953"/>
      <c r="AB16" s="953"/>
      <c r="AC16" s="651"/>
      <c r="AD16" s="652"/>
      <c r="AE16" s="90"/>
    </row>
    <row r="17" spans="1:31" ht="15" x14ac:dyDescent="0.2">
      <c r="A17" s="27"/>
      <c r="B17" s="1359" t="s">
        <v>39</v>
      </c>
      <c r="C17" s="653" t="s">
        <v>34</v>
      </c>
      <c r="D17" s="654">
        <v>1057.33</v>
      </c>
      <c r="E17" s="654">
        <v>248.98</v>
      </c>
      <c r="F17" s="654">
        <v>1058.03</v>
      </c>
      <c r="G17" s="654">
        <v>534.91999999999996</v>
      </c>
      <c r="H17" s="654">
        <v>905.68100000000004</v>
      </c>
      <c r="I17" s="654">
        <v>1485.9259999999999</v>
      </c>
      <c r="J17" s="654">
        <v>1218.566</v>
      </c>
      <c r="K17" s="654">
        <v>939.84900000000005</v>
      </c>
      <c r="L17" s="654">
        <v>1490.569</v>
      </c>
      <c r="M17" s="654">
        <v>416.71</v>
      </c>
      <c r="N17" s="654">
        <v>2666.4757</v>
      </c>
      <c r="O17" s="655">
        <v>343.71780000000001</v>
      </c>
      <c r="P17" s="655">
        <v>597.14289999999994</v>
      </c>
      <c r="Q17" s="655">
        <v>1132.6512399999999</v>
      </c>
      <c r="R17" s="655">
        <v>1507.2867999999999</v>
      </c>
      <c r="S17" s="655">
        <v>1230.7251270000002</v>
      </c>
      <c r="T17" s="655">
        <v>1697.5356000000002</v>
      </c>
      <c r="U17" s="655">
        <v>1437.2670000000001</v>
      </c>
      <c r="V17" s="655">
        <v>1267.4725989999999</v>
      </c>
      <c r="W17" s="655">
        <v>1016.7822</v>
      </c>
      <c r="X17" s="654">
        <v>1120.8499999999999</v>
      </c>
      <c r="Y17" s="654">
        <v>1276.7053810000002</v>
      </c>
      <c r="Z17" s="654">
        <v>769.90560362999997</v>
      </c>
      <c r="AA17" s="654">
        <v>1210.202</v>
      </c>
      <c r="AB17" s="654">
        <v>1243.8526999999999</v>
      </c>
      <c r="AC17" s="956">
        <v>1404.92</v>
      </c>
      <c r="AD17" s="640">
        <f t="shared" ref="AD17:AD21" si="1">SUM(D17:AC17)</f>
        <v>29280.053650629998</v>
      </c>
      <c r="AE17" s="90"/>
    </row>
    <row r="18" spans="1:31" ht="15" x14ac:dyDescent="0.2">
      <c r="A18" s="27"/>
      <c r="B18" s="1360"/>
      <c r="C18" s="637" t="s">
        <v>35</v>
      </c>
      <c r="D18" s="638">
        <v>-266.33999999999997</v>
      </c>
      <c r="E18" s="638">
        <v>-272.52</v>
      </c>
      <c r="F18" s="638">
        <v>-296.48</v>
      </c>
      <c r="G18" s="638">
        <v>-514.95000000000005</v>
      </c>
      <c r="H18" s="638">
        <v>-307.25200000000001</v>
      </c>
      <c r="I18" s="638">
        <v>-342.322</v>
      </c>
      <c r="J18" s="638">
        <v>-355.54899999999998</v>
      </c>
      <c r="K18" s="638">
        <v>-349.238</v>
      </c>
      <c r="L18" s="638">
        <v>-306.82799999999997</v>
      </c>
      <c r="M18" s="638">
        <v>-937.18</v>
      </c>
      <c r="N18" s="638">
        <v>-2368.0730000000003</v>
      </c>
      <c r="O18" s="639">
        <v>-504.66300000000007</v>
      </c>
      <c r="P18" s="639">
        <v>-535.65780000000007</v>
      </c>
      <c r="Q18" s="639">
        <v>-1225.6431000000002</v>
      </c>
      <c r="R18" s="639">
        <v>-1524.6769200000001</v>
      </c>
      <c r="S18" s="639">
        <v>-1298.3613999999998</v>
      </c>
      <c r="T18" s="639">
        <v>-858.45699999999999</v>
      </c>
      <c r="U18" s="639">
        <v>-859.53989999999999</v>
      </c>
      <c r="V18" s="639">
        <v>-894.82090000000005</v>
      </c>
      <c r="W18" s="639">
        <v>-908.4556</v>
      </c>
      <c r="X18" s="638">
        <v>-900.6241</v>
      </c>
      <c r="Y18" s="638">
        <v>-936.31184699999994</v>
      </c>
      <c r="Z18" s="638">
        <v>-990.35194340944179</v>
      </c>
      <c r="AA18" s="638">
        <v>-869.35400000000004</v>
      </c>
      <c r="AB18" s="638">
        <v>-887.76975778999997</v>
      </c>
      <c r="AC18" s="956">
        <v>-865.38293600000009</v>
      </c>
      <c r="AD18" s="640">
        <f t="shared" si="1"/>
        <v>-20376.802204199445</v>
      </c>
      <c r="AE18" s="90"/>
    </row>
    <row r="19" spans="1:31" ht="15" x14ac:dyDescent="0.2">
      <c r="A19" s="27"/>
      <c r="B19" s="1360"/>
      <c r="C19" s="637" t="s">
        <v>36</v>
      </c>
      <c r="D19" s="638">
        <v>790.99</v>
      </c>
      <c r="E19" s="638">
        <v>-23.54</v>
      </c>
      <c r="F19" s="638">
        <v>761.55</v>
      </c>
      <c r="G19" s="638">
        <v>19.969999999999914</v>
      </c>
      <c r="H19" s="638">
        <v>598.42900000000009</v>
      </c>
      <c r="I19" s="638">
        <v>1143.6039999999998</v>
      </c>
      <c r="J19" s="638">
        <v>863.01700000000005</v>
      </c>
      <c r="K19" s="638">
        <v>590.6110000000001</v>
      </c>
      <c r="L19" s="638">
        <v>1183.741</v>
      </c>
      <c r="M19" s="638">
        <v>-520.47</v>
      </c>
      <c r="N19" s="638">
        <v>298.40269999999964</v>
      </c>
      <c r="O19" s="638">
        <v>-160.94520000000006</v>
      </c>
      <c r="P19" s="638">
        <v>61.485099999999875</v>
      </c>
      <c r="Q19" s="638">
        <v>-92.991860000000315</v>
      </c>
      <c r="R19" s="638">
        <v>-17.390120000000252</v>
      </c>
      <c r="S19" s="638">
        <v>-67.636272999999619</v>
      </c>
      <c r="T19" s="638">
        <v>839.07860000000016</v>
      </c>
      <c r="U19" s="638">
        <v>577.72710000000006</v>
      </c>
      <c r="V19" s="638">
        <v>372.65169899999989</v>
      </c>
      <c r="W19" s="639">
        <v>108.3266000000001</v>
      </c>
      <c r="X19" s="638">
        <v>220.22589999999991</v>
      </c>
      <c r="Y19" s="638">
        <v>340.39353400000027</v>
      </c>
      <c r="Z19" s="638">
        <v>-220.44633977944181</v>
      </c>
      <c r="AA19" s="638">
        <v>340.84800000000001</v>
      </c>
      <c r="AB19" s="638">
        <v>356.08294220999994</v>
      </c>
      <c r="AC19" s="956">
        <f>+AC17+AC18</f>
        <v>539.53706399999999</v>
      </c>
      <c r="AD19" s="640">
        <f t="shared" si="1"/>
        <v>8903.2514464305586</v>
      </c>
      <c r="AE19" s="90"/>
    </row>
    <row r="20" spans="1:31" ht="15" x14ac:dyDescent="0.2">
      <c r="A20" s="27"/>
      <c r="B20" s="1360"/>
      <c r="C20" s="637" t="s">
        <v>37</v>
      </c>
      <c r="D20" s="638">
        <v>-262.69</v>
      </c>
      <c r="E20" s="638">
        <v>-267.88</v>
      </c>
      <c r="F20" s="638">
        <v>-296.77</v>
      </c>
      <c r="G20" s="638">
        <v>-374.56</v>
      </c>
      <c r="H20" s="638">
        <v>-335.346</v>
      </c>
      <c r="I20" s="638">
        <v>-328.45400000000001</v>
      </c>
      <c r="J20" s="638">
        <v>-432.49299999999999</v>
      </c>
      <c r="K20" s="638">
        <v>-496.81</v>
      </c>
      <c r="L20" s="638">
        <v>-427.95</v>
      </c>
      <c r="M20" s="638">
        <v>-481.66</v>
      </c>
      <c r="N20" s="638">
        <v>-571.07230000000004</v>
      </c>
      <c r="O20" s="639">
        <v>-423.10469999999998</v>
      </c>
      <c r="P20" s="639">
        <v>-453.21725900000001</v>
      </c>
      <c r="Q20" s="639">
        <v>-483.76660000000004</v>
      </c>
      <c r="R20" s="639">
        <v>-478.80879999999996</v>
      </c>
      <c r="S20" s="639">
        <v>-425.13440000000003</v>
      </c>
      <c r="T20" s="639">
        <v>-365.779</v>
      </c>
      <c r="U20" s="639">
        <v>-366.08380000000005</v>
      </c>
      <c r="V20" s="639">
        <v>-322.2851</v>
      </c>
      <c r="W20" s="639">
        <v>-310.19052099999999</v>
      </c>
      <c r="X20" s="638">
        <v>-366.15729999999996</v>
      </c>
      <c r="Y20" s="638">
        <v>-366.16507000000001</v>
      </c>
      <c r="Z20" s="638">
        <v>-419.5620609160776</v>
      </c>
      <c r="AA20" s="638">
        <v>-429.27</v>
      </c>
      <c r="AB20" s="638">
        <v>-387.53064999999998</v>
      </c>
      <c r="AC20" s="956">
        <v>-393.08369999999996</v>
      </c>
      <c r="AD20" s="640">
        <f t="shared" si="1"/>
        <v>-10265.824260916079</v>
      </c>
      <c r="AE20" s="90"/>
    </row>
    <row r="21" spans="1:31" ht="15" x14ac:dyDescent="0.2">
      <c r="A21" s="27"/>
      <c r="B21" s="1360"/>
      <c r="C21" s="656" t="s">
        <v>38</v>
      </c>
      <c r="D21" s="645">
        <v>528.29999999999995</v>
      </c>
      <c r="E21" s="645">
        <v>-291.42</v>
      </c>
      <c r="F21" s="645">
        <v>464.78</v>
      </c>
      <c r="G21" s="645">
        <v>-354.59</v>
      </c>
      <c r="H21" s="645">
        <v>263.08300000000008</v>
      </c>
      <c r="I21" s="645">
        <v>815.15</v>
      </c>
      <c r="J21" s="645">
        <v>430.52400000000006</v>
      </c>
      <c r="K21" s="645">
        <v>93.801000000000101</v>
      </c>
      <c r="L21" s="645">
        <v>755.79099999999994</v>
      </c>
      <c r="M21" s="645">
        <v>-1002.13</v>
      </c>
      <c r="N21" s="645">
        <v>-272.6696000000004</v>
      </c>
      <c r="O21" s="645">
        <v>-584.04989999999998</v>
      </c>
      <c r="P21" s="645">
        <v>-391.73215900000014</v>
      </c>
      <c r="Q21" s="645">
        <v>-576.75846000000035</v>
      </c>
      <c r="R21" s="645">
        <v>-496.19892000000021</v>
      </c>
      <c r="S21" s="645">
        <v>-492.77067299999965</v>
      </c>
      <c r="T21" s="645">
        <v>473.29960000000017</v>
      </c>
      <c r="U21" s="645">
        <v>211.64330000000001</v>
      </c>
      <c r="V21" s="645">
        <v>50.366598999999894</v>
      </c>
      <c r="W21" s="644">
        <v>-201.86392099999989</v>
      </c>
      <c r="X21" s="645">
        <v>-145.93140000000005</v>
      </c>
      <c r="Y21" s="645">
        <v>-25.771535999999742</v>
      </c>
      <c r="Z21" s="645">
        <v>-640.00840069551941</v>
      </c>
      <c r="AA21" s="645">
        <v>-88.421999999999997</v>
      </c>
      <c r="AB21" s="645">
        <v>-31.447707790000038</v>
      </c>
      <c r="AC21" s="956">
        <f>+AC19+AC20</f>
        <v>146.45336400000002</v>
      </c>
      <c r="AD21" s="640">
        <f t="shared" si="1"/>
        <v>-1362.57281448552</v>
      </c>
      <c r="AE21" s="90"/>
    </row>
    <row r="22" spans="1:31" ht="15" x14ac:dyDescent="0.2">
      <c r="A22" s="27"/>
      <c r="B22" s="647"/>
      <c r="C22" s="648"/>
      <c r="D22" s="649"/>
      <c r="E22" s="649"/>
      <c r="F22" s="649"/>
      <c r="G22" s="649"/>
      <c r="H22" s="650"/>
      <c r="I22" s="650"/>
      <c r="J22" s="650"/>
      <c r="K22" s="650"/>
      <c r="L22" s="650"/>
      <c r="M22" s="650"/>
      <c r="N22" s="650"/>
      <c r="O22" s="650"/>
      <c r="P22" s="650"/>
      <c r="Q22" s="650"/>
      <c r="R22" s="650"/>
      <c r="S22" s="650"/>
      <c r="T22" s="650"/>
      <c r="U22" s="650"/>
      <c r="V22" s="650"/>
      <c r="W22" s="650"/>
      <c r="X22" s="952"/>
      <c r="Y22" s="952"/>
      <c r="Z22" s="952"/>
      <c r="AA22" s="953"/>
      <c r="AB22" s="953"/>
      <c r="AC22" s="651"/>
      <c r="AD22" s="652"/>
      <c r="AE22" s="90"/>
    </row>
    <row r="23" spans="1:31" ht="15" x14ac:dyDescent="0.2">
      <c r="A23" s="27"/>
      <c r="B23" s="1359" t="s">
        <v>40</v>
      </c>
      <c r="C23" s="653" t="s">
        <v>34</v>
      </c>
      <c r="D23" s="657">
        <v>1514.33</v>
      </c>
      <c r="E23" s="657">
        <v>548.36300000000006</v>
      </c>
      <c r="F23" s="657">
        <v>946.19</v>
      </c>
      <c r="G23" s="657">
        <v>1077.76</v>
      </c>
      <c r="H23" s="657">
        <v>798.84799999999996</v>
      </c>
      <c r="I23" s="657">
        <v>1996.81</v>
      </c>
      <c r="J23" s="657">
        <v>1609.876</v>
      </c>
      <c r="K23" s="657">
        <v>1014.423</v>
      </c>
      <c r="L23" s="657">
        <v>1328.0119999999999</v>
      </c>
      <c r="M23" s="657">
        <v>178.59</v>
      </c>
      <c r="N23" s="657">
        <v>1962.5259999999998</v>
      </c>
      <c r="O23" s="658">
        <v>769.53399999999999</v>
      </c>
      <c r="P23" s="658">
        <v>362.03898999999996</v>
      </c>
      <c r="Q23" s="658">
        <v>467.51609999999999</v>
      </c>
      <c r="R23" s="658">
        <v>518.27520500000003</v>
      </c>
      <c r="S23" s="658">
        <v>335.66874893999994</v>
      </c>
      <c r="T23" s="658">
        <v>1028.6224</v>
      </c>
      <c r="U23" s="658">
        <v>790.81500000000005</v>
      </c>
      <c r="V23" s="658">
        <v>841.21100000000001</v>
      </c>
      <c r="W23" s="658">
        <v>753.39196800000013</v>
      </c>
      <c r="X23" s="657">
        <v>1154.8860000000002</v>
      </c>
      <c r="Y23" s="657">
        <v>571.04719999999998</v>
      </c>
      <c r="Z23" s="657">
        <v>641.65977972000019</v>
      </c>
      <c r="AA23" s="660">
        <v>936.16300000000001</v>
      </c>
      <c r="AB23" s="660">
        <v>902.76807637000002</v>
      </c>
      <c r="AC23" s="957">
        <v>1244.3645799999999</v>
      </c>
      <c r="AD23" s="659">
        <f t="shared" ref="AD23:AD27" si="2">SUM(D23:AC23)</f>
        <v>24293.690048029999</v>
      </c>
      <c r="AE23" s="90"/>
    </row>
    <row r="24" spans="1:31" ht="15" x14ac:dyDescent="0.2">
      <c r="A24" s="27"/>
      <c r="B24" s="1360"/>
      <c r="C24" s="637" t="s">
        <v>35</v>
      </c>
      <c r="D24" s="660">
        <v>-270.17</v>
      </c>
      <c r="E24" s="660">
        <v>-361.74</v>
      </c>
      <c r="F24" s="660">
        <v>-210.26</v>
      </c>
      <c r="G24" s="660">
        <v>-256.91000000000003</v>
      </c>
      <c r="H24" s="660">
        <v>-299.74799999999999</v>
      </c>
      <c r="I24" s="660">
        <v>-365.62299999999999</v>
      </c>
      <c r="J24" s="660">
        <v>-461.54300000000001</v>
      </c>
      <c r="K24" s="660">
        <v>-559.59199999999998</v>
      </c>
      <c r="L24" s="660">
        <v>-709.29399999999998</v>
      </c>
      <c r="M24" s="660">
        <v>-1340.34</v>
      </c>
      <c r="N24" s="660">
        <v>-2976.9155999999998</v>
      </c>
      <c r="O24" s="661">
        <v>-859.57168000000001</v>
      </c>
      <c r="P24" s="661">
        <v>-934.1669999999998</v>
      </c>
      <c r="Q24" s="661">
        <v>-1143.2294000000002</v>
      </c>
      <c r="R24" s="661">
        <v>-1044.8227280400001</v>
      </c>
      <c r="S24" s="661">
        <v>-939.90089999999987</v>
      </c>
      <c r="T24" s="661">
        <v>-794.30639999999994</v>
      </c>
      <c r="U24" s="661">
        <v>-746.69100000000003</v>
      </c>
      <c r="V24" s="661">
        <v>-630.34260000000006</v>
      </c>
      <c r="W24" s="661">
        <v>-684.65250000000003</v>
      </c>
      <c r="X24" s="660">
        <v>-665.16909999999996</v>
      </c>
      <c r="Y24" s="660">
        <v>-669.62632700000006</v>
      </c>
      <c r="Z24" s="660">
        <v>-789.74793167522989</v>
      </c>
      <c r="AA24" s="660">
        <v>-739.51</v>
      </c>
      <c r="AB24" s="660">
        <v>-632.19048999999995</v>
      </c>
      <c r="AC24" s="957">
        <v>-697.93946400000004</v>
      </c>
      <c r="AD24" s="659">
        <f t="shared" si="2"/>
        <v>-19784.003120715228</v>
      </c>
      <c r="AE24" s="90"/>
    </row>
    <row r="25" spans="1:31" ht="15" x14ac:dyDescent="0.2">
      <c r="A25" s="27"/>
      <c r="B25" s="1360"/>
      <c r="C25" s="637" t="s">
        <v>36</v>
      </c>
      <c r="D25" s="660">
        <v>1244.1600000000001</v>
      </c>
      <c r="E25" s="660">
        <v>186.62300000000005</v>
      </c>
      <c r="F25" s="660">
        <v>735.93</v>
      </c>
      <c r="G25" s="660">
        <v>820.85</v>
      </c>
      <c r="H25" s="660">
        <v>499.1</v>
      </c>
      <c r="I25" s="660">
        <v>1631.1869999999999</v>
      </c>
      <c r="J25" s="660">
        <v>1148.3330000000001</v>
      </c>
      <c r="K25" s="660">
        <v>454.83100000000002</v>
      </c>
      <c r="L25" s="660">
        <v>618.71799999999996</v>
      </c>
      <c r="M25" s="660">
        <v>-1161.75</v>
      </c>
      <c r="N25" s="660">
        <v>-1014.3896</v>
      </c>
      <c r="O25" s="660">
        <v>-90.037680000000023</v>
      </c>
      <c r="P25" s="660">
        <v>-572.1280099999999</v>
      </c>
      <c r="Q25" s="660">
        <v>-675.71330000000012</v>
      </c>
      <c r="R25" s="660">
        <v>-526.5475230400001</v>
      </c>
      <c r="S25" s="660">
        <v>-604.23215105999998</v>
      </c>
      <c r="T25" s="660">
        <v>234.31600000000003</v>
      </c>
      <c r="U25" s="660">
        <v>44.12399999999991</v>
      </c>
      <c r="V25" s="660">
        <v>210.86839999999995</v>
      </c>
      <c r="W25" s="661">
        <v>68.739468000000102</v>
      </c>
      <c r="X25" s="660">
        <v>489.71690000000024</v>
      </c>
      <c r="Y25" s="660">
        <v>-98.579127000000085</v>
      </c>
      <c r="Z25" s="660">
        <v>-148.0881519552297</v>
      </c>
      <c r="AA25" s="660">
        <v>196.65299999999999</v>
      </c>
      <c r="AB25" s="660">
        <v>270.57758637000006</v>
      </c>
      <c r="AC25" s="956">
        <f>+AC23+AC24</f>
        <v>546.42511599999989</v>
      </c>
      <c r="AD25" s="659">
        <f t="shared" si="2"/>
        <v>4509.6869273147713</v>
      </c>
      <c r="AE25" s="90"/>
    </row>
    <row r="26" spans="1:31" ht="15" x14ac:dyDescent="0.2">
      <c r="A26" s="27"/>
      <c r="B26" s="1360"/>
      <c r="C26" s="637" t="s">
        <v>37</v>
      </c>
      <c r="D26" s="660">
        <v>-222.76</v>
      </c>
      <c r="E26" s="660">
        <v>-269.82</v>
      </c>
      <c r="F26" s="660">
        <v>-306.5</v>
      </c>
      <c r="G26" s="660">
        <v>-315.73</v>
      </c>
      <c r="H26" s="660">
        <v>-337.45499999999998</v>
      </c>
      <c r="I26" s="660">
        <v>-365.17899999999997</v>
      </c>
      <c r="J26" s="660">
        <v>-527.42700000000002</v>
      </c>
      <c r="K26" s="660">
        <v>-702.83199999999999</v>
      </c>
      <c r="L26" s="660">
        <v>-712.48800000000006</v>
      </c>
      <c r="M26" s="660">
        <v>-511.66</v>
      </c>
      <c r="N26" s="660">
        <v>-362.80691999999999</v>
      </c>
      <c r="O26" s="661">
        <v>-240.76</v>
      </c>
      <c r="P26" s="661">
        <v>-282.24469999999997</v>
      </c>
      <c r="Q26" s="661">
        <v>-338.67895499999992</v>
      </c>
      <c r="R26" s="661">
        <v>-352.04700000000003</v>
      </c>
      <c r="S26" s="661">
        <v>-252.39179999999999</v>
      </c>
      <c r="T26" s="661">
        <v>-160.57199999999997</v>
      </c>
      <c r="U26" s="661">
        <v>-140.40860000000001</v>
      </c>
      <c r="V26" s="661">
        <v>-130.49514699999997</v>
      </c>
      <c r="W26" s="661">
        <v>-131.27179799999999</v>
      </c>
      <c r="X26" s="660">
        <v>-138.87339</v>
      </c>
      <c r="Y26" s="660">
        <v>-128.7038</v>
      </c>
      <c r="Z26" s="660">
        <v>-137.67078139770953</v>
      </c>
      <c r="AA26" s="660">
        <v>-118.517</v>
      </c>
      <c r="AB26" s="660">
        <v>-140.55459999999999</v>
      </c>
      <c r="AC26" s="956">
        <v>-177.21893999999998</v>
      </c>
      <c r="AD26" s="659">
        <f t="shared" si="2"/>
        <v>-7505.0664313977095</v>
      </c>
      <c r="AE26" s="90"/>
    </row>
    <row r="27" spans="1:31" ht="15" x14ac:dyDescent="0.2">
      <c r="A27" s="27"/>
      <c r="B27" s="1361"/>
      <c r="C27" s="641" t="s">
        <v>38</v>
      </c>
      <c r="D27" s="662">
        <v>1021.4</v>
      </c>
      <c r="E27" s="662">
        <v>-83.196999999999946</v>
      </c>
      <c r="F27" s="662">
        <v>429.43</v>
      </c>
      <c r="G27" s="662">
        <v>505.12</v>
      </c>
      <c r="H27" s="662">
        <v>161.64500000000001</v>
      </c>
      <c r="I27" s="662">
        <v>1266.0079999999998</v>
      </c>
      <c r="J27" s="662">
        <v>620.90600000000006</v>
      </c>
      <c r="K27" s="662">
        <v>-248.00099999999998</v>
      </c>
      <c r="L27" s="662">
        <v>-93.770000000000095</v>
      </c>
      <c r="M27" s="662">
        <v>-1673.41</v>
      </c>
      <c r="N27" s="662">
        <v>-1377.19652</v>
      </c>
      <c r="O27" s="662">
        <v>-330.79768000000001</v>
      </c>
      <c r="P27" s="662">
        <v>-854.37270999999987</v>
      </c>
      <c r="Q27" s="662">
        <v>-1014.392255</v>
      </c>
      <c r="R27" s="662">
        <v>-878.59452304000013</v>
      </c>
      <c r="S27" s="662">
        <v>-856.62395105999997</v>
      </c>
      <c r="T27" s="662">
        <v>73.744000000000057</v>
      </c>
      <c r="U27" s="662">
        <v>-96.284600000000097</v>
      </c>
      <c r="V27" s="662">
        <v>80.373252999999977</v>
      </c>
      <c r="W27" s="949">
        <v>-62.532329999999888</v>
      </c>
      <c r="X27" s="662">
        <v>350.84351000000026</v>
      </c>
      <c r="Y27" s="662">
        <v>-227.28292700000009</v>
      </c>
      <c r="Z27" s="662">
        <v>-285.75893335293927</v>
      </c>
      <c r="AA27" s="662">
        <v>78.135999999999996</v>
      </c>
      <c r="AB27" s="662">
        <v>130.02298637000007</v>
      </c>
      <c r="AC27" s="956">
        <f>+AC25+AC26</f>
        <v>369.20617599999991</v>
      </c>
      <c r="AD27" s="659">
        <f t="shared" si="2"/>
        <v>-2995.3795040829391</v>
      </c>
      <c r="AE27" s="90"/>
    </row>
    <row r="28" spans="1:31" ht="15" x14ac:dyDescent="0.2">
      <c r="A28" s="27"/>
      <c r="B28" s="647"/>
      <c r="C28" s="648"/>
      <c r="D28" s="649"/>
      <c r="E28" s="649"/>
      <c r="F28" s="649"/>
      <c r="G28" s="649"/>
      <c r="H28" s="650"/>
      <c r="I28" s="650"/>
      <c r="J28" s="650"/>
      <c r="K28" s="650"/>
      <c r="L28" s="650"/>
      <c r="M28" s="650"/>
      <c r="N28" s="650"/>
      <c r="O28" s="650"/>
      <c r="P28" s="650"/>
      <c r="Q28" s="650"/>
      <c r="R28" s="650"/>
      <c r="S28" s="650"/>
      <c r="T28" s="650"/>
      <c r="U28" s="650"/>
      <c r="V28" s="650"/>
      <c r="W28" s="650"/>
      <c r="X28" s="952"/>
      <c r="Y28" s="952"/>
      <c r="Z28" s="952"/>
      <c r="AA28" s="952"/>
      <c r="AB28" s="952"/>
      <c r="AC28" s="650"/>
      <c r="AD28" s="959"/>
      <c r="AE28" s="90"/>
    </row>
    <row r="29" spans="1:31" ht="15" x14ac:dyDescent="0.2">
      <c r="A29" s="27"/>
      <c r="B29" s="1359" t="s">
        <v>302</v>
      </c>
      <c r="C29" s="653" t="s">
        <v>34</v>
      </c>
      <c r="D29" s="654">
        <v>1.024</v>
      </c>
      <c r="E29" s="654">
        <v>2.9470000000000001</v>
      </c>
      <c r="F29" s="654">
        <v>4.1349999999999998</v>
      </c>
      <c r="G29" s="654">
        <v>9.7059999999999995</v>
      </c>
      <c r="H29" s="654">
        <v>20.713999999999999</v>
      </c>
      <c r="I29" s="654">
        <v>22.091999999999999</v>
      </c>
      <c r="J29" s="654">
        <v>28.187000000000001</v>
      </c>
      <c r="K29" s="654">
        <v>4.8129999999999997</v>
      </c>
      <c r="L29" s="654">
        <v>2.4630000000000001</v>
      </c>
      <c r="M29" s="654">
        <v>0</v>
      </c>
      <c r="N29" s="654">
        <v>4.5220000000000002</v>
      </c>
      <c r="O29" s="654">
        <v>13.612865000000001</v>
      </c>
      <c r="P29" s="654">
        <v>48.266404000000001</v>
      </c>
      <c r="Q29" s="654">
        <v>88.828054999999992</v>
      </c>
      <c r="R29" s="654">
        <v>358.33955900000001</v>
      </c>
      <c r="S29" s="654">
        <v>304.74419000000006</v>
      </c>
      <c r="T29" s="654">
        <v>457.54579999999999</v>
      </c>
      <c r="U29" s="654">
        <v>202.65719999999999</v>
      </c>
      <c r="V29" s="654">
        <v>469.62361999999996</v>
      </c>
      <c r="W29" s="655">
        <v>362.02826799999997</v>
      </c>
      <c r="X29" s="654">
        <v>494.75291100000004</v>
      </c>
      <c r="Y29" s="654">
        <v>432.48291999999998</v>
      </c>
      <c r="Z29" s="654">
        <v>474.16258728880769</v>
      </c>
      <c r="AA29" s="638">
        <v>301.97399999999999</v>
      </c>
      <c r="AB29" s="638">
        <v>779.26239367000005</v>
      </c>
      <c r="AC29" s="958">
        <v>936.67882000000009</v>
      </c>
      <c r="AD29" s="646">
        <f t="shared" ref="AD29:AD33" si="3">SUM(D29:AC29)</f>
        <v>5825.5625929588077</v>
      </c>
      <c r="AE29" s="90"/>
    </row>
    <row r="30" spans="1:31" ht="15" x14ac:dyDescent="0.2">
      <c r="A30" s="27"/>
      <c r="B30" s="1360"/>
      <c r="C30" s="637" t="s">
        <v>35</v>
      </c>
      <c r="D30" s="638">
        <v>-1.2709999999999999</v>
      </c>
      <c r="E30" s="638">
        <v>-2.0059999999999998</v>
      </c>
      <c r="F30" s="638">
        <v>-2.0709999999999997</v>
      </c>
      <c r="G30" s="638">
        <v>-2.165</v>
      </c>
      <c r="H30" s="638">
        <v>-2.2389999999999999</v>
      </c>
      <c r="I30" s="638">
        <v>-3.548</v>
      </c>
      <c r="J30" s="638">
        <v>-4.24</v>
      </c>
      <c r="K30" s="638">
        <v>-6.843</v>
      </c>
      <c r="L30" s="638">
        <v>-6.8209999999999997</v>
      </c>
      <c r="M30" s="638">
        <v>-4.5999999999999996</v>
      </c>
      <c r="N30" s="638">
        <v>-9.861699999999999</v>
      </c>
      <c r="O30" s="638">
        <v>-13.112</v>
      </c>
      <c r="P30" s="638">
        <v>-8.3688000000000002</v>
      </c>
      <c r="Q30" s="638">
        <v>-12.226599999999999</v>
      </c>
      <c r="R30" s="638">
        <v>-24.59545</v>
      </c>
      <c r="S30" s="638">
        <v>-33.334631829999999</v>
      </c>
      <c r="T30" s="638">
        <v>-39.097163700000003</v>
      </c>
      <c r="U30" s="638">
        <v>-73.833502440000018</v>
      </c>
      <c r="V30" s="638">
        <v>-93.220416999999998</v>
      </c>
      <c r="W30" s="639">
        <v>-148.922684</v>
      </c>
      <c r="X30" s="638">
        <v>-156.91856799999999</v>
      </c>
      <c r="Y30" s="638">
        <v>-199.43895600000002</v>
      </c>
      <c r="Z30" s="638">
        <v>-241.95195099730364</v>
      </c>
      <c r="AA30" s="638">
        <v>-248.59</v>
      </c>
      <c r="AB30" s="638">
        <v>-320.33198600000003</v>
      </c>
      <c r="AC30" s="663">
        <v>-364.64214978000001</v>
      </c>
      <c r="AD30" s="646">
        <f t="shared" si="3"/>
        <v>-2024.2505597473034</v>
      </c>
      <c r="AE30" s="90"/>
    </row>
    <row r="31" spans="1:31" ht="15" x14ac:dyDescent="0.2">
      <c r="A31" s="27"/>
      <c r="B31" s="1360"/>
      <c r="C31" s="637" t="s">
        <v>36</v>
      </c>
      <c r="D31" s="638">
        <v>-0.24699999999999989</v>
      </c>
      <c r="E31" s="638">
        <v>0.94100000000000028</v>
      </c>
      <c r="F31" s="638">
        <v>2.0640000000000001</v>
      </c>
      <c r="G31" s="638">
        <v>7.5409999999999995</v>
      </c>
      <c r="H31" s="638">
        <v>18.475000000000001</v>
      </c>
      <c r="I31" s="638">
        <v>18.543999999999997</v>
      </c>
      <c r="J31" s="638">
        <v>23.947000000000003</v>
      </c>
      <c r="K31" s="638">
        <v>-2.0299999999999998</v>
      </c>
      <c r="L31" s="638">
        <v>-4.3579999999999997</v>
      </c>
      <c r="M31" s="638">
        <v>-4.5999999999999996</v>
      </c>
      <c r="N31" s="638">
        <v>-5.3396999999999988</v>
      </c>
      <c r="O31" s="638">
        <v>0.500865000000001</v>
      </c>
      <c r="P31" s="638">
        <v>39.897604000000001</v>
      </c>
      <c r="Q31" s="638">
        <v>76.601454999999987</v>
      </c>
      <c r="R31" s="638">
        <v>333.74410899999998</v>
      </c>
      <c r="S31" s="638">
        <v>271.40955817000008</v>
      </c>
      <c r="T31" s="638">
        <v>418.44863629999998</v>
      </c>
      <c r="U31" s="638">
        <v>128.82369755999997</v>
      </c>
      <c r="V31" s="638">
        <v>376.40320299999996</v>
      </c>
      <c r="W31" s="639">
        <v>213.10558399999996</v>
      </c>
      <c r="X31" s="638">
        <v>337.83434300000005</v>
      </c>
      <c r="Y31" s="638">
        <v>233.04396399999996</v>
      </c>
      <c r="Z31" s="638">
        <v>232.21063629150404</v>
      </c>
      <c r="AA31" s="638">
        <v>53.384</v>
      </c>
      <c r="AB31" s="638">
        <v>458.93040767000002</v>
      </c>
      <c r="AC31" s="956">
        <f>+AC29+AC30</f>
        <v>572.03667022000013</v>
      </c>
      <c r="AD31" s="646">
        <f t="shared" si="3"/>
        <v>3801.3120332115041</v>
      </c>
      <c r="AE31" s="90"/>
    </row>
    <row r="32" spans="1:31" ht="15" x14ac:dyDescent="0.2">
      <c r="A32" s="27"/>
      <c r="B32" s="1360"/>
      <c r="C32" s="637" t="s">
        <v>37</v>
      </c>
      <c r="D32" s="638">
        <v>-1.0469999999999999</v>
      </c>
      <c r="E32" s="638">
        <v>-1.1240000000000001</v>
      </c>
      <c r="F32" s="638">
        <v>-1.2549999999999999</v>
      </c>
      <c r="G32" s="638">
        <v>-1.369</v>
      </c>
      <c r="H32" s="638">
        <v>-2.0230000000000001</v>
      </c>
      <c r="I32" s="638">
        <v>-3.774</v>
      </c>
      <c r="J32" s="638">
        <v>-4.351</v>
      </c>
      <c r="K32" s="638">
        <v>-5.6040000000000001</v>
      </c>
      <c r="L32" s="638">
        <v>-5.4090000000000007</v>
      </c>
      <c r="M32" s="638">
        <v>-1.24</v>
      </c>
      <c r="N32" s="638">
        <v>-1.707055</v>
      </c>
      <c r="O32" s="638">
        <v>-10.696306</v>
      </c>
      <c r="P32" s="638">
        <v>-5.9416359999999999</v>
      </c>
      <c r="Q32" s="638">
        <v>-9.600263</v>
      </c>
      <c r="R32" s="638">
        <v>-16.974018999999998</v>
      </c>
      <c r="S32" s="638">
        <v>-28.056669100000001</v>
      </c>
      <c r="T32" s="638">
        <v>-36.212320890000008</v>
      </c>
      <c r="U32" s="638">
        <v>-27.375441879999997</v>
      </c>
      <c r="V32" s="638">
        <v>-34.713676</v>
      </c>
      <c r="W32" s="639">
        <v>-47.964547999999994</v>
      </c>
      <c r="X32" s="638">
        <v>-50.396422000000001</v>
      </c>
      <c r="Y32" s="638">
        <v>-53.478645</v>
      </c>
      <c r="Z32" s="638">
        <v>-64.561118019588719</v>
      </c>
      <c r="AA32" s="638">
        <v>-71.102999999999994</v>
      </c>
      <c r="AB32" s="638">
        <v>-91.668310999999989</v>
      </c>
      <c r="AC32" s="956">
        <v>-118.81940300000001</v>
      </c>
      <c r="AD32" s="646">
        <f t="shared" si="3"/>
        <v>-696.4648338895887</v>
      </c>
      <c r="AE32" s="90"/>
    </row>
    <row r="33" spans="1:31" ht="15" x14ac:dyDescent="0.2">
      <c r="A33" s="27"/>
      <c r="B33" s="1360"/>
      <c r="C33" s="656" t="s">
        <v>38</v>
      </c>
      <c r="D33" s="645">
        <v>-1.2939999999999998</v>
      </c>
      <c r="E33" s="645">
        <v>-0.18299999999999983</v>
      </c>
      <c r="F33" s="645">
        <v>0.80900000000000016</v>
      </c>
      <c r="G33" s="645">
        <v>6.1719999999999997</v>
      </c>
      <c r="H33" s="645">
        <v>16.451999999999998</v>
      </c>
      <c r="I33" s="645">
        <v>14.77</v>
      </c>
      <c r="J33" s="645">
        <v>19.596000000000004</v>
      </c>
      <c r="K33" s="645">
        <v>-7.6340000000000003</v>
      </c>
      <c r="L33" s="645">
        <v>-9.7669999999999995</v>
      </c>
      <c r="M33" s="645">
        <v>-5.84</v>
      </c>
      <c r="N33" s="645">
        <v>-7.0467549999999992</v>
      </c>
      <c r="O33" s="645">
        <v>-10.195440999999999</v>
      </c>
      <c r="P33" s="645">
        <v>33.955967999999999</v>
      </c>
      <c r="Q33" s="645">
        <v>67.001191999999989</v>
      </c>
      <c r="R33" s="645">
        <v>316.77008999999998</v>
      </c>
      <c r="S33" s="645">
        <v>243.35288907000009</v>
      </c>
      <c r="T33" s="645">
        <v>382.23631540999997</v>
      </c>
      <c r="U33" s="645">
        <v>101.44825567999997</v>
      </c>
      <c r="V33" s="645">
        <v>341.68952699999994</v>
      </c>
      <c r="W33" s="644">
        <v>165.14103599999999</v>
      </c>
      <c r="X33" s="642">
        <v>287.43792100000007</v>
      </c>
      <c r="Y33" s="642">
        <v>179.56531899999996</v>
      </c>
      <c r="Z33" s="642">
        <v>167.64951827191533</v>
      </c>
      <c r="AA33" s="642">
        <v>-17.719000000000001</v>
      </c>
      <c r="AB33" s="642">
        <v>367.26209667000001</v>
      </c>
      <c r="AC33" s="956">
        <f>+AC31+AC32</f>
        <v>453.21726722000011</v>
      </c>
      <c r="AD33" s="646">
        <f t="shared" si="3"/>
        <v>3104.8471993219155</v>
      </c>
      <c r="AE33" s="90"/>
    </row>
    <row r="34" spans="1:31" ht="15" x14ac:dyDescent="0.2">
      <c r="A34" s="27"/>
      <c r="B34" s="664"/>
      <c r="C34" s="649"/>
      <c r="D34" s="649"/>
      <c r="E34" s="649"/>
      <c r="F34" s="649"/>
      <c r="G34" s="649"/>
      <c r="H34" s="650"/>
      <c r="I34" s="650"/>
      <c r="J34" s="650"/>
      <c r="K34" s="650"/>
      <c r="L34" s="650"/>
      <c r="M34" s="650"/>
      <c r="N34" s="650"/>
      <c r="O34" s="650"/>
      <c r="P34" s="650"/>
      <c r="Q34" s="650"/>
      <c r="R34" s="650"/>
      <c r="S34" s="650"/>
      <c r="T34" s="650"/>
      <c r="U34" s="650"/>
      <c r="V34" s="650"/>
      <c r="W34" s="650"/>
      <c r="X34" s="650"/>
      <c r="Y34" s="650"/>
      <c r="Z34" s="650"/>
      <c r="AA34" s="650"/>
      <c r="AB34" s="650"/>
      <c r="AC34" s="650"/>
      <c r="AD34" s="959"/>
      <c r="AE34" s="90"/>
    </row>
    <row r="35" spans="1:31" ht="19.5" customHeight="1" x14ac:dyDescent="0.2">
      <c r="A35" s="27"/>
      <c r="B35" s="1362" t="s">
        <v>395</v>
      </c>
      <c r="C35" s="1363"/>
      <c r="D35" s="665">
        <f t="shared" ref="D35" si="4">+D11+D17+D23+D29</f>
        <v>4169.5439999999999</v>
      </c>
      <c r="E35" s="665">
        <f t="shared" ref="E35:F35" si="5">+E11+E17+E23+E29</f>
        <v>1674.03</v>
      </c>
      <c r="F35" s="665">
        <f t="shared" si="5"/>
        <v>4413.2350000000006</v>
      </c>
      <c r="G35" s="665">
        <f t="shared" ref="G35:R35" si="6">+G11+G17+G23+G29</f>
        <v>2446.616</v>
      </c>
      <c r="H35" s="665">
        <f t="shared" si="6"/>
        <v>2167.0590000000002</v>
      </c>
      <c r="I35" s="665">
        <f t="shared" si="6"/>
        <v>3504.828</v>
      </c>
      <c r="J35" s="665">
        <f t="shared" si="6"/>
        <v>2856.6289999999999</v>
      </c>
      <c r="K35" s="665">
        <f t="shared" si="6"/>
        <v>4026.5010000000002</v>
      </c>
      <c r="L35" s="665">
        <f t="shared" si="6"/>
        <v>13384.635</v>
      </c>
      <c r="M35" s="665">
        <f t="shared" si="6"/>
        <v>595.29999999999995</v>
      </c>
      <c r="N35" s="665">
        <f t="shared" si="6"/>
        <v>10238.230700000002</v>
      </c>
      <c r="O35" s="665">
        <f t="shared" si="6"/>
        <v>4577.743665</v>
      </c>
      <c r="P35" s="665">
        <f t="shared" si="6"/>
        <v>1007.4482939999998</v>
      </c>
      <c r="Q35" s="665">
        <f t="shared" si="6"/>
        <v>1688.9953949999999</v>
      </c>
      <c r="R35" s="665">
        <f t="shared" si="6"/>
        <v>2383.9015639999998</v>
      </c>
      <c r="S35" s="665">
        <f t="shared" ref="S35:AB35" si="7">+S11+S17+S23+S29</f>
        <v>1871.1380659400002</v>
      </c>
      <c r="T35" s="665">
        <f t="shared" si="7"/>
        <v>3183.7038000000002</v>
      </c>
      <c r="U35" s="665">
        <f t="shared" si="7"/>
        <v>2430.7392000000004</v>
      </c>
      <c r="V35" s="665">
        <f t="shared" si="7"/>
        <v>2578.3072189999998</v>
      </c>
      <c r="W35" s="665">
        <f t="shared" si="7"/>
        <v>2132.202436</v>
      </c>
      <c r="X35" s="665">
        <f t="shared" si="7"/>
        <v>2770.4889109999999</v>
      </c>
      <c r="Y35" s="665">
        <f t="shared" si="7"/>
        <v>2280.2355010000001</v>
      </c>
      <c r="Z35" s="665">
        <f t="shared" si="7"/>
        <v>1885.7279706388076</v>
      </c>
      <c r="AA35" s="665">
        <f t="shared" si="7"/>
        <v>2448.3389999999999</v>
      </c>
      <c r="AB35" s="665">
        <f t="shared" si="7"/>
        <v>2925.8831700400001</v>
      </c>
      <c r="AC35" s="665">
        <f>+AC11+AC17+AC23+AC29</f>
        <v>31837.790300000001</v>
      </c>
      <c r="AD35" s="960">
        <f>SUM(D35:AC35)</f>
        <v>115479.25219161881</v>
      </c>
      <c r="AE35" s="90"/>
    </row>
    <row r="36" spans="1:31" ht="23.25" customHeight="1" x14ac:dyDescent="0.2">
      <c r="A36" s="27"/>
      <c r="B36" s="1364" t="s">
        <v>396</v>
      </c>
      <c r="C36" s="1365"/>
      <c r="D36" s="665">
        <f t="shared" ref="D36" si="8">+D12+D18+D24+D30</f>
        <v>-813.471</v>
      </c>
      <c r="E36" s="665">
        <f t="shared" ref="E36:F36" si="9">+E12+E18+E24+E30</f>
        <v>-863.42599999999993</v>
      </c>
      <c r="F36" s="665">
        <f t="shared" si="9"/>
        <v>-793.90099999999995</v>
      </c>
      <c r="G36" s="665">
        <f t="shared" ref="G36:R36" si="10">+G12+G18+G24+G30</f>
        <v>-1047.4850000000001</v>
      </c>
      <c r="H36" s="665">
        <f t="shared" si="10"/>
        <v>-1091.1570000000002</v>
      </c>
      <c r="I36" s="665">
        <f t="shared" si="10"/>
        <v>-1365.3579999999999</v>
      </c>
      <c r="J36" s="665">
        <f t="shared" si="10"/>
        <v>-1648.45</v>
      </c>
      <c r="K36" s="665">
        <f t="shared" si="10"/>
        <v>-2199.5589999999997</v>
      </c>
      <c r="L36" s="665">
        <f t="shared" si="10"/>
        <v>-2205.9290000000001</v>
      </c>
      <c r="M36" s="665">
        <f t="shared" si="10"/>
        <v>-3011.32</v>
      </c>
      <c r="N36" s="665">
        <f t="shared" si="10"/>
        <v>-11060.6613</v>
      </c>
      <c r="O36" s="665">
        <f t="shared" si="10"/>
        <v>-6871.1496800000004</v>
      </c>
      <c r="P36" s="665">
        <f t="shared" si="10"/>
        <v>-5066.7495000000008</v>
      </c>
      <c r="Q36" s="665">
        <f t="shared" si="10"/>
        <v>-11911.209779999999</v>
      </c>
      <c r="R36" s="665">
        <f t="shared" si="10"/>
        <v>-2594.0950980400003</v>
      </c>
      <c r="S36" s="665">
        <f t="shared" ref="S36:AB36" si="11">+S12+S18+S24+S30</f>
        <v>-2271.5969318299994</v>
      </c>
      <c r="T36" s="665">
        <f t="shared" si="11"/>
        <v>-1691.8605636999998</v>
      </c>
      <c r="U36" s="665">
        <f t="shared" si="11"/>
        <v>-1680.0644024400001</v>
      </c>
      <c r="V36" s="665">
        <f t="shared" si="11"/>
        <v>-1618.3839170000001</v>
      </c>
      <c r="W36" s="665">
        <f t="shared" si="11"/>
        <v>-1742.030784</v>
      </c>
      <c r="X36" s="665">
        <f t="shared" si="11"/>
        <v>-1722.7117680000001</v>
      </c>
      <c r="Y36" s="665">
        <f t="shared" si="11"/>
        <v>-1805.3771299999999</v>
      </c>
      <c r="Z36" s="665">
        <f t="shared" si="11"/>
        <v>-2022.0518260819752</v>
      </c>
      <c r="AA36" s="665">
        <f t="shared" si="11"/>
        <v>-1857.454</v>
      </c>
      <c r="AB36" s="665">
        <f t="shared" si="11"/>
        <v>-1840.29223379</v>
      </c>
      <c r="AC36" s="665">
        <f>+AC12+AC18+AC24+AC30</f>
        <v>-1927.96454978</v>
      </c>
      <c r="AD36" s="960">
        <f>SUM(D36:AC36)</f>
        <v>-72723.709464661966</v>
      </c>
      <c r="AE36" s="90"/>
    </row>
    <row r="37" spans="1:31" ht="23.25" customHeight="1" x14ac:dyDescent="0.2">
      <c r="A37" s="27"/>
      <c r="B37" s="1364" t="s">
        <v>397</v>
      </c>
      <c r="C37" s="1365"/>
      <c r="D37" s="665">
        <f t="shared" ref="D37" si="12">+D13+D19+D25+D31</f>
        <v>3356.0729999999999</v>
      </c>
      <c r="E37" s="665">
        <f t="shared" ref="E37:F37" si="13">+E13+E19+E25+E31</f>
        <v>810.60400000000016</v>
      </c>
      <c r="F37" s="665">
        <f t="shared" si="13"/>
        <v>3619.3339999999998</v>
      </c>
      <c r="G37" s="665">
        <f t="shared" ref="G37:R37" si="14">+G13+G19+G25+G31</f>
        <v>1399.1309999999999</v>
      </c>
      <c r="H37" s="665">
        <f t="shared" si="14"/>
        <v>1075.902</v>
      </c>
      <c r="I37" s="665">
        <f t="shared" si="14"/>
        <v>2139.4699999999993</v>
      </c>
      <c r="J37" s="665">
        <f t="shared" si="14"/>
        <v>1208.1790000000001</v>
      </c>
      <c r="K37" s="665">
        <f t="shared" si="14"/>
        <v>1826.9420000000002</v>
      </c>
      <c r="L37" s="665">
        <f t="shared" si="14"/>
        <v>11178.706</v>
      </c>
      <c r="M37" s="665">
        <f t="shared" si="14"/>
        <v>-2416.02</v>
      </c>
      <c r="N37" s="665">
        <f t="shared" si="14"/>
        <v>-822.43059999999969</v>
      </c>
      <c r="O37" s="665">
        <f t="shared" si="14"/>
        <v>-2293.406015</v>
      </c>
      <c r="P37" s="665">
        <f t="shared" si="14"/>
        <v>-4059.301206000001</v>
      </c>
      <c r="Q37" s="665">
        <f t="shared" si="14"/>
        <v>-10222.214384999999</v>
      </c>
      <c r="R37" s="665">
        <f t="shared" si="14"/>
        <v>-210.19353404000037</v>
      </c>
      <c r="S37" s="665">
        <f t="shared" ref="S37:AB37" si="15">+S13+S19+S25+S31</f>
        <v>-400.45886588999952</v>
      </c>
      <c r="T37" s="665">
        <f t="shared" si="15"/>
        <v>1491.8432363000002</v>
      </c>
      <c r="U37" s="665">
        <f t="shared" si="15"/>
        <v>750.67479755999989</v>
      </c>
      <c r="V37" s="665">
        <f t="shared" si="15"/>
        <v>959.92330199999981</v>
      </c>
      <c r="W37" s="665">
        <f t="shared" si="15"/>
        <v>390.17165200000017</v>
      </c>
      <c r="X37" s="665">
        <f t="shared" si="15"/>
        <v>1047.7771430000003</v>
      </c>
      <c r="Y37" s="665">
        <f t="shared" si="15"/>
        <v>474.85837100000015</v>
      </c>
      <c r="Z37" s="665">
        <f t="shared" si="15"/>
        <v>-136.32385544316747</v>
      </c>
      <c r="AA37" s="665">
        <f t="shared" si="15"/>
        <v>590.88499999999999</v>
      </c>
      <c r="AB37" s="665">
        <f t="shared" si="15"/>
        <v>1085.5909362500001</v>
      </c>
      <c r="AC37" s="665">
        <f>+AC13+AC19+AC25+AC31</f>
        <v>29909.825750219999</v>
      </c>
      <c r="AD37" s="960">
        <f>SUM(D37:AC37)</f>
        <v>42755.542726956832</v>
      </c>
      <c r="AE37" s="90"/>
    </row>
    <row r="38" spans="1:31" ht="21" customHeight="1" x14ac:dyDescent="0.2">
      <c r="A38" s="27"/>
      <c r="B38" s="1364" t="s">
        <v>41</v>
      </c>
      <c r="C38" s="1365"/>
      <c r="D38" s="665">
        <f t="shared" ref="D38" si="16">+D14+D20+D26+D32</f>
        <v>-762.18700000000001</v>
      </c>
      <c r="E38" s="665">
        <f t="shared" ref="E38:F38" si="17">+E14+E20+E26+E32</f>
        <v>-765.98399999999992</v>
      </c>
      <c r="F38" s="665">
        <f t="shared" si="17"/>
        <v>-889.6149999999999</v>
      </c>
      <c r="G38" s="665">
        <f t="shared" ref="G38:R38" si="18">+G14+G20+G26+G32</f>
        <v>-965.10900000000004</v>
      </c>
      <c r="H38" s="665">
        <f t="shared" si="18"/>
        <v>-949.28499999999997</v>
      </c>
      <c r="I38" s="665">
        <f t="shared" si="18"/>
        <v>-961.51099999999997</v>
      </c>
      <c r="J38" s="665">
        <f t="shared" si="18"/>
        <v>-1166.223</v>
      </c>
      <c r="K38" s="665">
        <f t="shared" si="18"/>
        <v>-1406.0690000000002</v>
      </c>
      <c r="L38" s="665">
        <f t="shared" si="18"/>
        <v>-1610.2900000000002</v>
      </c>
      <c r="M38" s="665">
        <f t="shared" si="18"/>
        <v>-1687.3100000000002</v>
      </c>
      <c r="N38" s="665">
        <f t="shared" si="18"/>
        <v>-1586.6162750000001</v>
      </c>
      <c r="O38" s="665">
        <f t="shared" si="18"/>
        <v>-1227.4950059999999</v>
      </c>
      <c r="P38" s="665">
        <f t="shared" si="18"/>
        <v>-1254.5962950000001</v>
      </c>
      <c r="Q38" s="665">
        <f t="shared" si="18"/>
        <v>-912.78031800000008</v>
      </c>
      <c r="R38" s="665">
        <f t="shared" si="18"/>
        <v>-847.82981900000004</v>
      </c>
      <c r="S38" s="665">
        <f t="shared" ref="S38:AB38" si="19">+S14+S20+S26+S32</f>
        <v>-705.58286910000004</v>
      </c>
      <c r="T38" s="665">
        <f t="shared" si="19"/>
        <v>-562.56332089</v>
      </c>
      <c r="U38" s="665">
        <f t="shared" si="19"/>
        <v>-533.86784188000013</v>
      </c>
      <c r="V38" s="665">
        <f t="shared" si="19"/>
        <v>-487.493923</v>
      </c>
      <c r="W38" s="665">
        <f t="shared" si="19"/>
        <v>-489.42686699999996</v>
      </c>
      <c r="X38" s="665">
        <f t="shared" si="19"/>
        <v>-555.42711199999997</v>
      </c>
      <c r="Y38" s="665">
        <f t="shared" si="19"/>
        <v>-548.34751500000004</v>
      </c>
      <c r="Z38" s="665">
        <f t="shared" si="19"/>
        <v>-621.79396033337594</v>
      </c>
      <c r="AA38" s="665">
        <f t="shared" si="19"/>
        <v>-618.89</v>
      </c>
      <c r="AB38" s="665">
        <f t="shared" si="19"/>
        <v>-619.75356099999999</v>
      </c>
      <c r="AC38" s="665">
        <f>+AC14+AC20+AC26+AC32</f>
        <v>-842.37704299999996</v>
      </c>
      <c r="AD38" s="960">
        <f>SUM(D38:AC38)</f>
        <v>-23578.424726203375</v>
      </c>
      <c r="AE38" s="90"/>
    </row>
    <row r="39" spans="1:31" ht="27" customHeight="1" thickBot="1" x14ac:dyDescent="0.25">
      <c r="A39" s="27"/>
      <c r="B39" s="1351" t="s">
        <v>42</v>
      </c>
      <c r="C39" s="1352"/>
      <c r="D39" s="28">
        <f t="shared" ref="D39" si="20">+D15+D21+D27+D33</f>
        <v>2593.886</v>
      </c>
      <c r="E39" s="28">
        <f t="shared" ref="E39:F39" si="21">+E15+E21+E27+E33</f>
        <v>44.620000000000054</v>
      </c>
      <c r="F39" s="28">
        <f t="shared" si="21"/>
        <v>2729.7190000000001</v>
      </c>
      <c r="G39" s="28">
        <f t="shared" ref="G39:R39" si="22">+G15+G21+G27+G33</f>
        <v>434.02200000000005</v>
      </c>
      <c r="H39" s="28">
        <f t="shared" si="22"/>
        <v>126.61700000000005</v>
      </c>
      <c r="I39" s="28">
        <f t="shared" si="22"/>
        <v>1177.9589999999998</v>
      </c>
      <c r="J39" s="28">
        <f t="shared" si="22"/>
        <v>41.956000000000245</v>
      </c>
      <c r="K39" s="28">
        <f t="shared" si="22"/>
        <v>420.87300000000027</v>
      </c>
      <c r="L39" s="28">
        <f t="shared" si="22"/>
        <v>9568.4159999999993</v>
      </c>
      <c r="M39" s="28">
        <f t="shared" si="22"/>
        <v>-4103.33</v>
      </c>
      <c r="N39" s="28">
        <f t="shared" si="22"/>
        <v>-2409.0468749999995</v>
      </c>
      <c r="O39" s="28">
        <f t="shared" si="22"/>
        <v>-3520.9010210000001</v>
      </c>
      <c r="P39" s="28">
        <f t="shared" si="22"/>
        <v>-5313.8975010000004</v>
      </c>
      <c r="Q39" s="28">
        <f t="shared" si="22"/>
        <v>-11134.994703000002</v>
      </c>
      <c r="R39" s="28">
        <f t="shared" si="22"/>
        <v>-1058.0233530400003</v>
      </c>
      <c r="S39" s="28">
        <f t="shared" ref="S39:AB39" si="23">+S15+S21+S27+S33</f>
        <v>-1106.0417349899994</v>
      </c>
      <c r="T39" s="28">
        <f t="shared" si="23"/>
        <v>929.27991541000017</v>
      </c>
      <c r="U39" s="28">
        <f t="shared" si="23"/>
        <v>216.80695567999987</v>
      </c>
      <c r="V39" s="28">
        <f t="shared" si="23"/>
        <v>472.42937899999981</v>
      </c>
      <c r="W39" s="28">
        <f t="shared" si="23"/>
        <v>-99.255214999999794</v>
      </c>
      <c r="X39" s="28">
        <f t="shared" si="23"/>
        <v>492.35003100000029</v>
      </c>
      <c r="Y39" s="28">
        <f t="shared" si="23"/>
        <v>-73.489143999999868</v>
      </c>
      <c r="Z39" s="28">
        <f t="shared" si="23"/>
        <v>-758.11781577654335</v>
      </c>
      <c r="AA39" s="28">
        <f t="shared" si="23"/>
        <v>-28.005000000000003</v>
      </c>
      <c r="AB39" s="28">
        <f t="shared" si="23"/>
        <v>465.83737525000004</v>
      </c>
      <c r="AC39" s="28">
        <f>+AC15+AC21+AC27+AC33</f>
        <v>29067.448707219999</v>
      </c>
      <c r="AD39" s="961">
        <f>SUM(D39:AC39)</f>
        <v>19177.118000753453</v>
      </c>
      <c r="AE39" s="90"/>
    </row>
    <row r="40" spans="1:31" ht="13.5" thickTop="1" x14ac:dyDescent="0.2"/>
    <row r="41" spans="1:31" x14ac:dyDescent="0.2">
      <c r="AA41" s="26"/>
    </row>
    <row r="42" spans="1:31" x14ac:dyDescent="0.2">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90"/>
      <c r="AD42" s="26"/>
    </row>
    <row r="43" spans="1:31" x14ac:dyDescent="0.2">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row>
    <row r="44" spans="1:31" x14ac:dyDescent="0.2">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row>
    <row r="45" spans="1:31" x14ac:dyDescent="0.2">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row>
    <row r="46" spans="1:31" x14ac:dyDescent="0.2">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7" orientation="landscape" horizontalDpi="4294967293"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
  <sheetViews>
    <sheetView showGridLines="0" zoomScaleNormal="100" zoomScaleSheetLayoutView="85" workbookViewId="0"/>
  </sheetViews>
  <sheetFormatPr baseColWidth="10" defaultColWidth="11.42578125" defaultRowHeight="12.75" x14ac:dyDescent="0.2"/>
  <cols>
    <col min="1" max="1" width="6.42578125" style="486" bestFit="1" customWidth="1"/>
    <col min="2" max="2" width="28.7109375" style="758" customWidth="1"/>
    <col min="3" max="6" width="18.85546875" style="758" customWidth="1"/>
    <col min="7" max="16384" width="11.42578125" style="758"/>
  </cols>
  <sheetData>
    <row r="1" spans="1:7" ht="15" x14ac:dyDescent="0.2">
      <c r="A1" s="802" t="s">
        <v>237</v>
      </c>
      <c r="B1" s="805"/>
    </row>
    <row r="2" spans="1:7" ht="15" customHeight="1" x14ac:dyDescent="0.2">
      <c r="A2" s="804"/>
      <c r="B2" s="410" t="s">
        <v>805</v>
      </c>
      <c r="C2" s="759"/>
      <c r="D2" s="759"/>
      <c r="E2" s="759"/>
      <c r="F2" s="759"/>
    </row>
    <row r="3" spans="1:7" ht="15" customHeight="1" x14ac:dyDescent="0.2">
      <c r="A3" s="804"/>
      <c r="B3" s="745" t="s">
        <v>670</v>
      </c>
      <c r="C3" s="759"/>
      <c r="D3" s="759"/>
      <c r="E3" s="759"/>
      <c r="F3" s="759"/>
    </row>
    <row r="4" spans="1:7" x14ac:dyDescent="0.2">
      <c r="B4" s="760"/>
      <c r="C4" s="759"/>
      <c r="D4" s="759"/>
      <c r="E4" s="759"/>
      <c r="F4" s="759"/>
    </row>
    <row r="5" spans="1:7" x14ac:dyDescent="0.2">
      <c r="B5" s="760"/>
      <c r="C5" s="759"/>
      <c r="D5" s="759"/>
      <c r="E5" s="759"/>
      <c r="F5" s="759"/>
    </row>
    <row r="6" spans="1:7" ht="36" customHeight="1" x14ac:dyDescent="0.2">
      <c r="B6" s="1366" t="s">
        <v>742</v>
      </c>
      <c r="C6" s="1366"/>
      <c r="D6" s="1366"/>
      <c r="E6" s="1366"/>
      <c r="F6" s="1366"/>
    </row>
    <row r="7" spans="1:7" ht="15" x14ac:dyDescent="0.2">
      <c r="B7" s="1367" t="s">
        <v>610</v>
      </c>
      <c r="C7" s="1367"/>
      <c r="D7" s="1367"/>
      <c r="E7" s="1367"/>
      <c r="F7" s="1367"/>
    </row>
    <row r="8" spans="1:7" x14ac:dyDescent="0.2">
      <c r="B8" s="759"/>
      <c r="C8" s="759"/>
      <c r="D8" s="759"/>
      <c r="E8" s="759"/>
      <c r="F8" s="759"/>
    </row>
    <row r="9" spans="1:7" ht="13.5" thickBot="1" x14ac:dyDescent="0.25">
      <c r="B9" s="286" t="s">
        <v>611</v>
      </c>
      <c r="C9" s="286"/>
      <c r="D9" s="286"/>
      <c r="E9" s="286"/>
      <c r="F9" s="286"/>
    </row>
    <row r="10" spans="1:7" ht="19.5" customHeight="1" thickTop="1" thickBot="1" x14ac:dyDescent="0.25">
      <c r="B10" s="350" t="s">
        <v>612</v>
      </c>
      <c r="C10" s="351" t="s">
        <v>613</v>
      </c>
      <c r="D10" s="351" t="s">
        <v>614</v>
      </c>
      <c r="E10" s="351" t="s">
        <v>615</v>
      </c>
      <c r="F10" s="352" t="s">
        <v>616</v>
      </c>
    </row>
    <row r="11" spans="1:7" ht="13.5" thickTop="1" x14ac:dyDescent="0.2">
      <c r="B11" s="666">
        <v>34669</v>
      </c>
      <c r="C11" s="667">
        <f>+D11+E11</f>
        <v>80.67880000000001</v>
      </c>
      <c r="D11" s="668">
        <v>60.890779999999999</v>
      </c>
      <c r="E11" s="668">
        <v>19.78802000000001</v>
      </c>
      <c r="F11" s="669">
        <f t="shared" ref="F11:F30" si="0">+D11/C11</f>
        <v>0.75473085866423384</v>
      </c>
      <c r="G11" s="761"/>
    </row>
    <row r="12" spans="1:7" x14ac:dyDescent="0.2">
      <c r="A12" s="762"/>
      <c r="B12" s="666">
        <v>35034</v>
      </c>
      <c r="C12" s="667">
        <f t="shared" ref="C12:C75" si="1">+D12+E12</f>
        <v>87.090999999999994</v>
      </c>
      <c r="D12" s="668">
        <v>66.360939999999999</v>
      </c>
      <c r="E12" s="668">
        <v>20.730059999999995</v>
      </c>
      <c r="F12" s="669">
        <f t="shared" si="0"/>
        <v>0.76197241965300666</v>
      </c>
      <c r="G12" s="761"/>
    </row>
    <row r="13" spans="1:7" x14ac:dyDescent="0.2">
      <c r="B13" s="666">
        <v>35400</v>
      </c>
      <c r="C13" s="667">
        <f t="shared" si="1"/>
        <v>97.105034000000003</v>
      </c>
      <c r="D13" s="668">
        <v>72.907479999999993</v>
      </c>
      <c r="E13" s="668">
        <v>24.197554000000011</v>
      </c>
      <c r="F13" s="669">
        <f t="shared" si="0"/>
        <v>0.75081050895878365</v>
      </c>
      <c r="G13" s="761"/>
    </row>
    <row r="14" spans="1:7" x14ac:dyDescent="0.2">
      <c r="B14" s="666">
        <v>35765</v>
      </c>
      <c r="C14" s="667">
        <f t="shared" si="1"/>
        <v>101.10097</v>
      </c>
      <c r="D14" s="668">
        <v>72.871874685562389</v>
      </c>
      <c r="E14" s="668">
        <v>28.229095314437615</v>
      </c>
      <c r="F14" s="669">
        <f t="shared" si="0"/>
        <v>0.72078314071133431</v>
      </c>
      <c r="G14" s="761"/>
    </row>
    <row r="15" spans="1:7" x14ac:dyDescent="0.2">
      <c r="B15" s="666">
        <v>35855</v>
      </c>
      <c r="C15" s="667">
        <f t="shared" si="1"/>
        <v>103.138215</v>
      </c>
      <c r="D15" s="668">
        <v>73.147054036038583</v>
      </c>
      <c r="E15" s="668">
        <v>29.99116096396142</v>
      </c>
      <c r="F15" s="669">
        <f t="shared" si="0"/>
        <v>0.70921388387455209</v>
      </c>
      <c r="G15" s="761"/>
    </row>
    <row r="16" spans="1:7" x14ac:dyDescent="0.2">
      <c r="B16" s="666">
        <v>35947</v>
      </c>
      <c r="C16" s="667">
        <f t="shared" si="1"/>
        <v>105.11323899999999</v>
      </c>
      <c r="D16" s="668">
        <v>74.463901863181434</v>
      </c>
      <c r="E16" s="668">
        <v>30.649337136818559</v>
      </c>
      <c r="F16" s="669">
        <f t="shared" si="0"/>
        <v>0.70841601468661275</v>
      </c>
      <c r="G16" s="761"/>
    </row>
    <row r="17" spans="2:7" s="758" customFormat="1" x14ac:dyDescent="0.2">
      <c r="B17" s="666">
        <v>36039</v>
      </c>
      <c r="C17" s="667">
        <f t="shared" si="1"/>
        <v>109.37621899999999</v>
      </c>
      <c r="D17" s="668">
        <v>77.487813953657636</v>
      </c>
      <c r="E17" s="668">
        <v>31.888405046342356</v>
      </c>
      <c r="F17" s="669">
        <f t="shared" si="0"/>
        <v>0.70845211749052728</v>
      </c>
      <c r="G17" s="761"/>
    </row>
    <row r="18" spans="2:7" s="758" customFormat="1" x14ac:dyDescent="0.2">
      <c r="B18" s="666">
        <v>36130</v>
      </c>
      <c r="C18" s="667">
        <f t="shared" si="1"/>
        <v>112.35724600000002</v>
      </c>
      <c r="D18" s="668">
        <v>81.152901187211896</v>
      </c>
      <c r="E18" s="668">
        <v>31.204344812788122</v>
      </c>
      <c r="F18" s="669">
        <f t="shared" si="0"/>
        <v>0.72227563487282243</v>
      </c>
      <c r="G18" s="761"/>
    </row>
    <row r="19" spans="2:7" s="758" customFormat="1" x14ac:dyDescent="0.2">
      <c r="B19" s="666">
        <v>36220</v>
      </c>
      <c r="C19" s="667">
        <f t="shared" si="1"/>
        <v>113.600734</v>
      </c>
      <c r="D19" s="668">
        <v>79.350036887688091</v>
      </c>
      <c r="E19" s="668">
        <v>34.250697112311911</v>
      </c>
      <c r="F19" s="669">
        <f t="shared" si="0"/>
        <v>0.69849933265121411</v>
      </c>
      <c r="G19" s="761"/>
    </row>
    <row r="20" spans="2:7" s="758" customFormat="1" x14ac:dyDescent="0.2">
      <c r="B20" s="666">
        <v>36312</v>
      </c>
      <c r="C20" s="667">
        <f t="shared" si="1"/>
        <v>115.366322</v>
      </c>
      <c r="D20" s="668">
        <v>79.789514525655477</v>
      </c>
      <c r="E20" s="668">
        <v>35.57680747434452</v>
      </c>
      <c r="F20" s="669">
        <f t="shared" si="0"/>
        <v>0.69161877697423235</v>
      </c>
      <c r="G20" s="761"/>
    </row>
    <row r="21" spans="2:7" s="758" customFormat="1" x14ac:dyDescent="0.2">
      <c r="B21" s="666">
        <v>36404</v>
      </c>
      <c r="C21" s="667">
        <f t="shared" si="1"/>
        <v>118.79364100000001</v>
      </c>
      <c r="D21" s="668">
        <v>80.823510011480138</v>
      </c>
      <c r="E21" s="668">
        <v>37.97013098851987</v>
      </c>
      <c r="F21" s="669">
        <f t="shared" si="0"/>
        <v>0.68036899392182226</v>
      </c>
      <c r="G21" s="761"/>
    </row>
    <row r="22" spans="2:7" s="758" customFormat="1" x14ac:dyDescent="0.2">
      <c r="B22" s="666">
        <v>36525</v>
      </c>
      <c r="C22" s="667">
        <f t="shared" si="1"/>
        <v>121.87698899999998</v>
      </c>
      <c r="D22" s="668">
        <v>82.473843121517334</v>
      </c>
      <c r="E22" s="668">
        <v>39.403145878482647</v>
      </c>
      <c r="F22" s="669">
        <f t="shared" si="0"/>
        <v>0.67669741267990591</v>
      </c>
      <c r="G22" s="761"/>
    </row>
    <row r="23" spans="2:7" s="758" customFormat="1" x14ac:dyDescent="0.2">
      <c r="B23" s="666">
        <v>36616</v>
      </c>
      <c r="C23" s="667">
        <f t="shared" si="1"/>
        <v>122.92013499999999</v>
      </c>
      <c r="D23" s="668">
        <v>81.941096864934934</v>
      </c>
      <c r="E23" s="668">
        <v>40.979038135065053</v>
      </c>
      <c r="F23" s="669">
        <f t="shared" si="0"/>
        <v>0.66662062212130624</v>
      </c>
      <c r="G23" s="761"/>
    </row>
    <row r="24" spans="2:7" s="758" customFormat="1" x14ac:dyDescent="0.2">
      <c r="B24" s="666">
        <v>36707</v>
      </c>
      <c r="C24" s="667">
        <f t="shared" si="1"/>
        <v>123.52233585799999</v>
      </c>
      <c r="D24" s="668">
        <v>81.622402065135688</v>
      </c>
      <c r="E24" s="668">
        <v>41.899933792864303</v>
      </c>
      <c r="F24" s="669">
        <f t="shared" si="0"/>
        <v>0.66079062946937761</v>
      </c>
      <c r="G24" s="761"/>
    </row>
    <row r="25" spans="2:7" s="758" customFormat="1" x14ac:dyDescent="0.2">
      <c r="B25" s="666">
        <v>36799</v>
      </c>
      <c r="C25" s="667">
        <f t="shared" si="1"/>
        <v>123.66611999999999</v>
      </c>
      <c r="D25" s="668">
        <v>78.41624640084504</v>
      </c>
      <c r="E25" s="668">
        <v>45.249873599154952</v>
      </c>
      <c r="F25" s="669">
        <f t="shared" si="0"/>
        <v>0.63409643967842644</v>
      </c>
      <c r="G25" s="761"/>
    </row>
    <row r="26" spans="2:7" s="758" customFormat="1" x14ac:dyDescent="0.2">
      <c r="B26" s="666">
        <v>36891</v>
      </c>
      <c r="C26" s="667">
        <f t="shared" si="1"/>
        <v>128.018462</v>
      </c>
      <c r="D26" s="668">
        <v>81.396831382396854</v>
      </c>
      <c r="E26" s="668">
        <v>46.621630617603145</v>
      </c>
      <c r="F26" s="669">
        <f t="shared" si="0"/>
        <v>0.63582103792495848</v>
      </c>
      <c r="G26" s="761"/>
    </row>
    <row r="27" spans="2:7" s="758" customFormat="1" x14ac:dyDescent="0.2">
      <c r="B27" s="666">
        <v>36981</v>
      </c>
      <c r="C27" s="667">
        <f t="shared" si="1"/>
        <v>127.40131300000002</v>
      </c>
      <c r="D27" s="668">
        <v>79.863905308167318</v>
      </c>
      <c r="E27" s="668">
        <v>47.537407691832698</v>
      </c>
      <c r="F27" s="669">
        <f t="shared" si="0"/>
        <v>0.62686877731132418</v>
      </c>
      <c r="G27" s="761"/>
    </row>
    <row r="28" spans="2:7" s="758" customFormat="1" x14ac:dyDescent="0.2">
      <c r="B28" s="666">
        <v>37072</v>
      </c>
      <c r="C28" s="667">
        <f t="shared" si="1"/>
        <v>132.14300400000002</v>
      </c>
      <c r="D28" s="668">
        <v>79.440651091643872</v>
      </c>
      <c r="E28" s="668">
        <v>52.702352908356147</v>
      </c>
      <c r="F28" s="669">
        <f t="shared" si="0"/>
        <v>0.60117182663445323</v>
      </c>
      <c r="G28" s="761"/>
    </row>
    <row r="29" spans="2:7" s="758" customFormat="1" x14ac:dyDescent="0.2">
      <c r="B29" s="666">
        <v>37164</v>
      </c>
      <c r="C29" s="667">
        <f t="shared" si="1"/>
        <v>141.252377</v>
      </c>
      <c r="D29" s="668">
        <v>88.025936751179486</v>
      </c>
      <c r="E29" s="668">
        <v>53.226440248820509</v>
      </c>
      <c r="F29" s="669">
        <f t="shared" si="0"/>
        <v>0.62318198546973469</v>
      </c>
      <c r="G29" s="761"/>
    </row>
    <row r="30" spans="2:7" s="758" customFormat="1" x14ac:dyDescent="0.2">
      <c r="B30" s="666">
        <v>37256</v>
      </c>
      <c r="C30" s="667">
        <f t="shared" si="1"/>
        <v>144.45264800000001</v>
      </c>
      <c r="D30" s="668">
        <v>84.564217810528916</v>
      </c>
      <c r="E30" s="668">
        <v>59.888430189471094</v>
      </c>
      <c r="F30" s="669">
        <f t="shared" si="0"/>
        <v>0.58541133708070836</v>
      </c>
      <c r="G30" s="761"/>
    </row>
    <row r="31" spans="2:7" s="758" customFormat="1" x14ac:dyDescent="0.2">
      <c r="B31" s="666">
        <v>37346</v>
      </c>
      <c r="C31" s="667">
        <v>112.616083</v>
      </c>
      <c r="D31" s="668" t="s">
        <v>617</v>
      </c>
      <c r="E31" s="668" t="s">
        <v>617</v>
      </c>
      <c r="F31" s="670" t="s">
        <v>617</v>
      </c>
      <c r="G31" s="761"/>
    </row>
    <row r="32" spans="2:7" s="758" customFormat="1" x14ac:dyDescent="0.2">
      <c r="B32" s="666">
        <v>37437</v>
      </c>
      <c r="C32" s="667">
        <f t="shared" si="1"/>
        <v>114.55845100000001</v>
      </c>
      <c r="D32" s="668">
        <v>84.341264316442448</v>
      </c>
      <c r="E32" s="668">
        <v>30.217186683557557</v>
      </c>
      <c r="F32" s="669">
        <f t="shared" ref="F32:F53" si="2">+D32/C32</f>
        <v>0.73622909161404815</v>
      </c>
      <c r="G32" s="761"/>
    </row>
    <row r="33" spans="2:7" s="758" customFormat="1" x14ac:dyDescent="0.2">
      <c r="B33" s="666">
        <v>37529</v>
      </c>
      <c r="C33" s="667">
        <f t="shared" si="1"/>
        <v>129.79418899999999</v>
      </c>
      <c r="D33" s="668">
        <v>84.516563636719056</v>
      </c>
      <c r="E33" s="668">
        <v>45.277625363280933</v>
      </c>
      <c r="F33" s="669">
        <f t="shared" si="2"/>
        <v>0.65115830136832287</v>
      </c>
      <c r="G33" s="761"/>
    </row>
    <row r="34" spans="2:7" s="758" customFormat="1" x14ac:dyDescent="0.2">
      <c r="B34" s="666">
        <v>37621</v>
      </c>
      <c r="C34" s="667">
        <f t="shared" si="1"/>
        <v>137.31977900000001</v>
      </c>
      <c r="D34" s="668">
        <v>87.604484465061049</v>
      </c>
      <c r="E34" s="668">
        <v>49.715294534938963</v>
      </c>
      <c r="F34" s="669">
        <f t="shared" si="2"/>
        <v>0.63795969599587721</v>
      </c>
      <c r="G34" s="761"/>
    </row>
    <row r="35" spans="2:7" s="758" customFormat="1" x14ac:dyDescent="0.2">
      <c r="B35" s="666">
        <v>37711</v>
      </c>
      <c r="C35" s="667">
        <f t="shared" si="1"/>
        <v>145.50357500000001</v>
      </c>
      <c r="D35" s="668">
        <v>90.491554544571002</v>
      </c>
      <c r="E35" s="668">
        <v>55.01202045542901</v>
      </c>
      <c r="F35" s="669">
        <f t="shared" si="2"/>
        <v>0.62191980193318963</v>
      </c>
      <c r="G35" s="761"/>
    </row>
    <row r="36" spans="2:7" s="758" customFormat="1" x14ac:dyDescent="0.2">
      <c r="B36" s="666">
        <v>37802</v>
      </c>
      <c r="C36" s="667">
        <f t="shared" si="1"/>
        <v>152.58703199999999</v>
      </c>
      <c r="D36" s="668">
        <v>94.250496187949466</v>
      </c>
      <c r="E36" s="668">
        <v>58.336535812050528</v>
      </c>
      <c r="F36" s="669">
        <f t="shared" si="2"/>
        <v>0.61768352757493483</v>
      </c>
      <c r="G36" s="761"/>
    </row>
    <row r="37" spans="2:7" s="758" customFormat="1" x14ac:dyDescent="0.2">
      <c r="B37" s="666">
        <v>37894</v>
      </c>
      <c r="C37" s="667">
        <f t="shared" si="1"/>
        <v>169.61590200000001</v>
      </c>
      <c r="D37" s="668">
        <v>96.848236750227755</v>
      </c>
      <c r="E37" s="668">
        <v>72.76766524977225</v>
      </c>
      <c r="F37" s="669">
        <f t="shared" si="2"/>
        <v>0.57098559514913738</v>
      </c>
      <c r="G37" s="761"/>
    </row>
    <row r="38" spans="2:7" s="758" customFormat="1" x14ac:dyDescent="0.2">
      <c r="B38" s="666">
        <v>37986</v>
      </c>
      <c r="C38" s="667">
        <f t="shared" si="1"/>
        <v>178.820536</v>
      </c>
      <c r="D38" s="668">
        <v>102.00756463778067</v>
      </c>
      <c r="E38" s="668">
        <v>76.812971362219329</v>
      </c>
      <c r="F38" s="669">
        <f t="shared" si="2"/>
        <v>0.57044658806850168</v>
      </c>
      <c r="G38" s="761"/>
    </row>
    <row r="39" spans="2:7" s="758" customFormat="1" x14ac:dyDescent="0.2">
      <c r="B39" s="666">
        <v>38077</v>
      </c>
      <c r="C39" s="667">
        <f t="shared" si="1"/>
        <v>180.035403</v>
      </c>
      <c r="D39" s="668">
        <v>103.42609623326902</v>
      </c>
      <c r="E39" s="668">
        <v>76.609306766730981</v>
      </c>
      <c r="F39" s="669">
        <f t="shared" si="2"/>
        <v>0.5744764335782836</v>
      </c>
      <c r="G39" s="761"/>
    </row>
    <row r="40" spans="2:7" s="758" customFormat="1" x14ac:dyDescent="0.2">
      <c r="B40" s="666">
        <v>38168</v>
      </c>
      <c r="C40" s="667">
        <f t="shared" si="1"/>
        <v>181.202279</v>
      </c>
      <c r="D40" s="668">
        <v>104.08178586257442</v>
      </c>
      <c r="E40" s="668">
        <v>77.120493137425584</v>
      </c>
      <c r="F40" s="669">
        <f t="shared" si="2"/>
        <v>0.57439556741212083</v>
      </c>
      <c r="G40" s="761"/>
    </row>
    <row r="41" spans="2:7" s="758" customFormat="1" x14ac:dyDescent="0.2">
      <c r="B41" s="666">
        <v>38260</v>
      </c>
      <c r="C41" s="667">
        <f t="shared" si="1"/>
        <v>182.506699</v>
      </c>
      <c r="D41" s="668">
        <v>106.50334934992678</v>
      </c>
      <c r="E41" s="668">
        <v>76.003349650073218</v>
      </c>
      <c r="F41" s="669">
        <f t="shared" si="2"/>
        <v>0.58355857584124504</v>
      </c>
      <c r="G41" s="761"/>
    </row>
    <row r="42" spans="2:7" s="758" customFormat="1" x14ac:dyDescent="0.2">
      <c r="B42" s="666">
        <v>38352</v>
      </c>
      <c r="C42" s="667">
        <f t="shared" si="1"/>
        <v>191.29553300000001</v>
      </c>
      <c r="D42" s="668">
        <v>111.62778927551111</v>
      </c>
      <c r="E42" s="668">
        <v>79.667743724488901</v>
      </c>
      <c r="F42" s="669">
        <f t="shared" si="2"/>
        <v>0.58353578635582204</v>
      </c>
      <c r="G42" s="761"/>
    </row>
    <row r="43" spans="2:7" s="758" customFormat="1" x14ac:dyDescent="0.2">
      <c r="B43" s="666">
        <v>38442</v>
      </c>
      <c r="C43" s="667">
        <f t="shared" si="1"/>
        <v>189.75363200000001</v>
      </c>
      <c r="D43" s="668">
        <v>110.10381750059611</v>
      </c>
      <c r="E43" s="668">
        <v>79.649814499403902</v>
      </c>
      <c r="F43" s="669">
        <f t="shared" si="2"/>
        <v>0.58024616625307124</v>
      </c>
      <c r="G43" s="761"/>
    </row>
    <row r="44" spans="2:7" s="758" customFormat="1" x14ac:dyDescent="0.2">
      <c r="B44" s="666">
        <v>38533</v>
      </c>
      <c r="C44" s="667">
        <f t="shared" si="1"/>
        <v>126.46626000000001</v>
      </c>
      <c r="D44" s="668">
        <v>59.686259563410907</v>
      </c>
      <c r="E44" s="668">
        <v>66.780000436589091</v>
      </c>
      <c r="F44" s="669">
        <f t="shared" si="2"/>
        <v>0.47195401811843651</v>
      </c>
      <c r="G44" s="761"/>
    </row>
    <row r="45" spans="2:7" s="758" customFormat="1" x14ac:dyDescent="0.2">
      <c r="B45" s="666">
        <v>38625</v>
      </c>
      <c r="C45" s="667">
        <f t="shared" si="1"/>
        <v>125.405686</v>
      </c>
      <c r="D45" s="668">
        <v>59.817819940629946</v>
      </c>
      <c r="E45" s="668">
        <v>65.587866059370057</v>
      </c>
      <c r="F45" s="669">
        <f t="shared" si="2"/>
        <v>0.47699447966521985</v>
      </c>
      <c r="G45" s="761"/>
    </row>
    <row r="46" spans="2:7" s="758" customFormat="1" x14ac:dyDescent="0.2">
      <c r="B46" s="666">
        <v>38717</v>
      </c>
      <c r="C46" s="667">
        <f t="shared" si="1"/>
        <v>128.629603</v>
      </c>
      <c r="D46" s="668">
        <v>60.925680243151497</v>
      </c>
      <c r="E46" s="668">
        <v>67.703922756848499</v>
      </c>
      <c r="F46" s="669">
        <f t="shared" si="2"/>
        <v>0.473652089582765</v>
      </c>
      <c r="G46" s="761"/>
    </row>
    <row r="47" spans="2:7" s="758" customFormat="1" x14ac:dyDescent="0.2">
      <c r="B47" s="666">
        <v>38807</v>
      </c>
      <c r="C47" s="667">
        <f t="shared" si="1"/>
        <v>127.93821</v>
      </c>
      <c r="D47" s="668">
        <v>52.331824420450552</v>
      </c>
      <c r="E47" s="668">
        <v>75.606385579549453</v>
      </c>
      <c r="F47" s="669">
        <f t="shared" si="2"/>
        <v>0.40903983587429082</v>
      </c>
      <c r="G47" s="761"/>
    </row>
    <row r="48" spans="2:7" s="758" customFormat="1" x14ac:dyDescent="0.2">
      <c r="B48" s="666">
        <v>38898</v>
      </c>
      <c r="C48" s="667">
        <f t="shared" si="1"/>
        <v>130.64958899999999</v>
      </c>
      <c r="D48" s="668">
        <v>53.963679480984588</v>
      </c>
      <c r="E48" s="668">
        <v>76.685909519015411</v>
      </c>
      <c r="F48" s="669">
        <f t="shared" si="2"/>
        <v>0.41304132599287852</v>
      </c>
      <c r="G48" s="761"/>
    </row>
    <row r="49" spans="2:7" s="758" customFormat="1" x14ac:dyDescent="0.2">
      <c r="B49" s="666">
        <v>38990</v>
      </c>
      <c r="C49" s="667">
        <f t="shared" si="1"/>
        <v>129.60414299999999</v>
      </c>
      <c r="D49" s="668">
        <v>54.52413563741969</v>
      </c>
      <c r="E49" s="668">
        <v>75.080007362580304</v>
      </c>
      <c r="F49" s="669">
        <f t="shared" si="2"/>
        <v>0.42069747444277067</v>
      </c>
      <c r="G49" s="761"/>
    </row>
    <row r="50" spans="2:7" s="758" customFormat="1" x14ac:dyDescent="0.2">
      <c r="B50" s="666">
        <v>39082</v>
      </c>
      <c r="C50" s="667">
        <f t="shared" si="1"/>
        <v>136.72540499999999</v>
      </c>
      <c r="D50" s="668">
        <v>56.247088280471573</v>
      </c>
      <c r="E50" s="668">
        <v>80.478316719528422</v>
      </c>
      <c r="F50" s="669">
        <f t="shared" si="2"/>
        <v>0.41138724935919241</v>
      </c>
      <c r="G50" s="761"/>
    </row>
    <row r="51" spans="2:7" s="758" customFormat="1" x14ac:dyDescent="0.2">
      <c r="B51" s="666">
        <v>39172</v>
      </c>
      <c r="C51" s="667">
        <f t="shared" si="1"/>
        <v>136.34812600000001</v>
      </c>
      <c r="D51" s="668">
        <v>57.73210143012561</v>
      </c>
      <c r="E51" s="668">
        <v>78.616024569874398</v>
      </c>
      <c r="F51" s="669">
        <f t="shared" si="2"/>
        <v>0.42341690438873802</v>
      </c>
      <c r="G51" s="761"/>
    </row>
    <row r="52" spans="2:7" s="758" customFormat="1" x14ac:dyDescent="0.2">
      <c r="B52" s="666">
        <v>39263</v>
      </c>
      <c r="C52" s="667">
        <f t="shared" si="1"/>
        <v>138.31477100000001</v>
      </c>
      <c r="D52" s="668">
        <v>59.629681830493965</v>
      </c>
      <c r="E52" s="668">
        <v>78.685089169506043</v>
      </c>
      <c r="F52" s="669">
        <f t="shared" si="2"/>
        <v>0.43111579044940879</v>
      </c>
      <c r="G52" s="761"/>
    </row>
    <row r="53" spans="2:7" s="758" customFormat="1" x14ac:dyDescent="0.2">
      <c r="B53" s="666">
        <v>39355</v>
      </c>
      <c r="C53" s="667">
        <f t="shared" si="1"/>
        <v>137.11382109000002</v>
      </c>
      <c r="D53" s="668">
        <v>59.98795116580186</v>
      </c>
      <c r="E53" s="668">
        <v>77.125869924198156</v>
      </c>
      <c r="F53" s="669">
        <f t="shared" si="2"/>
        <v>0.43750477296104545</v>
      </c>
      <c r="G53" s="761"/>
    </row>
    <row r="54" spans="2:7" s="758" customFormat="1" x14ac:dyDescent="0.2">
      <c r="B54" s="666">
        <v>39447</v>
      </c>
      <c r="C54" s="667">
        <f t="shared" si="1"/>
        <v>144.72864003000001</v>
      </c>
      <c r="D54" s="671">
        <v>62.131510512779442</v>
      </c>
      <c r="E54" s="672">
        <v>82.597129517220566</v>
      </c>
      <c r="F54" s="669">
        <f t="shared" ref="F54:F80" si="3">+D54/C54</f>
        <v>0.42929658220999339</v>
      </c>
      <c r="G54" s="761"/>
    </row>
    <row r="55" spans="2:7" s="758" customFormat="1" x14ac:dyDescent="0.2">
      <c r="B55" s="666">
        <v>39538</v>
      </c>
      <c r="C55" s="667">
        <f t="shared" si="1"/>
        <v>144.49257474000001</v>
      </c>
      <c r="D55" s="668">
        <v>63.133045943058804</v>
      </c>
      <c r="E55" s="668">
        <v>81.359528796941206</v>
      </c>
      <c r="F55" s="669">
        <f t="shared" si="3"/>
        <v>0.43692934433939201</v>
      </c>
      <c r="G55" s="761"/>
    </row>
    <row r="56" spans="2:7" s="758" customFormat="1" x14ac:dyDescent="0.2">
      <c r="B56" s="666">
        <v>39629</v>
      </c>
      <c r="C56" s="667">
        <f t="shared" si="1"/>
        <v>149.84739615999999</v>
      </c>
      <c r="D56" s="668">
        <v>62.453819970845139</v>
      </c>
      <c r="E56" s="668">
        <v>87.393576189154857</v>
      </c>
      <c r="F56" s="669">
        <f t="shared" si="3"/>
        <v>0.41678281752830654</v>
      </c>
      <c r="G56" s="761"/>
    </row>
    <row r="57" spans="2:7" s="758" customFormat="1" x14ac:dyDescent="0.2">
      <c r="B57" s="666">
        <v>39721</v>
      </c>
      <c r="C57" s="667">
        <f t="shared" si="1"/>
        <v>145.70672671</v>
      </c>
      <c r="D57" s="668">
        <v>58.462893574402649</v>
      </c>
      <c r="E57" s="668">
        <v>87.243833135597356</v>
      </c>
      <c r="F57" s="669">
        <f t="shared" si="3"/>
        <v>0.40123675065984638</v>
      </c>
      <c r="G57" s="761"/>
    </row>
    <row r="58" spans="2:7" s="758" customFormat="1" x14ac:dyDescent="0.2">
      <c r="B58" s="666">
        <v>39813</v>
      </c>
      <c r="C58" s="667">
        <f t="shared" si="1"/>
        <v>145.97508858</v>
      </c>
      <c r="D58" s="668">
        <v>55.73349107044973</v>
      </c>
      <c r="E58" s="668">
        <v>90.241597509550274</v>
      </c>
      <c r="F58" s="669">
        <f t="shared" si="3"/>
        <v>0.38180138551452647</v>
      </c>
      <c r="G58" s="761"/>
    </row>
    <row r="59" spans="2:7" s="758" customFormat="1" x14ac:dyDescent="0.2">
      <c r="B59" s="666">
        <v>39903</v>
      </c>
      <c r="C59" s="667">
        <f t="shared" si="1"/>
        <v>136.66247458000001</v>
      </c>
      <c r="D59" s="668">
        <v>54.397842589030468</v>
      </c>
      <c r="E59" s="668">
        <v>82.264631990969548</v>
      </c>
      <c r="F59" s="669">
        <f t="shared" si="3"/>
        <v>0.3980452041148051</v>
      </c>
      <c r="G59" s="761"/>
    </row>
    <row r="60" spans="2:7" s="758" customFormat="1" x14ac:dyDescent="0.2">
      <c r="B60" s="666">
        <v>39994</v>
      </c>
      <c r="C60" s="667">
        <f t="shared" si="1"/>
        <v>140.63438029</v>
      </c>
      <c r="D60" s="668">
        <v>55.297362409070118</v>
      </c>
      <c r="E60" s="668">
        <v>85.337017880929878</v>
      </c>
      <c r="F60" s="669">
        <f t="shared" si="3"/>
        <v>0.39319946015364293</v>
      </c>
      <c r="G60" s="761"/>
    </row>
    <row r="61" spans="2:7" s="758" customFormat="1" x14ac:dyDescent="0.2">
      <c r="B61" s="666">
        <v>40086</v>
      </c>
      <c r="C61" s="667">
        <f t="shared" si="1"/>
        <v>141.66514039</v>
      </c>
      <c r="D61" s="668">
        <v>54.843934988739946</v>
      </c>
      <c r="E61" s="668">
        <v>86.821205401260059</v>
      </c>
      <c r="F61" s="669">
        <f t="shared" si="3"/>
        <v>0.38713782965771387</v>
      </c>
      <c r="G61" s="761"/>
    </row>
    <row r="62" spans="2:7" s="758" customFormat="1" x14ac:dyDescent="0.2">
      <c r="B62" s="666">
        <v>40178</v>
      </c>
      <c r="C62" s="667">
        <f t="shared" si="1"/>
        <v>147.11943170000001</v>
      </c>
      <c r="D62" s="668">
        <v>55.007258454723356</v>
      </c>
      <c r="E62" s="668">
        <v>92.112173245276651</v>
      </c>
      <c r="F62" s="669">
        <f t="shared" si="3"/>
        <v>0.37389526195895001</v>
      </c>
      <c r="G62" s="761"/>
    </row>
    <row r="63" spans="2:7" s="758" customFormat="1" x14ac:dyDescent="0.2">
      <c r="B63" s="666">
        <v>40268</v>
      </c>
      <c r="C63" s="667">
        <f t="shared" si="1"/>
        <v>151.76645673999997</v>
      </c>
      <c r="D63" s="668">
        <v>54.50867429239424</v>
      </c>
      <c r="E63" s="668">
        <v>97.257782447605734</v>
      </c>
      <c r="F63" s="669">
        <f t="shared" si="3"/>
        <v>0.35916153979779769</v>
      </c>
      <c r="G63" s="761"/>
    </row>
    <row r="64" spans="2:7" s="758" customFormat="1" x14ac:dyDescent="0.2">
      <c r="B64" s="666">
        <v>40359</v>
      </c>
      <c r="C64" s="667">
        <f t="shared" si="1"/>
        <v>156.69058941</v>
      </c>
      <c r="D64" s="668">
        <v>60.403629089132195</v>
      </c>
      <c r="E64" s="668">
        <v>96.286960320867806</v>
      </c>
      <c r="F64" s="669">
        <f t="shared" si="3"/>
        <v>0.38549621465191342</v>
      </c>
      <c r="G64" s="761"/>
    </row>
    <row r="65" spans="2:7" s="758" customFormat="1" x14ac:dyDescent="0.2">
      <c r="B65" s="666">
        <v>40451</v>
      </c>
      <c r="C65" s="667">
        <f t="shared" si="1"/>
        <v>160.88983315000002</v>
      </c>
      <c r="D65" s="668">
        <v>62.645530253010563</v>
      </c>
      <c r="E65" s="668">
        <v>98.244302896989453</v>
      </c>
      <c r="F65" s="669">
        <f t="shared" si="3"/>
        <v>0.38936910447663398</v>
      </c>
      <c r="G65" s="761"/>
    </row>
    <row r="66" spans="2:7" s="758" customFormat="1" x14ac:dyDescent="0.2">
      <c r="B66" s="666">
        <v>40543</v>
      </c>
      <c r="C66" s="673">
        <f t="shared" si="1"/>
        <v>164.33071950700128</v>
      </c>
      <c r="D66" s="668">
        <v>61.14531976374758</v>
      </c>
      <c r="E66" s="668">
        <v>103.18539974325371</v>
      </c>
      <c r="F66" s="669">
        <f t="shared" si="3"/>
        <v>0.37208697160936177</v>
      </c>
      <c r="G66" s="761"/>
    </row>
    <row r="67" spans="2:7" s="758" customFormat="1" x14ac:dyDescent="0.2">
      <c r="B67" s="666">
        <v>40633</v>
      </c>
      <c r="C67" s="673">
        <f t="shared" si="1"/>
        <v>173.14708378400002</v>
      </c>
      <c r="D67" s="668">
        <v>63.310839178734525</v>
      </c>
      <c r="E67" s="668">
        <v>109.83624460526549</v>
      </c>
      <c r="F67" s="669">
        <f t="shared" si="3"/>
        <v>0.3656477359890995</v>
      </c>
      <c r="G67" s="761"/>
    </row>
    <row r="68" spans="2:7" s="758" customFormat="1" x14ac:dyDescent="0.2">
      <c r="B68" s="666">
        <v>40724</v>
      </c>
      <c r="C68" s="673">
        <f t="shared" si="1"/>
        <v>176.59050977000001</v>
      </c>
      <c r="D68" s="668">
        <v>63.860658110826115</v>
      </c>
      <c r="E68" s="668">
        <v>112.7298516591739</v>
      </c>
      <c r="F68" s="669">
        <f t="shared" si="3"/>
        <v>0.361631314128949</v>
      </c>
      <c r="G68" s="761"/>
    </row>
    <row r="69" spans="2:7" s="758" customFormat="1" x14ac:dyDescent="0.2">
      <c r="B69" s="666">
        <v>40816</v>
      </c>
      <c r="C69" s="673">
        <f t="shared" si="1"/>
        <v>175.32372226037342</v>
      </c>
      <c r="D69" s="668">
        <v>61.792297426113713</v>
      </c>
      <c r="E69" s="668">
        <v>113.5314248342597</v>
      </c>
      <c r="F69" s="669">
        <f t="shared" si="3"/>
        <v>0.3524468715896068</v>
      </c>
      <c r="G69" s="761"/>
    </row>
    <row r="70" spans="2:7" s="758" customFormat="1" x14ac:dyDescent="0.2">
      <c r="B70" s="666">
        <v>40908</v>
      </c>
      <c r="C70" s="673">
        <f t="shared" si="1"/>
        <v>178.96286493399998</v>
      </c>
      <c r="D70" s="668">
        <v>60.584757622236616</v>
      </c>
      <c r="E70" s="668">
        <v>118.37810731176336</v>
      </c>
      <c r="F70" s="669">
        <f t="shared" si="3"/>
        <v>0.3385325645327581</v>
      </c>
      <c r="G70" s="761"/>
    </row>
    <row r="71" spans="2:7" s="758" customFormat="1" x14ac:dyDescent="0.2">
      <c r="B71" s="666">
        <v>40999</v>
      </c>
      <c r="C71" s="673">
        <f t="shared" si="1"/>
        <v>181.15742401066902</v>
      </c>
      <c r="D71" s="668">
        <v>61.657594513731944</v>
      </c>
      <c r="E71" s="668">
        <v>119.49982949693708</v>
      </c>
      <c r="F71" s="669">
        <f t="shared" si="3"/>
        <v>0.34035367222985408</v>
      </c>
      <c r="G71" s="761"/>
    </row>
    <row r="72" spans="2:7" s="758" customFormat="1" x14ac:dyDescent="0.2">
      <c r="B72" s="666">
        <v>41090</v>
      </c>
      <c r="C72" s="673">
        <f t="shared" si="1"/>
        <v>182.74112246530518</v>
      </c>
      <c r="D72" s="668">
        <v>60.770358667155584</v>
      </c>
      <c r="E72" s="668">
        <v>121.97076379814959</v>
      </c>
      <c r="F72" s="669">
        <f t="shared" si="3"/>
        <v>0.33254889675252658</v>
      </c>
      <c r="G72" s="761"/>
    </row>
    <row r="73" spans="2:7" s="758" customFormat="1" x14ac:dyDescent="0.2">
      <c r="B73" s="666">
        <v>41182</v>
      </c>
      <c r="C73" s="673">
        <f t="shared" si="1"/>
        <v>187.14503860107831</v>
      </c>
      <c r="D73" s="668">
        <v>59.551144723443009</v>
      </c>
      <c r="E73" s="668">
        <v>127.59389387763531</v>
      </c>
      <c r="F73" s="669">
        <f t="shared" si="3"/>
        <v>0.31820851446873399</v>
      </c>
      <c r="G73" s="761"/>
    </row>
    <row r="74" spans="2:7" s="758" customFormat="1" x14ac:dyDescent="0.2">
      <c r="B74" s="666">
        <v>41274</v>
      </c>
      <c r="C74" s="673">
        <f t="shared" si="1"/>
        <v>197.46363866242811</v>
      </c>
      <c r="D74" s="668">
        <v>60.17083007190616</v>
      </c>
      <c r="E74" s="668">
        <v>137.29280859052196</v>
      </c>
      <c r="F74" s="669">
        <f t="shared" si="3"/>
        <v>0.30471853187497761</v>
      </c>
      <c r="G74" s="761"/>
    </row>
    <row r="75" spans="2:7" s="758" customFormat="1" x14ac:dyDescent="0.2">
      <c r="B75" s="666">
        <v>41364</v>
      </c>
      <c r="C75" s="673">
        <f t="shared" si="1"/>
        <v>195.29406859585492</v>
      </c>
      <c r="D75" s="668">
        <v>58.978732360476606</v>
      </c>
      <c r="E75" s="668">
        <v>136.31533623537831</v>
      </c>
      <c r="F75" s="669">
        <f t="shared" si="3"/>
        <v>0.30199960902308948</v>
      </c>
      <c r="G75" s="761"/>
    </row>
    <row r="76" spans="2:7" s="758" customFormat="1" x14ac:dyDescent="0.2">
      <c r="B76" s="666">
        <v>41455</v>
      </c>
      <c r="C76" s="674">
        <f t="shared" ref="C76:C84" si="4">+D76+E76</f>
        <v>196.14265831295535</v>
      </c>
      <c r="D76" s="671">
        <v>58.36137501565463</v>
      </c>
      <c r="E76" s="668">
        <v>137.78128329730072</v>
      </c>
      <c r="F76" s="669">
        <f t="shared" si="3"/>
        <v>0.29754554933448574</v>
      </c>
      <c r="G76" s="761"/>
    </row>
    <row r="77" spans="2:7" s="758" customFormat="1" x14ac:dyDescent="0.2">
      <c r="B77" s="666">
        <v>41547</v>
      </c>
      <c r="C77" s="674">
        <f t="shared" si="4"/>
        <v>201.00929955202142</v>
      </c>
      <c r="D77" s="671">
        <v>59.198610135793196</v>
      </c>
      <c r="E77" s="671">
        <v>141.81068941622823</v>
      </c>
      <c r="F77" s="669">
        <f t="shared" si="3"/>
        <v>0.2945068226580857</v>
      </c>
      <c r="G77" s="761"/>
    </row>
    <row r="78" spans="2:7" s="758" customFormat="1" ht="12.75" customHeight="1" x14ac:dyDescent="0.2">
      <c r="B78" s="666">
        <v>41639</v>
      </c>
      <c r="C78" s="674">
        <f t="shared" si="4"/>
        <v>202.62957234026987</v>
      </c>
      <c r="D78" s="671">
        <v>60.757754698400262</v>
      </c>
      <c r="E78" s="671">
        <v>141.8718176418696</v>
      </c>
      <c r="F78" s="669">
        <f t="shared" si="3"/>
        <v>0.29984643404552791</v>
      </c>
      <c r="G78" s="761"/>
    </row>
    <row r="79" spans="2:7" s="758" customFormat="1" ht="12.75" customHeight="1" x14ac:dyDescent="0.2">
      <c r="B79" s="666">
        <v>41729</v>
      </c>
      <c r="C79" s="674">
        <f t="shared" si="4"/>
        <v>186.54821481347389</v>
      </c>
      <c r="D79" s="671">
        <v>61.252786169714689</v>
      </c>
      <c r="E79" s="671">
        <v>125.29542864375921</v>
      </c>
      <c r="F79" s="669">
        <f t="shared" si="3"/>
        <v>0.3283482837450909</v>
      </c>
      <c r="G79" s="761"/>
    </row>
    <row r="80" spans="2:7" s="758" customFormat="1" ht="12.75" customHeight="1" x14ac:dyDescent="0.2">
      <c r="B80" s="666">
        <v>41820</v>
      </c>
      <c r="C80" s="674">
        <f t="shared" si="4"/>
        <v>198.86298128853687</v>
      </c>
      <c r="D80" s="671">
        <v>70.376211399655148</v>
      </c>
      <c r="E80" s="671">
        <v>128.48676988888172</v>
      </c>
      <c r="F80" s="669">
        <f t="shared" si="3"/>
        <v>0.35389297165139033</v>
      </c>
      <c r="G80" s="761"/>
    </row>
    <row r="81" spans="1:8" ht="12.75" customHeight="1" x14ac:dyDescent="0.2">
      <c r="A81" s="758"/>
      <c r="B81" s="666">
        <v>41912</v>
      </c>
      <c r="C81" s="674">
        <f t="shared" si="4"/>
        <v>200.37291708504785</v>
      </c>
      <c r="D81" s="671">
        <v>67.686505305126289</v>
      </c>
      <c r="E81" s="671">
        <v>132.68641177992157</v>
      </c>
      <c r="F81" s="669">
        <f t="shared" ref="F81:F89" si="5">+D81/C81</f>
        <v>0.33780266460061015</v>
      </c>
      <c r="G81" s="761"/>
    </row>
    <row r="82" spans="1:8" ht="12.75" customHeight="1" x14ac:dyDescent="0.2">
      <c r="A82" s="758"/>
      <c r="B82" s="666">
        <v>42004</v>
      </c>
      <c r="C82" s="674">
        <f t="shared" si="4"/>
        <v>221.74798248516498</v>
      </c>
      <c r="D82" s="671">
        <v>67.302545716501257</v>
      </c>
      <c r="E82" s="671">
        <v>154.44543676866374</v>
      </c>
      <c r="F82" s="669">
        <f t="shared" si="5"/>
        <v>0.30350916821082607</v>
      </c>
      <c r="G82" s="761"/>
    </row>
    <row r="83" spans="1:8" ht="12.75" customHeight="1" x14ac:dyDescent="0.2">
      <c r="A83" s="758"/>
      <c r="B83" s="666">
        <v>42094</v>
      </c>
      <c r="C83" s="674">
        <f t="shared" si="4"/>
        <v>220.00194471723927</v>
      </c>
      <c r="D83" s="671">
        <v>64.876682048903618</v>
      </c>
      <c r="E83" s="671">
        <v>155.12526266833567</v>
      </c>
      <c r="F83" s="669">
        <f t="shared" si="5"/>
        <v>0.29489140258413316</v>
      </c>
      <c r="G83" s="761"/>
    </row>
    <row r="84" spans="1:8" ht="12.75" customHeight="1" x14ac:dyDescent="0.2">
      <c r="A84" s="758"/>
      <c r="B84" s="666">
        <v>42185</v>
      </c>
      <c r="C84" s="674">
        <f t="shared" si="4"/>
        <v>226.328289369077</v>
      </c>
      <c r="D84" s="671">
        <v>65.074479624806429</v>
      </c>
      <c r="E84" s="671">
        <v>161.25380974427057</v>
      </c>
      <c r="F84" s="669">
        <f t="shared" si="5"/>
        <v>0.28752251787088129</v>
      </c>
      <c r="G84" s="761"/>
    </row>
    <row r="85" spans="1:8" x14ac:dyDescent="0.2">
      <c r="A85" s="758"/>
      <c r="B85" s="666">
        <v>42277</v>
      </c>
      <c r="C85" s="674">
        <v>239.95910150014569</v>
      </c>
      <c r="D85" s="671">
        <v>65.714359509804225</v>
      </c>
      <c r="E85" s="671">
        <v>174.24474199034148</v>
      </c>
      <c r="F85" s="669">
        <f t="shared" si="5"/>
        <v>0.27385649929083572</v>
      </c>
    </row>
    <row r="86" spans="1:8" x14ac:dyDescent="0.2">
      <c r="A86" s="758"/>
      <c r="B86" s="666">
        <v>42369</v>
      </c>
      <c r="C86" s="674">
        <v>222.70320381381762</v>
      </c>
      <c r="D86" s="671">
        <v>63.57977233925746</v>
      </c>
      <c r="E86" s="671">
        <v>159.12343147456016</v>
      </c>
      <c r="F86" s="669">
        <f t="shared" si="5"/>
        <v>0.28549105379018641</v>
      </c>
    </row>
    <row r="87" spans="1:8" x14ac:dyDescent="0.2">
      <c r="A87" s="758"/>
      <c r="B87" s="666">
        <v>42460</v>
      </c>
      <c r="C87" s="674">
        <v>217.15335326883914</v>
      </c>
      <c r="D87" s="671">
        <v>65.471940513756337</v>
      </c>
      <c r="E87" s="671">
        <v>151.68141275508282</v>
      </c>
      <c r="F87" s="669">
        <f t="shared" si="5"/>
        <v>0.30150094174553721</v>
      </c>
    </row>
    <row r="88" spans="1:8" x14ac:dyDescent="0.2">
      <c r="A88" s="758"/>
      <c r="B88" s="666">
        <v>42551</v>
      </c>
      <c r="C88" s="674">
        <v>236.06479849291421</v>
      </c>
      <c r="D88" s="671">
        <v>80.936870152719337</v>
      </c>
      <c r="E88" s="671">
        <f>+C88-D88</f>
        <v>155.12792834019487</v>
      </c>
      <c r="F88" s="669">
        <f t="shared" si="5"/>
        <v>0.34285870095599519</v>
      </c>
    </row>
    <row r="89" spans="1:8" x14ac:dyDescent="0.2">
      <c r="A89" s="758"/>
      <c r="B89" s="666">
        <v>42643</v>
      </c>
      <c r="C89" s="674">
        <v>242.34130642220268</v>
      </c>
      <c r="D89" s="671">
        <v>83.902195751841916</v>
      </c>
      <c r="E89" s="671">
        <f>+C89-D89</f>
        <v>158.43911067036078</v>
      </c>
      <c r="F89" s="669">
        <f t="shared" si="5"/>
        <v>0.34621500143961847</v>
      </c>
    </row>
    <row r="90" spans="1:8" x14ac:dyDescent="0.2">
      <c r="A90" s="758"/>
      <c r="B90" s="666">
        <v>42735</v>
      </c>
      <c r="C90" s="674">
        <v>266.97805160015997</v>
      </c>
      <c r="D90" s="671">
        <v>92.021823370224752</v>
      </c>
      <c r="E90" s="671">
        <v>174.95622822993522</v>
      </c>
      <c r="F90" s="669">
        <f t="shared" ref="F90:F97" si="6">+D90/C90</f>
        <v>0.34467935779245762</v>
      </c>
    </row>
    <row r="91" spans="1:8" x14ac:dyDescent="0.2">
      <c r="A91" s="758"/>
      <c r="B91" s="666">
        <v>42825</v>
      </c>
      <c r="C91" s="674">
        <v>281.88041416995196</v>
      </c>
      <c r="D91" s="671">
        <v>97.397499481625715</v>
      </c>
      <c r="E91" s="671">
        <v>184.48291468832625</v>
      </c>
      <c r="F91" s="669">
        <f t="shared" si="6"/>
        <v>0.34552772943955801</v>
      </c>
    </row>
    <row r="92" spans="1:8" x14ac:dyDescent="0.2">
      <c r="A92" s="758"/>
      <c r="B92" s="666">
        <v>42916</v>
      </c>
      <c r="C92" s="674">
        <f>+D92+E92</f>
        <v>290.9566612652182</v>
      </c>
      <c r="D92" s="671">
        <v>110.6658308686365</v>
      </c>
      <c r="E92" s="671">
        <v>180.2908303965817</v>
      </c>
      <c r="F92" s="669">
        <f t="shared" si="6"/>
        <v>0.38035159733896018</v>
      </c>
    </row>
    <row r="93" spans="1:8" x14ac:dyDescent="0.2">
      <c r="A93" s="758"/>
      <c r="B93" s="666">
        <v>43008</v>
      </c>
      <c r="C93" s="674">
        <v>302.84312753818449</v>
      </c>
      <c r="D93" s="671">
        <v>120.13872317222948</v>
      </c>
      <c r="E93" s="671">
        <v>182.70440436595501</v>
      </c>
      <c r="F93" s="669">
        <f t="shared" si="6"/>
        <v>0.39670282151963837</v>
      </c>
    </row>
    <row r="94" spans="1:8" x14ac:dyDescent="0.2">
      <c r="A94" s="758"/>
      <c r="B94" s="666">
        <v>43100</v>
      </c>
      <c r="C94" s="674">
        <v>318.05827282073471</v>
      </c>
      <c r="D94" s="671">
        <v>129.65275626587174</v>
      </c>
      <c r="E94" s="671">
        <v>188.40551655486297</v>
      </c>
      <c r="F94" s="669">
        <f t="shared" si="6"/>
        <v>0.4076383711576877</v>
      </c>
      <c r="H94" s="501"/>
    </row>
    <row r="95" spans="1:8" x14ac:dyDescent="0.2">
      <c r="A95" s="758"/>
      <c r="B95" s="666">
        <v>43190</v>
      </c>
      <c r="C95" s="674">
        <v>328.57726437934718</v>
      </c>
      <c r="D95" s="671">
        <v>140.95221945767497</v>
      </c>
      <c r="E95" s="671">
        <v>187.62504492167221</v>
      </c>
      <c r="F95" s="669">
        <f t="shared" si="6"/>
        <v>0.42897739660691681</v>
      </c>
      <c r="H95" s="501"/>
    </row>
    <row r="96" spans="1:8" x14ac:dyDescent="0.2">
      <c r="A96" s="758"/>
      <c r="B96" s="666">
        <v>43281</v>
      </c>
      <c r="C96" s="674">
        <v>324.33919768592051</v>
      </c>
      <c r="D96" s="671">
        <v>149.90583742159129</v>
      </c>
      <c r="E96" s="671">
        <v>174.43336026432922</v>
      </c>
      <c r="F96" s="669">
        <f t="shared" si="6"/>
        <v>0.46218846963651677</v>
      </c>
      <c r="H96" s="501"/>
    </row>
    <row r="97" spans="1:8" x14ac:dyDescent="0.2">
      <c r="A97" s="758"/>
      <c r="B97" s="666">
        <v>43373</v>
      </c>
      <c r="C97" s="674">
        <v>304.85119799336769</v>
      </c>
      <c r="D97" s="671">
        <v>144.82936980998838</v>
      </c>
      <c r="E97" s="671">
        <v>160.02182818337931</v>
      </c>
      <c r="F97" s="669">
        <f t="shared" si="6"/>
        <v>0.47508217374018413</v>
      </c>
      <c r="H97" s="501"/>
    </row>
    <row r="98" spans="1:8" ht="13.5" thickBot="1" x14ac:dyDescent="0.25">
      <c r="A98" s="758"/>
      <c r="B98" s="666">
        <v>43465</v>
      </c>
      <c r="C98" s="1181">
        <v>329.38638143572138</v>
      </c>
      <c r="D98" s="1182">
        <v>161.18043009985394</v>
      </c>
      <c r="E98" s="1182">
        <v>168.20595133586744</v>
      </c>
      <c r="F98" s="669">
        <f>+D98/C98</f>
        <v>0.4893354406375412</v>
      </c>
    </row>
    <row r="99" spans="1:8" ht="12.75" customHeight="1" thickTop="1" x14ac:dyDescent="0.2">
      <c r="A99" s="758"/>
      <c r="B99" s="1368"/>
      <c r="C99" s="1368"/>
      <c r="D99" s="1368"/>
      <c r="E99" s="1368"/>
      <c r="F99" s="1368"/>
    </row>
    <row r="100" spans="1:8" x14ac:dyDescent="0.2">
      <c r="B100" s="1369" t="s">
        <v>624</v>
      </c>
      <c r="C100" s="1369"/>
      <c r="D100" s="1369"/>
      <c r="E100" s="1369"/>
      <c r="F100" s="1369"/>
    </row>
    <row r="101" spans="1:8" x14ac:dyDescent="0.2">
      <c r="A101" s="758"/>
      <c r="B101" s="1369"/>
      <c r="C101" s="1369"/>
      <c r="D101" s="1369"/>
      <c r="E101" s="1369"/>
      <c r="F101" s="1369"/>
    </row>
    <row r="102" spans="1:8" x14ac:dyDescent="0.2">
      <c r="A102" s="758"/>
      <c r="C102" s="761"/>
      <c r="D102" s="501"/>
    </row>
    <row r="103" spans="1:8" x14ac:dyDescent="0.2">
      <c r="E103" s="501"/>
    </row>
  </sheetData>
  <mergeCells count="4">
    <mergeCell ref="B6:F6"/>
    <mergeCell ref="B7:F7"/>
    <mergeCell ref="B99:F99"/>
    <mergeCell ref="B100:F10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r:id="rId1"/>
  <headerFooter scaleWithDoc="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6"/>
  <sheetViews>
    <sheetView showGridLines="0" zoomScaleNormal="100" zoomScaleSheetLayoutView="85" workbookViewId="0"/>
  </sheetViews>
  <sheetFormatPr baseColWidth="10" defaultColWidth="11.42578125" defaultRowHeight="12.75" x14ac:dyDescent="0.2"/>
  <cols>
    <col min="1" max="1" width="6.85546875" style="5" customWidth="1"/>
    <col min="2" max="2" width="62.140625" style="15" customWidth="1"/>
    <col min="3" max="3" width="23.140625" style="15" customWidth="1"/>
    <col min="4" max="4" width="17.42578125" style="122" bestFit="1" customWidth="1"/>
    <col min="5" max="10" width="11.42578125" style="122"/>
    <col min="11" max="16384" width="11.42578125" style="15"/>
  </cols>
  <sheetData>
    <row r="1" spans="1:10" ht="15" x14ac:dyDescent="0.25">
      <c r="A1" s="806" t="s">
        <v>237</v>
      </c>
      <c r="B1" s="42"/>
      <c r="C1" s="5"/>
      <c r="D1" s="15"/>
      <c r="E1" s="15"/>
      <c r="F1" s="15"/>
      <c r="G1" s="15"/>
      <c r="H1" s="15"/>
      <c r="I1" s="15"/>
      <c r="J1" s="15"/>
    </row>
    <row r="2" spans="1:10" ht="15" customHeight="1" x14ac:dyDescent="0.25">
      <c r="A2" s="806"/>
      <c r="B2" s="410" t="s">
        <v>805</v>
      </c>
      <c r="C2" s="7"/>
      <c r="D2" s="15"/>
      <c r="E2" s="15"/>
      <c r="F2" s="15"/>
      <c r="G2" s="15"/>
      <c r="H2" s="15"/>
      <c r="I2" s="15"/>
      <c r="J2" s="15"/>
    </row>
    <row r="3" spans="1:10" ht="15" customHeight="1" x14ac:dyDescent="0.25">
      <c r="A3" s="42"/>
      <c r="B3" s="287" t="s">
        <v>330</v>
      </c>
      <c r="C3" s="5"/>
      <c r="D3" s="15"/>
      <c r="E3" s="15"/>
      <c r="F3" s="15"/>
      <c r="G3" s="15"/>
      <c r="H3" s="15"/>
      <c r="I3" s="15"/>
      <c r="J3" s="15"/>
    </row>
    <row r="4" spans="1:10" s="446" customFormat="1" ht="12" x14ac:dyDescent="0.2">
      <c r="A4" s="35"/>
      <c r="B4" s="406"/>
      <c r="C4" s="445"/>
    </row>
    <row r="5" spans="1:10" s="446" customFormat="1" ht="12" x14ac:dyDescent="0.2">
      <c r="A5" s="35"/>
      <c r="B5" s="35"/>
      <c r="C5" s="35"/>
    </row>
    <row r="6" spans="1:10" ht="17.25" x14ac:dyDescent="0.2">
      <c r="B6" s="1199" t="s">
        <v>596</v>
      </c>
      <c r="C6" s="1199"/>
      <c r="D6" s="15"/>
      <c r="E6" s="15"/>
      <c r="F6" s="15"/>
      <c r="G6" s="15"/>
      <c r="H6" s="15"/>
      <c r="I6" s="15"/>
      <c r="J6" s="15"/>
    </row>
    <row r="7" spans="1:10" ht="15.75" x14ac:dyDescent="0.2">
      <c r="B7" s="1200" t="s">
        <v>110</v>
      </c>
      <c r="C7" s="1200"/>
      <c r="D7" s="15"/>
      <c r="E7" s="15"/>
      <c r="F7" s="15"/>
      <c r="G7" s="15"/>
      <c r="H7" s="15"/>
      <c r="I7" s="15"/>
      <c r="J7" s="15"/>
    </row>
    <row r="8" spans="1:10" s="446" customFormat="1" ht="12" x14ac:dyDescent="0.2">
      <c r="A8" s="35"/>
      <c r="B8" s="35"/>
      <c r="C8" s="35"/>
    </row>
    <row r="9" spans="1:10" s="446" customFormat="1" ht="12" x14ac:dyDescent="0.2">
      <c r="A9" s="35"/>
      <c r="B9" s="445"/>
      <c r="C9" s="445"/>
    </row>
    <row r="10" spans="1:10" ht="13.5" thickBot="1" x14ac:dyDescent="0.25">
      <c r="B10" s="286" t="s">
        <v>912</v>
      </c>
      <c r="C10" s="5"/>
      <c r="D10" s="15"/>
      <c r="E10" s="15"/>
      <c r="F10" s="15"/>
      <c r="G10" s="15"/>
      <c r="H10" s="15"/>
      <c r="I10" s="15"/>
      <c r="J10" s="15"/>
    </row>
    <row r="11" spans="1:10" ht="16.5" thickTop="1" thickBot="1" x14ac:dyDescent="0.25">
      <c r="B11" s="271"/>
      <c r="C11" s="435" t="s">
        <v>297</v>
      </c>
      <c r="D11" s="15"/>
      <c r="E11" s="15"/>
      <c r="F11" s="15"/>
      <c r="G11" s="15"/>
      <c r="H11" s="15"/>
      <c r="I11" s="15"/>
      <c r="J11" s="15"/>
    </row>
    <row r="12" spans="1:10" ht="13.5" thickTop="1" x14ac:dyDescent="0.2">
      <c r="B12" s="57"/>
      <c r="C12" s="163"/>
      <c r="D12" s="15"/>
      <c r="E12" s="15"/>
      <c r="F12" s="15"/>
      <c r="G12" s="15"/>
      <c r="H12" s="15"/>
      <c r="I12" s="15"/>
      <c r="J12" s="15"/>
    </row>
    <row r="13" spans="1:10" ht="15.75" x14ac:dyDescent="0.2">
      <c r="B13" s="420" t="s">
        <v>668</v>
      </c>
      <c r="C13" s="421">
        <f>+C16+C47</f>
        <v>332191803.16072136</v>
      </c>
      <c r="D13" s="63"/>
      <c r="E13" s="15"/>
      <c r="F13" s="15"/>
      <c r="G13" s="15"/>
      <c r="H13" s="15"/>
      <c r="I13" s="15"/>
      <c r="J13" s="15"/>
    </row>
    <row r="14" spans="1:10" ht="13.5" thickBot="1" x14ac:dyDescent="0.25">
      <c r="B14" s="13"/>
      <c r="C14" s="62"/>
      <c r="D14" s="15"/>
      <c r="E14" s="426"/>
      <c r="F14" s="15"/>
      <c r="G14" s="15"/>
      <c r="H14" s="15"/>
      <c r="I14" s="15"/>
      <c r="J14" s="15"/>
    </row>
    <row r="15" spans="1:10" ht="13.5" thickTop="1" x14ac:dyDescent="0.2">
      <c r="B15" s="149"/>
      <c r="C15" s="272"/>
      <c r="D15" s="15"/>
      <c r="E15" s="426"/>
      <c r="F15" s="15"/>
      <c r="G15" s="15"/>
      <c r="H15" s="15"/>
      <c r="I15" s="15"/>
      <c r="J15" s="15"/>
    </row>
    <row r="16" spans="1:10" ht="15.75" x14ac:dyDescent="0.2">
      <c r="A16" s="15"/>
      <c r="B16" s="420" t="s">
        <v>376</v>
      </c>
      <c r="C16" s="357">
        <f>+C18+C29+C36+C41</f>
        <v>322436071.44681424</v>
      </c>
      <c r="D16" s="63"/>
      <c r="E16" s="15"/>
      <c r="F16" s="15"/>
      <c r="G16" s="15"/>
      <c r="H16" s="15"/>
      <c r="I16" s="15"/>
      <c r="J16" s="15"/>
    </row>
    <row r="17" spans="1:10" x14ac:dyDescent="0.2">
      <c r="A17" s="15"/>
      <c r="B17" s="149"/>
      <c r="C17" s="49"/>
      <c r="D17" s="63"/>
      <c r="E17" s="15"/>
      <c r="F17" s="15"/>
      <c r="G17" s="15"/>
      <c r="H17" s="15"/>
      <c r="I17" s="15"/>
      <c r="J17" s="15"/>
    </row>
    <row r="18" spans="1:10" ht="15" x14ac:dyDescent="0.2">
      <c r="A18" s="15"/>
      <c r="B18" s="509" t="s">
        <v>96</v>
      </c>
      <c r="C18" s="511">
        <f>SUM(C20:C27)</f>
        <v>280792345.32187319</v>
      </c>
      <c r="D18" s="63"/>
      <c r="E18" s="15"/>
      <c r="F18" s="15"/>
      <c r="G18" s="15"/>
      <c r="H18" s="15"/>
      <c r="I18" s="15"/>
      <c r="J18" s="15"/>
    </row>
    <row r="19" spans="1:10" x14ac:dyDescent="0.2">
      <c r="A19" s="15"/>
      <c r="B19" s="149"/>
      <c r="C19" s="168"/>
      <c r="D19" s="63"/>
      <c r="E19" s="15"/>
      <c r="F19" s="15"/>
      <c r="G19" s="15"/>
      <c r="H19" s="15"/>
      <c r="I19" s="15"/>
      <c r="J19" s="15"/>
    </row>
    <row r="20" spans="1:10" x14ac:dyDescent="0.2">
      <c r="A20" s="15"/>
      <c r="B20" s="296" t="s">
        <v>97</v>
      </c>
      <c r="C20" s="302">
        <v>215251573.65878767</v>
      </c>
      <c r="D20" s="63"/>
      <c r="E20" s="15"/>
      <c r="F20" s="15"/>
      <c r="G20" s="15"/>
      <c r="H20" s="15"/>
      <c r="I20" s="15"/>
      <c r="J20" s="15"/>
    </row>
    <row r="21" spans="1:10" x14ac:dyDescent="0.2">
      <c r="A21" s="15"/>
      <c r="B21" s="296" t="s">
        <v>641</v>
      </c>
      <c r="C21" s="302">
        <v>683538.52444697428</v>
      </c>
      <c r="D21" s="63"/>
      <c r="E21" s="15"/>
      <c r="F21" s="15"/>
      <c r="G21" s="15"/>
      <c r="H21" s="15"/>
      <c r="I21" s="15"/>
      <c r="J21" s="15"/>
    </row>
    <row r="22" spans="1:10" x14ac:dyDescent="0.2">
      <c r="A22" s="15"/>
      <c r="B22" s="296" t="s">
        <v>98</v>
      </c>
      <c r="C22" s="416">
        <v>49660834.661344305</v>
      </c>
      <c r="D22" s="63"/>
      <c r="E22" s="15"/>
      <c r="F22" s="15"/>
      <c r="G22" s="15"/>
      <c r="H22" s="15"/>
      <c r="I22" s="15"/>
      <c r="J22" s="15"/>
    </row>
    <row r="23" spans="1:10" x14ac:dyDescent="0.2">
      <c r="A23" s="15"/>
      <c r="B23" s="296" t="s">
        <v>99</v>
      </c>
      <c r="C23" s="416">
        <v>6881357.1935372837</v>
      </c>
      <c r="D23" s="63"/>
      <c r="E23" s="15"/>
      <c r="F23" s="15"/>
      <c r="G23" s="15"/>
      <c r="H23" s="15"/>
      <c r="I23" s="15"/>
      <c r="J23" s="15"/>
    </row>
    <row r="24" spans="1:10" x14ac:dyDescent="0.2">
      <c r="A24" s="15"/>
      <c r="B24" s="296" t="s">
        <v>100</v>
      </c>
      <c r="C24" s="302">
        <v>1194162.8149353638</v>
      </c>
      <c r="D24" s="63"/>
      <c r="E24" s="15"/>
      <c r="F24" s="15"/>
      <c r="G24" s="15"/>
      <c r="H24" s="15"/>
      <c r="I24" s="15"/>
      <c r="J24" s="15"/>
    </row>
    <row r="25" spans="1:10" x14ac:dyDescent="0.2">
      <c r="A25" s="15"/>
      <c r="B25" s="296" t="s">
        <v>101</v>
      </c>
      <c r="C25" s="302">
        <v>2478291.8036515792</v>
      </c>
      <c r="D25" s="63"/>
      <c r="E25" s="15"/>
      <c r="F25" s="15"/>
      <c r="G25" s="15"/>
      <c r="H25" s="15"/>
      <c r="I25" s="15"/>
      <c r="J25" s="15"/>
    </row>
    <row r="26" spans="1:10" x14ac:dyDescent="0.2">
      <c r="A26" s="15"/>
      <c r="B26" s="296" t="s">
        <v>102</v>
      </c>
      <c r="C26" s="302">
        <v>4138559.4810220599</v>
      </c>
      <c r="D26" s="63"/>
      <c r="E26" s="15"/>
      <c r="F26" s="15"/>
      <c r="G26" s="15"/>
      <c r="H26" s="15"/>
      <c r="I26" s="15"/>
      <c r="J26" s="15"/>
    </row>
    <row r="27" spans="1:10" x14ac:dyDescent="0.2">
      <c r="A27" s="15"/>
      <c r="B27" s="296" t="s">
        <v>92</v>
      </c>
      <c r="C27" s="302">
        <v>504027.18414797599</v>
      </c>
      <c r="D27" s="63"/>
      <c r="E27" s="15"/>
      <c r="F27" s="15"/>
      <c r="G27" s="15"/>
      <c r="H27" s="15"/>
      <c r="I27" s="15"/>
      <c r="J27" s="15"/>
    </row>
    <row r="28" spans="1:10" x14ac:dyDescent="0.2">
      <c r="A28" s="15"/>
      <c r="B28" s="149"/>
      <c r="C28" s="165"/>
      <c r="D28" s="63"/>
      <c r="E28" s="15"/>
      <c r="F28" s="15"/>
      <c r="G28" s="15"/>
      <c r="H28" s="15"/>
      <c r="I28" s="15"/>
      <c r="J28" s="15"/>
    </row>
    <row r="29" spans="1:10" ht="15" x14ac:dyDescent="0.2">
      <c r="A29" s="15"/>
      <c r="B29" s="509" t="s">
        <v>640</v>
      </c>
      <c r="C29" s="510">
        <f>SUM(C31:C34)</f>
        <v>38733469.271749943</v>
      </c>
      <c r="D29" s="63"/>
      <c r="E29" s="15"/>
      <c r="F29" s="15"/>
      <c r="G29" s="15"/>
      <c r="H29" s="15"/>
      <c r="I29" s="15"/>
      <c r="J29" s="15"/>
    </row>
    <row r="30" spans="1:10" x14ac:dyDescent="0.2">
      <c r="A30" s="15"/>
      <c r="B30" s="273"/>
      <c r="C30" s="168"/>
      <c r="D30" s="63"/>
      <c r="E30" s="15"/>
      <c r="F30" s="15"/>
      <c r="G30" s="15"/>
      <c r="H30" s="15"/>
      <c r="I30" s="15"/>
      <c r="J30" s="15"/>
    </row>
    <row r="31" spans="1:10" x14ac:dyDescent="0.2">
      <c r="A31" s="15"/>
      <c r="B31" s="296" t="s">
        <v>101</v>
      </c>
      <c r="C31" s="302">
        <v>10818523.974894401</v>
      </c>
      <c r="D31" s="63"/>
      <c r="E31" s="15"/>
      <c r="F31" s="15"/>
      <c r="G31" s="15"/>
      <c r="H31" s="15"/>
      <c r="I31" s="15"/>
      <c r="J31" s="15"/>
    </row>
    <row r="32" spans="1:10" x14ac:dyDescent="0.2">
      <c r="B32" s="296" t="s">
        <v>102</v>
      </c>
      <c r="C32" s="302">
        <v>22694281.902145386</v>
      </c>
      <c r="D32" s="63"/>
    </row>
    <row r="33" spans="1:10" x14ac:dyDescent="0.2">
      <c r="B33" s="296" t="s">
        <v>92</v>
      </c>
      <c r="C33" s="302">
        <v>1013005.0808949358</v>
      </c>
      <c r="D33" s="63"/>
    </row>
    <row r="34" spans="1:10" x14ac:dyDescent="0.2">
      <c r="B34" s="296" t="s">
        <v>97</v>
      </c>
      <c r="C34" s="302">
        <v>4207658.3138152203</v>
      </c>
      <c r="D34" s="63"/>
    </row>
    <row r="35" spans="1:10" x14ac:dyDescent="0.2">
      <c r="B35" s="149"/>
      <c r="C35" s="177"/>
      <c r="D35" s="63"/>
    </row>
    <row r="36" spans="1:10" ht="15" x14ac:dyDescent="0.2">
      <c r="A36" s="15"/>
      <c r="B36" s="509" t="s">
        <v>422</v>
      </c>
      <c r="C36" s="510">
        <f>+C38+C39</f>
        <v>104835.12819105788</v>
      </c>
      <c r="D36" s="63"/>
      <c r="E36" s="15"/>
      <c r="F36" s="15"/>
      <c r="G36" s="15"/>
      <c r="H36" s="15"/>
      <c r="I36" s="15"/>
      <c r="J36" s="15"/>
    </row>
    <row r="37" spans="1:10" x14ac:dyDescent="0.2">
      <c r="A37" s="15"/>
      <c r="B37" s="273"/>
      <c r="C37" s="168"/>
      <c r="D37" s="63"/>
      <c r="E37" s="15"/>
      <c r="F37" s="15"/>
      <c r="G37" s="15"/>
      <c r="H37" s="15"/>
      <c r="I37" s="15"/>
      <c r="J37" s="15"/>
    </row>
    <row r="38" spans="1:10" x14ac:dyDescent="0.2">
      <c r="A38" s="15"/>
      <c r="B38" s="296" t="s">
        <v>423</v>
      </c>
      <c r="C38" s="512">
        <v>96391.014244961392</v>
      </c>
      <c r="D38" s="63"/>
      <c r="E38" s="15"/>
      <c r="F38" s="15"/>
      <c r="G38" s="15"/>
      <c r="H38" s="15"/>
      <c r="I38" s="15"/>
      <c r="J38" s="15"/>
    </row>
    <row r="39" spans="1:10" x14ac:dyDescent="0.2">
      <c r="A39" s="15"/>
      <c r="B39" s="296" t="s">
        <v>576</v>
      </c>
      <c r="C39" s="416">
        <v>8444.1139460964896</v>
      </c>
      <c r="D39" s="63"/>
      <c r="E39" s="15"/>
      <c r="F39" s="15"/>
      <c r="G39" s="15"/>
      <c r="H39" s="15"/>
      <c r="I39" s="15"/>
      <c r="J39" s="15"/>
    </row>
    <row r="40" spans="1:10" x14ac:dyDescent="0.2">
      <c r="A40" s="15"/>
      <c r="B40" s="169"/>
      <c r="C40" s="165"/>
      <c r="D40" s="63"/>
      <c r="E40" s="15"/>
      <c r="F40" s="15"/>
      <c r="G40" s="15"/>
      <c r="H40" s="15"/>
      <c r="I40" s="15"/>
      <c r="J40" s="15"/>
    </row>
    <row r="41" spans="1:10" ht="15" x14ac:dyDescent="0.2">
      <c r="A41" s="15"/>
      <c r="B41" s="509" t="s">
        <v>729</v>
      </c>
      <c r="C41" s="510">
        <f>+C43+C44+C45</f>
        <v>2805421.7249999996</v>
      </c>
      <c r="D41" s="63"/>
      <c r="E41" s="15"/>
      <c r="F41" s="15"/>
      <c r="G41" s="15"/>
      <c r="H41" s="15"/>
      <c r="I41" s="15"/>
      <c r="J41" s="15"/>
    </row>
    <row r="42" spans="1:10" x14ac:dyDescent="0.2">
      <c r="A42" s="15"/>
      <c r="B42" s="273"/>
      <c r="C42" s="168"/>
      <c r="D42" s="63"/>
      <c r="E42" s="15"/>
      <c r="F42" s="15"/>
      <c r="G42" s="15"/>
      <c r="H42" s="15"/>
      <c r="I42" s="15"/>
      <c r="J42" s="15"/>
    </row>
    <row r="43" spans="1:10" x14ac:dyDescent="0.2">
      <c r="A43" s="15"/>
      <c r="B43" s="296" t="s">
        <v>423</v>
      </c>
      <c r="C43" s="419">
        <v>1218781.2681199999</v>
      </c>
      <c r="D43" s="63"/>
      <c r="E43" s="15"/>
      <c r="F43" s="15"/>
      <c r="G43" s="15"/>
      <c r="H43" s="15"/>
      <c r="I43" s="15"/>
      <c r="J43" s="15"/>
    </row>
    <row r="44" spans="1:10" x14ac:dyDescent="0.2">
      <c r="A44" s="15"/>
      <c r="B44" s="296" t="s">
        <v>644</v>
      </c>
      <c r="C44" s="419">
        <v>1012569.9807599999</v>
      </c>
      <c r="D44" s="63"/>
      <c r="E44" s="15"/>
      <c r="F44" s="15"/>
      <c r="G44" s="15"/>
      <c r="H44" s="15"/>
      <c r="I44" s="15"/>
      <c r="J44" s="15"/>
    </row>
    <row r="45" spans="1:10" x14ac:dyDescent="0.2">
      <c r="A45" s="15"/>
      <c r="B45" s="296" t="s">
        <v>850</v>
      </c>
      <c r="C45" s="419">
        <v>574070.47612000001</v>
      </c>
      <c r="D45" s="63"/>
      <c r="E45" s="15"/>
      <c r="F45" s="15"/>
      <c r="G45" s="15"/>
      <c r="H45" s="15"/>
      <c r="I45" s="15"/>
      <c r="J45" s="15"/>
    </row>
    <row r="46" spans="1:10" x14ac:dyDescent="0.2">
      <c r="A46" s="15"/>
      <c r="B46" s="169"/>
      <c r="C46" s="165"/>
      <c r="D46" s="63"/>
      <c r="E46" s="15"/>
      <c r="F46" s="15"/>
      <c r="G46" s="15"/>
      <c r="H46" s="15"/>
      <c r="I46" s="15"/>
      <c r="J46" s="15"/>
    </row>
    <row r="47" spans="1:10" ht="15.75" x14ac:dyDescent="0.2">
      <c r="A47" s="15"/>
      <c r="B47" s="337" t="s">
        <v>377</v>
      </c>
      <c r="C47" s="508">
        <f>+C49</f>
        <v>9755731.7139071114</v>
      </c>
      <c r="D47" s="63"/>
      <c r="E47" s="15"/>
      <c r="F47" s="15"/>
      <c r="G47" s="15"/>
      <c r="H47" s="15"/>
      <c r="I47" s="15"/>
      <c r="J47" s="15"/>
    </row>
    <row r="48" spans="1:10" ht="15.75" x14ac:dyDescent="0.25">
      <c r="A48" s="15"/>
      <c r="B48" s="274"/>
      <c r="C48" s="275"/>
      <c r="D48" s="63"/>
      <c r="E48" s="15"/>
      <c r="F48" s="15"/>
      <c r="G48" s="15"/>
      <c r="H48" s="15"/>
      <c r="I48" s="15"/>
      <c r="J48" s="15"/>
    </row>
    <row r="49" spans="1:10" ht="15" x14ac:dyDescent="0.2">
      <c r="A49" s="15"/>
      <c r="B49" s="509" t="s">
        <v>424</v>
      </c>
      <c r="C49" s="510">
        <f>SUM(C51:C53)</f>
        <v>9755731.7139071114</v>
      </c>
      <c r="D49" s="63"/>
      <c r="E49" s="15"/>
      <c r="F49" s="15"/>
      <c r="G49" s="15"/>
      <c r="H49" s="15"/>
      <c r="I49" s="15"/>
      <c r="J49" s="15"/>
    </row>
    <row r="50" spans="1:10" x14ac:dyDescent="0.2">
      <c r="A50" s="15"/>
      <c r="B50" s="273"/>
      <c r="C50" s="168"/>
      <c r="D50" s="63"/>
      <c r="E50" s="15"/>
      <c r="F50" s="15"/>
      <c r="G50" s="15"/>
      <c r="H50" s="15"/>
      <c r="I50" s="15"/>
      <c r="J50" s="15"/>
    </row>
    <row r="51" spans="1:10" x14ac:dyDescent="0.2">
      <c r="A51" s="15"/>
      <c r="B51" s="296" t="s">
        <v>381</v>
      </c>
      <c r="C51" s="302">
        <v>931193.35678504372</v>
      </c>
      <c r="D51" s="63"/>
      <c r="E51" s="15"/>
      <c r="F51" s="15"/>
      <c r="G51" s="15"/>
      <c r="H51" s="15"/>
      <c r="I51" s="15"/>
      <c r="J51" s="15"/>
    </row>
    <row r="52" spans="1:10" x14ac:dyDescent="0.2">
      <c r="A52" s="15"/>
      <c r="B52" s="296" t="s">
        <v>642</v>
      </c>
      <c r="C52" s="302">
        <v>1407412.8571220678</v>
      </c>
      <c r="D52" s="63"/>
      <c r="E52" s="15"/>
      <c r="F52" s="15"/>
      <c r="G52" s="15"/>
      <c r="H52" s="15"/>
      <c r="I52" s="15"/>
      <c r="J52" s="15"/>
    </row>
    <row r="53" spans="1:10" x14ac:dyDescent="0.2">
      <c r="A53" s="15"/>
      <c r="B53" s="296" t="s">
        <v>849</v>
      </c>
      <c r="C53" s="302">
        <v>7417125.5</v>
      </c>
      <c r="D53" s="63"/>
      <c r="E53" s="15"/>
      <c r="F53" s="15"/>
      <c r="G53" s="15"/>
      <c r="H53" s="15"/>
      <c r="I53" s="15"/>
      <c r="J53" s="15"/>
    </row>
    <row r="54" spans="1:10" ht="13.5" thickBot="1" x14ac:dyDescent="0.25">
      <c r="A54" s="15"/>
      <c r="B54" s="276"/>
      <c r="C54" s="277"/>
      <c r="D54" s="852"/>
    </row>
    <row r="55" spans="1:10" ht="13.5" thickTop="1" x14ac:dyDescent="0.2">
      <c r="A55" s="15"/>
      <c r="B55" s="278"/>
      <c r="C55" s="279"/>
      <c r="D55" s="15"/>
    </row>
    <row r="56" spans="1:10" x14ac:dyDescent="0.2">
      <c r="A56" s="15"/>
      <c r="B56" s="280" t="s">
        <v>843</v>
      </c>
      <c r="C56" s="281"/>
      <c r="D56" s="15"/>
    </row>
    <row r="57" spans="1:10" x14ac:dyDescent="0.2">
      <c r="A57" s="15"/>
      <c r="B57" s="282" t="s">
        <v>380</v>
      </c>
      <c r="C57" s="282"/>
      <c r="D57" s="15"/>
    </row>
    <row r="58" spans="1:10" ht="28.5" customHeight="1" x14ac:dyDescent="0.2">
      <c r="A58" s="15"/>
      <c r="B58" s="1203" t="s">
        <v>728</v>
      </c>
      <c r="C58" s="1203"/>
      <c r="D58" s="15"/>
    </row>
    <row r="59" spans="1:10" s="5" customFormat="1" ht="31.5" customHeight="1" x14ac:dyDescent="0.2">
      <c r="B59" s="1201" t="s">
        <v>730</v>
      </c>
      <c r="C59" s="1201"/>
      <c r="D59" s="15"/>
      <c r="E59" s="122"/>
      <c r="F59" s="122"/>
      <c r="G59" s="122"/>
      <c r="H59" s="122"/>
      <c r="I59" s="122"/>
      <c r="J59" s="122"/>
    </row>
    <row r="60" spans="1:10" s="5" customFormat="1" ht="12.75" customHeight="1" x14ac:dyDescent="0.2">
      <c r="B60" s="283"/>
      <c r="C60" s="283"/>
      <c r="D60" s="15"/>
      <c r="E60" s="122"/>
      <c r="F60" s="122"/>
      <c r="G60" s="122"/>
      <c r="H60" s="122"/>
      <c r="I60" s="122"/>
      <c r="J60" s="122"/>
    </row>
    <row r="61" spans="1:10" s="5" customFormat="1" x14ac:dyDescent="0.2">
      <c r="B61" s="1202"/>
      <c r="C61" s="1202"/>
      <c r="D61" s="15"/>
      <c r="E61" s="122"/>
      <c r="F61" s="122"/>
      <c r="G61" s="122"/>
      <c r="H61" s="122"/>
      <c r="I61" s="122"/>
      <c r="J61" s="122"/>
    </row>
    <row r="62" spans="1:10" s="5" customFormat="1" x14ac:dyDescent="0.2">
      <c r="B62" s="1202"/>
      <c r="C62" s="1202"/>
      <c r="D62" s="15"/>
      <c r="E62" s="122"/>
      <c r="F62" s="122"/>
      <c r="G62" s="122"/>
      <c r="H62" s="122"/>
      <c r="I62" s="122"/>
      <c r="J62" s="122"/>
    </row>
    <row r="63" spans="1:10" s="5" customFormat="1" x14ac:dyDescent="0.2">
      <c r="D63" s="15"/>
      <c r="E63" s="122"/>
      <c r="F63" s="122"/>
      <c r="G63" s="122"/>
      <c r="H63" s="122"/>
      <c r="I63" s="122"/>
      <c r="J63" s="122"/>
    </row>
    <row r="64" spans="1:10" s="5" customFormat="1" x14ac:dyDescent="0.2">
      <c r="C64" s="162"/>
      <c r="D64" s="15"/>
      <c r="E64" s="122"/>
      <c r="F64" s="122"/>
      <c r="G64" s="122"/>
      <c r="H64" s="122"/>
      <c r="I64" s="122"/>
      <c r="J64" s="122"/>
    </row>
    <row r="65" spans="3:10" s="5" customFormat="1" x14ac:dyDescent="0.2">
      <c r="C65" s="162"/>
      <c r="D65" s="15"/>
      <c r="E65" s="122"/>
      <c r="F65" s="122"/>
      <c r="G65" s="122"/>
      <c r="H65" s="122"/>
      <c r="I65" s="122"/>
      <c r="J65" s="122"/>
    </row>
    <row r="66" spans="3:10" s="5" customFormat="1" x14ac:dyDescent="0.2">
      <c r="D66" s="15"/>
      <c r="E66" s="122"/>
      <c r="F66" s="122"/>
      <c r="G66" s="122"/>
      <c r="H66" s="122"/>
      <c r="I66" s="122"/>
      <c r="J66" s="122"/>
    </row>
    <row r="67" spans="3:10" s="5" customFormat="1" x14ac:dyDescent="0.2">
      <c r="D67" s="15"/>
      <c r="E67" s="122"/>
      <c r="F67" s="122"/>
      <c r="G67" s="122"/>
      <c r="H67" s="122"/>
      <c r="I67" s="122"/>
      <c r="J67" s="122"/>
    </row>
    <row r="68" spans="3:10" s="5" customFormat="1" x14ac:dyDescent="0.2">
      <c r="D68" s="15"/>
      <c r="E68" s="122"/>
      <c r="F68" s="122"/>
      <c r="G68" s="122"/>
      <c r="H68" s="122"/>
      <c r="I68" s="122"/>
      <c r="J68" s="122"/>
    </row>
    <row r="69" spans="3:10" s="5" customFormat="1" x14ac:dyDescent="0.2">
      <c r="D69" s="15"/>
      <c r="E69" s="122"/>
      <c r="F69" s="122"/>
      <c r="G69" s="122"/>
      <c r="H69" s="122"/>
      <c r="I69" s="122"/>
      <c r="J69" s="122"/>
    </row>
    <row r="70" spans="3:10" s="5" customFormat="1" x14ac:dyDescent="0.2">
      <c r="D70" s="15"/>
      <c r="E70" s="122"/>
      <c r="F70" s="122"/>
      <c r="G70" s="122"/>
      <c r="H70" s="122"/>
      <c r="I70" s="122"/>
      <c r="J70" s="122"/>
    </row>
    <row r="71" spans="3:10" s="5" customFormat="1" x14ac:dyDescent="0.2">
      <c r="D71" s="15"/>
      <c r="E71" s="122"/>
      <c r="F71" s="122"/>
      <c r="G71" s="122"/>
      <c r="H71" s="122"/>
      <c r="I71" s="122"/>
      <c r="J71" s="122"/>
    </row>
    <row r="72" spans="3:10" s="5" customFormat="1" x14ac:dyDescent="0.2">
      <c r="D72" s="15"/>
      <c r="E72" s="122"/>
      <c r="F72" s="122"/>
      <c r="G72" s="122"/>
      <c r="H72" s="122"/>
      <c r="I72" s="122"/>
      <c r="J72" s="122"/>
    </row>
    <row r="73" spans="3:10" s="5" customFormat="1" x14ac:dyDescent="0.2">
      <c r="D73" s="15"/>
      <c r="E73" s="122"/>
      <c r="F73" s="122"/>
      <c r="G73" s="122"/>
      <c r="H73" s="122"/>
      <c r="I73" s="122"/>
      <c r="J73" s="122"/>
    </row>
    <row r="74" spans="3:10" s="5" customFormat="1" x14ac:dyDescent="0.2">
      <c r="D74" s="15"/>
      <c r="E74" s="122"/>
      <c r="F74" s="122"/>
      <c r="G74" s="122"/>
      <c r="H74" s="122"/>
      <c r="I74" s="122"/>
      <c r="J74" s="122"/>
    </row>
    <row r="75" spans="3:10" s="5" customFormat="1" x14ac:dyDescent="0.2">
      <c r="D75" s="15"/>
      <c r="E75" s="122"/>
      <c r="F75" s="122"/>
      <c r="G75" s="122"/>
      <c r="H75" s="122"/>
      <c r="I75" s="122"/>
      <c r="J75" s="122"/>
    </row>
    <row r="76" spans="3:10" s="5" customFormat="1" x14ac:dyDescent="0.2">
      <c r="D76" s="15"/>
      <c r="E76" s="122"/>
      <c r="F76" s="122"/>
      <c r="G76" s="122"/>
      <c r="H76" s="122"/>
      <c r="I76" s="122"/>
      <c r="J76" s="122"/>
    </row>
    <row r="77" spans="3:10" s="5" customFormat="1" x14ac:dyDescent="0.2">
      <c r="D77" s="15"/>
      <c r="E77" s="122"/>
      <c r="F77" s="122"/>
      <c r="G77" s="122"/>
      <c r="H77" s="122"/>
      <c r="I77" s="122"/>
      <c r="J77" s="122"/>
    </row>
    <row r="78" spans="3:10" s="5" customFormat="1" x14ac:dyDescent="0.2">
      <c r="D78" s="15"/>
      <c r="E78" s="122"/>
      <c r="F78" s="122"/>
      <c r="G78" s="122"/>
      <c r="H78" s="122"/>
      <c r="I78" s="122"/>
      <c r="J78" s="122"/>
    </row>
    <row r="79" spans="3:10" s="5" customFormat="1" x14ac:dyDescent="0.2">
      <c r="D79" s="15"/>
      <c r="E79" s="122"/>
      <c r="F79" s="122"/>
      <c r="G79" s="122"/>
      <c r="H79" s="122"/>
      <c r="I79" s="122"/>
      <c r="J79" s="122"/>
    </row>
    <row r="80" spans="3:10" s="5" customFormat="1" x14ac:dyDescent="0.2">
      <c r="D80" s="15"/>
      <c r="E80" s="122"/>
      <c r="F80" s="122"/>
      <c r="G80" s="122"/>
      <c r="H80" s="122"/>
      <c r="I80" s="122"/>
      <c r="J80" s="122"/>
    </row>
    <row r="81" spans="4:10" s="5" customFormat="1" x14ac:dyDescent="0.2">
      <c r="D81" s="122"/>
      <c r="E81" s="122"/>
      <c r="F81" s="122"/>
      <c r="G81" s="122"/>
      <c r="H81" s="122"/>
      <c r="I81" s="122"/>
      <c r="J81" s="122"/>
    </row>
    <row r="82" spans="4:10" s="5" customFormat="1" x14ac:dyDescent="0.2">
      <c r="D82" s="122"/>
      <c r="E82" s="122"/>
      <c r="F82" s="122"/>
      <c r="G82" s="122"/>
      <c r="H82" s="122"/>
      <c r="I82" s="122"/>
      <c r="J82" s="122"/>
    </row>
    <row r="83" spans="4:10" s="5" customFormat="1" x14ac:dyDescent="0.2">
      <c r="D83" s="122"/>
      <c r="E83" s="122"/>
      <c r="F83" s="122"/>
      <c r="G83" s="122"/>
      <c r="H83" s="122"/>
      <c r="I83" s="122"/>
      <c r="J83" s="122"/>
    </row>
    <row r="84" spans="4:10" s="5" customFormat="1" x14ac:dyDescent="0.2">
      <c r="D84" s="122"/>
      <c r="E84" s="122"/>
      <c r="F84" s="122"/>
      <c r="G84" s="122"/>
      <c r="H84" s="122"/>
      <c r="I84" s="122"/>
      <c r="J84" s="122"/>
    </row>
    <row r="85" spans="4:10" s="5" customFormat="1" x14ac:dyDescent="0.2">
      <c r="D85" s="122"/>
      <c r="E85" s="122"/>
      <c r="F85" s="122"/>
      <c r="G85" s="122"/>
      <c r="H85" s="122"/>
      <c r="I85" s="122"/>
      <c r="J85" s="122"/>
    </row>
    <row r="86" spans="4:10" s="5" customFormat="1" x14ac:dyDescent="0.2">
      <c r="D86" s="122"/>
      <c r="E86" s="122"/>
      <c r="F86" s="122"/>
      <c r="G86" s="122"/>
      <c r="H86" s="122"/>
      <c r="I86" s="122"/>
      <c r="J86" s="122"/>
    </row>
    <row r="87" spans="4:10" s="5" customFormat="1" x14ac:dyDescent="0.2">
      <c r="D87" s="122"/>
      <c r="E87" s="122"/>
      <c r="F87" s="122"/>
      <c r="G87" s="122"/>
      <c r="H87" s="122"/>
      <c r="I87" s="122"/>
      <c r="J87" s="122"/>
    </row>
    <row r="88" spans="4:10" s="5" customFormat="1" x14ac:dyDescent="0.2">
      <c r="D88" s="122"/>
      <c r="E88" s="122"/>
      <c r="F88" s="122"/>
      <c r="G88" s="122"/>
      <c r="H88" s="122"/>
      <c r="I88" s="122"/>
      <c r="J88" s="122"/>
    </row>
    <row r="89" spans="4:10" s="5" customFormat="1" x14ac:dyDescent="0.2">
      <c r="D89" s="122"/>
      <c r="E89" s="122"/>
      <c r="F89" s="122"/>
      <c r="G89" s="122"/>
      <c r="H89" s="122"/>
      <c r="I89" s="122"/>
      <c r="J89" s="122"/>
    </row>
    <row r="90" spans="4:10" s="5" customFormat="1" x14ac:dyDescent="0.2">
      <c r="D90" s="122"/>
      <c r="E90" s="122"/>
      <c r="F90" s="122"/>
      <c r="G90" s="122"/>
      <c r="H90" s="122"/>
      <c r="I90" s="122"/>
      <c r="J90" s="122"/>
    </row>
    <row r="91" spans="4:10" s="5" customFormat="1" x14ac:dyDescent="0.2">
      <c r="D91" s="122"/>
      <c r="E91" s="122"/>
      <c r="F91" s="122"/>
      <c r="G91" s="122"/>
      <c r="H91" s="122"/>
      <c r="I91" s="122"/>
      <c r="J91" s="122"/>
    </row>
    <row r="92" spans="4:10" s="5" customFormat="1" x14ac:dyDescent="0.2">
      <c r="D92" s="122"/>
      <c r="E92" s="122"/>
      <c r="F92" s="122"/>
      <c r="G92" s="122"/>
      <c r="H92" s="122"/>
      <c r="I92" s="122"/>
      <c r="J92" s="122"/>
    </row>
    <row r="93" spans="4:10" s="5" customFormat="1" x14ac:dyDescent="0.2">
      <c r="D93" s="122"/>
      <c r="E93" s="122"/>
      <c r="F93" s="122"/>
      <c r="G93" s="122"/>
      <c r="H93" s="122"/>
      <c r="I93" s="122"/>
      <c r="J93" s="122"/>
    </row>
    <row r="94" spans="4:10" s="5" customFormat="1" x14ac:dyDescent="0.2">
      <c r="D94" s="122"/>
      <c r="E94" s="122"/>
      <c r="F94" s="122"/>
      <c r="G94" s="122"/>
      <c r="H94" s="122"/>
      <c r="I94" s="122"/>
      <c r="J94" s="122"/>
    </row>
    <row r="95" spans="4:10" s="5" customFormat="1" x14ac:dyDescent="0.2">
      <c r="D95" s="122"/>
      <c r="E95" s="122"/>
      <c r="F95" s="122"/>
      <c r="G95" s="122"/>
      <c r="H95" s="122"/>
      <c r="I95" s="122"/>
      <c r="J95" s="122"/>
    </row>
    <row r="96" spans="4:10" s="5" customFormat="1" x14ac:dyDescent="0.2">
      <c r="D96" s="122"/>
      <c r="E96" s="122"/>
      <c r="F96" s="122"/>
      <c r="G96" s="122"/>
      <c r="H96" s="122"/>
      <c r="I96" s="122"/>
      <c r="J96" s="122"/>
    </row>
    <row r="97" spans="4:10" s="5" customFormat="1" x14ac:dyDescent="0.2">
      <c r="D97" s="122"/>
      <c r="E97" s="122"/>
      <c r="F97" s="122"/>
      <c r="G97" s="122"/>
      <c r="H97" s="122"/>
      <c r="I97" s="122"/>
      <c r="J97" s="122"/>
    </row>
    <row r="98" spans="4:10" s="5" customFormat="1" x14ac:dyDescent="0.2">
      <c r="D98" s="122"/>
      <c r="E98" s="122"/>
      <c r="F98" s="122"/>
      <c r="G98" s="122"/>
      <c r="H98" s="122"/>
      <c r="I98" s="122"/>
      <c r="J98" s="122"/>
    </row>
    <row r="99" spans="4:10" s="5" customFormat="1" x14ac:dyDescent="0.2">
      <c r="D99" s="122"/>
      <c r="E99" s="122"/>
      <c r="F99" s="122"/>
      <c r="G99" s="122"/>
      <c r="H99" s="122"/>
      <c r="I99" s="122"/>
      <c r="J99" s="122"/>
    </row>
    <row r="100" spans="4:10" s="5" customFormat="1" x14ac:dyDescent="0.2">
      <c r="D100" s="122"/>
      <c r="E100" s="122"/>
      <c r="F100" s="122"/>
      <c r="G100" s="122"/>
      <c r="H100" s="122"/>
      <c r="I100" s="122"/>
      <c r="J100" s="122"/>
    </row>
    <row r="101" spans="4:10" s="5" customFormat="1" x14ac:dyDescent="0.2">
      <c r="D101" s="122"/>
      <c r="E101" s="122"/>
      <c r="F101" s="122"/>
      <c r="G101" s="122"/>
      <c r="H101" s="122"/>
      <c r="I101" s="122"/>
      <c r="J101" s="122"/>
    </row>
    <row r="102" spans="4:10" s="5" customFormat="1" x14ac:dyDescent="0.2">
      <c r="D102" s="122"/>
      <c r="E102" s="122"/>
      <c r="F102" s="122"/>
      <c r="G102" s="122"/>
      <c r="H102" s="122"/>
      <c r="I102" s="122"/>
      <c r="J102" s="122"/>
    </row>
    <row r="103" spans="4:10" s="5" customFormat="1" x14ac:dyDescent="0.2">
      <c r="D103" s="122"/>
      <c r="E103" s="122"/>
      <c r="F103" s="122"/>
      <c r="G103" s="122"/>
      <c r="H103" s="122"/>
      <c r="I103" s="122"/>
      <c r="J103" s="122"/>
    </row>
    <row r="104" spans="4:10" s="5" customFormat="1" x14ac:dyDescent="0.2">
      <c r="D104" s="122"/>
      <c r="E104" s="122"/>
      <c r="F104" s="122"/>
      <c r="G104" s="122"/>
      <c r="H104" s="122"/>
      <c r="I104" s="122"/>
      <c r="J104" s="122"/>
    </row>
    <row r="105" spans="4:10" s="5" customFormat="1" x14ac:dyDescent="0.2">
      <c r="D105" s="122"/>
      <c r="E105" s="122"/>
      <c r="F105" s="122"/>
      <c r="G105" s="122"/>
      <c r="H105" s="122"/>
      <c r="I105" s="122"/>
      <c r="J105" s="122"/>
    </row>
    <row r="106" spans="4:10" s="5" customFormat="1" x14ac:dyDescent="0.2">
      <c r="D106" s="122"/>
      <c r="E106" s="122"/>
      <c r="F106" s="122"/>
      <c r="G106" s="122"/>
      <c r="H106" s="122"/>
      <c r="I106" s="122"/>
      <c r="J106" s="122"/>
    </row>
    <row r="107" spans="4:10" s="5" customFormat="1" x14ac:dyDescent="0.2">
      <c r="D107" s="122"/>
      <c r="E107" s="122"/>
      <c r="F107" s="122"/>
      <c r="G107" s="122"/>
      <c r="H107" s="122"/>
      <c r="I107" s="122"/>
      <c r="J107" s="122"/>
    </row>
    <row r="108" spans="4:10" s="5" customFormat="1" x14ac:dyDescent="0.2">
      <c r="D108" s="122"/>
      <c r="E108" s="122"/>
      <c r="F108" s="122"/>
      <c r="G108" s="122"/>
      <c r="H108" s="122"/>
      <c r="I108" s="122"/>
      <c r="J108" s="122"/>
    </row>
    <row r="109" spans="4:10" s="5" customFormat="1" x14ac:dyDescent="0.2">
      <c r="D109" s="122"/>
      <c r="E109" s="122"/>
      <c r="F109" s="122"/>
      <c r="G109" s="122"/>
      <c r="H109" s="122"/>
      <c r="I109" s="122"/>
      <c r="J109" s="122"/>
    </row>
    <row r="110" spans="4:10" s="5" customFormat="1" x14ac:dyDescent="0.2">
      <c r="D110" s="122"/>
      <c r="E110" s="122"/>
      <c r="F110" s="122"/>
      <c r="G110" s="122"/>
      <c r="H110" s="122"/>
      <c r="I110" s="122"/>
      <c r="J110" s="122"/>
    </row>
    <row r="111" spans="4:10" s="5" customFormat="1" x14ac:dyDescent="0.2">
      <c r="D111" s="122"/>
      <c r="E111" s="122"/>
      <c r="F111" s="122"/>
      <c r="G111" s="122"/>
      <c r="H111" s="122"/>
      <c r="I111" s="122"/>
      <c r="J111" s="122"/>
    </row>
    <row r="112" spans="4:10" s="5" customFormat="1" x14ac:dyDescent="0.2">
      <c r="D112" s="122"/>
      <c r="E112" s="122"/>
      <c r="F112" s="122"/>
      <c r="G112" s="122"/>
      <c r="H112" s="122"/>
      <c r="I112" s="122"/>
      <c r="J112" s="122"/>
    </row>
    <row r="113" spans="4:10" s="5" customFormat="1" x14ac:dyDescent="0.2">
      <c r="D113" s="122"/>
      <c r="E113" s="122"/>
      <c r="F113" s="122"/>
      <c r="G113" s="122"/>
      <c r="H113" s="122"/>
      <c r="I113" s="122"/>
      <c r="J113" s="122"/>
    </row>
    <row r="114" spans="4:10" s="5" customFormat="1" x14ac:dyDescent="0.2">
      <c r="D114" s="122"/>
      <c r="E114" s="122"/>
      <c r="F114" s="122"/>
      <c r="G114" s="122"/>
      <c r="H114" s="122"/>
      <c r="I114" s="122"/>
      <c r="J114" s="122"/>
    </row>
    <row r="115" spans="4:10" s="5" customFormat="1" x14ac:dyDescent="0.2">
      <c r="D115" s="122"/>
      <c r="E115" s="122"/>
      <c r="F115" s="122"/>
      <c r="G115" s="122"/>
      <c r="H115" s="122"/>
      <c r="I115" s="122"/>
      <c r="J115" s="122"/>
    </row>
    <row r="116" spans="4:10" s="5" customFormat="1" x14ac:dyDescent="0.2">
      <c r="D116" s="122"/>
      <c r="E116" s="122"/>
      <c r="F116" s="122"/>
      <c r="G116" s="122"/>
      <c r="H116" s="122"/>
      <c r="I116" s="122"/>
      <c r="J116" s="122"/>
    </row>
    <row r="117" spans="4:10" s="5" customFormat="1" x14ac:dyDescent="0.2">
      <c r="D117" s="122"/>
      <c r="E117" s="122"/>
      <c r="F117" s="122"/>
      <c r="G117" s="122"/>
      <c r="H117" s="122"/>
      <c r="I117" s="122"/>
      <c r="J117" s="122"/>
    </row>
    <row r="118" spans="4:10" s="5" customFormat="1" x14ac:dyDescent="0.2">
      <c r="D118" s="122"/>
      <c r="E118" s="122"/>
      <c r="F118" s="122"/>
      <c r="G118" s="122"/>
      <c r="H118" s="122"/>
      <c r="I118" s="122"/>
      <c r="J118" s="122"/>
    </row>
    <row r="119" spans="4:10" s="5" customFormat="1" x14ac:dyDescent="0.2">
      <c r="D119" s="122"/>
      <c r="E119" s="122"/>
      <c r="F119" s="122"/>
      <c r="G119" s="122"/>
      <c r="H119" s="122"/>
      <c r="I119" s="122"/>
      <c r="J119" s="122"/>
    </row>
    <row r="120" spans="4:10" s="5" customFormat="1" x14ac:dyDescent="0.2">
      <c r="D120" s="122"/>
      <c r="E120" s="122"/>
      <c r="F120" s="122"/>
      <c r="G120" s="122"/>
      <c r="H120" s="122"/>
      <c r="I120" s="122"/>
      <c r="J120" s="122"/>
    </row>
    <row r="121" spans="4:10" s="5" customFormat="1" x14ac:dyDescent="0.2">
      <c r="D121" s="122"/>
      <c r="E121" s="122"/>
      <c r="F121" s="122"/>
      <c r="G121" s="122"/>
      <c r="H121" s="122"/>
      <c r="I121" s="122"/>
      <c r="J121" s="122"/>
    </row>
    <row r="122" spans="4:10" s="5" customFormat="1" x14ac:dyDescent="0.2">
      <c r="D122" s="122"/>
      <c r="E122" s="122"/>
      <c r="F122" s="122"/>
      <c r="G122" s="122"/>
      <c r="H122" s="122"/>
      <c r="I122" s="122"/>
      <c r="J122" s="122"/>
    </row>
    <row r="123" spans="4:10" s="5" customFormat="1" x14ac:dyDescent="0.2">
      <c r="D123" s="122"/>
      <c r="E123" s="122"/>
      <c r="F123" s="122"/>
      <c r="G123" s="122"/>
      <c r="H123" s="122"/>
      <c r="I123" s="122"/>
      <c r="J123" s="122"/>
    </row>
    <row r="124" spans="4:10" s="5" customFormat="1" x14ac:dyDescent="0.2">
      <c r="D124" s="122"/>
      <c r="E124" s="122"/>
      <c r="F124" s="122"/>
      <c r="G124" s="122"/>
      <c r="H124" s="122"/>
      <c r="I124" s="122"/>
      <c r="J124" s="122"/>
    </row>
    <row r="125" spans="4:10" s="5" customFormat="1" x14ac:dyDescent="0.2">
      <c r="D125" s="122"/>
      <c r="E125" s="122"/>
      <c r="F125" s="122"/>
      <c r="G125" s="122"/>
      <c r="H125" s="122"/>
      <c r="I125" s="122"/>
      <c r="J125" s="122"/>
    </row>
    <row r="126" spans="4:10" s="5" customFormat="1" x14ac:dyDescent="0.2">
      <c r="D126" s="122"/>
      <c r="E126" s="122"/>
      <c r="F126" s="122"/>
      <c r="G126" s="122"/>
      <c r="H126" s="122"/>
      <c r="I126" s="122"/>
      <c r="J126" s="122"/>
    </row>
    <row r="127" spans="4:10" s="5" customFormat="1" x14ac:dyDescent="0.2">
      <c r="D127" s="122"/>
      <c r="E127" s="122"/>
      <c r="F127" s="122"/>
      <c r="G127" s="122"/>
      <c r="H127" s="122"/>
      <c r="I127" s="122"/>
      <c r="J127" s="122"/>
    </row>
    <row r="128" spans="4:10" s="5" customFormat="1" x14ac:dyDescent="0.2">
      <c r="D128" s="122"/>
      <c r="E128" s="122"/>
      <c r="F128" s="122"/>
      <c r="G128" s="122"/>
      <c r="H128" s="122"/>
      <c r="I128" s="122"/>
      <c r="J128" s="122"/>
    </row>
    <row r="129" spans="4:10" s="5" customFormat="1" x14ac:dyDescent="0.2">
      <c r="D129" s="122"/>
      <c r="E129" s="122"/>
      <c r="F129" s="122"/>
      <c r="G129" s="122"/>
      <c r="H129" s="122"/>
      <c r="I129" s="122"/>
      <c r="J129" s="122"/>
    </row>
    <row r="130" spans="4:10" s="5" customFormat="1" x14ac:dyDescent="0.2">
      <c r="D130" s="122"/>
      <c r="E130" s="122"/>
      <c r="F130" s="122"/>
      <c r="G130" s="122"/>
      <c r="H130" s="122"/>
      <c r="I130" s="122"/>
      <c r="J130" s="122"/>
    </row>
    <row r="131" spans="4:10" s="5" customFormat="1" x14ac:dyDescent="0.2">
      <c r="D131" s="122"/>
      <c r="E131" s="122"/>
      <c r="F131" s="122"/>
      <c r="G131" s="122"/>
      <c r="H131" s="122"/>
      <c r="I131" s="122"/>
      <c r="J131" s="122"/>
    </row>
    <row r="132" spans="4:10" s="5" customFormat="1" x14ac:dyDescent="0.2">
      <c r="D132" s="122"/>
      <c r="E132" s="122"/>
      <c r="F132" s="122"/>
      <c r="G132" s="122"/>
      <c r="H132" s="122"/>
      <c r="I132" s="122"/>
      <c r="J132" s="122"/>
    </row>
    <row r="133" spans="4:10" s="5" customFormat="1" x14ac:dyDescent="0.2">
      <c r="D133" s="122"/>
      <c r="E133" s="122"/>
      <c r="F133" s="122"/>
      <c r="G133" s="122"/>
      <c r="H133" s="122"/>
      <c r="I133" s="122"/>
      <c r="J133" s="122"/>
    </row>
    <row r="134" spans="4:10" s="5" customFormat="1" x14ac:dyDescent="0.2">
      <c r="D134" s="122"/>
      <c r="E134" s="122"/>
      <c r="F134" s="122"/>
      <c r="G134" s="122"/>
      <c r="H134" s="122"/>
      <c r="I134" s="122"/>
      <c r="J134" s="122"/>
    </row>
    <row r="135" spans="4:10" s="5" customFormat="1" x14ac:dyDescent="0.2">
      <c r="D135" s="122"/>
      <c r="E135" s="122"/>
      <c r="F135" s="122"/>
      <c r="G135" s="122"/>
      <c r="H135" s="122"/>
      <c r="I135" s="122"/>
      <c r="J135" s="122"/>
    </row>
    <row r="136" spans="4:10" s="5" customFormat="1" x14ac:dyDescent="0.2">
      <c r="D136" s="122"/>
      <c r="E136" s="122"/>
      <c r="F136" s="122"/>
      <c r="G136" s="122"/>
      <c r="H136" s="122"/>
      <c r="I136" s="122"/>
      <c r="J136" s="122"/>
    </row>
    <row r="137" spans="4:10" s="5" customFormat="1" x14ac:dyDescent="0.2">
      <c r="D137" s="122"/>
      <c r="E137" s="122"/>
      <c r="F137" s="122"/>
      <c r="G137" s="122"/>
      <c r="H137" s="122"/>
      <c r="I137" s="122"/>
      <c r="J137" s="122"/>
    </row>
    <row r="138" spans="4:10" s="5" customFormat="1" x14ac:dyDescent="0.2">
      <c r="D138" s="122"/>
      <c r="E138" s="122"/>
      <c r="F138" s="122"/>
      <c r="G138" s="122"/>
      <c r="H138" s="122"/>
      <c r="I138" s="122"/>
      <c r="J138" s="122"/>
    </row>
    <row r="139" spans="4:10" s="5" customFormat="1" x14ac:dyDescent="0.2">
      <c r="D139" s="122"/>
      <c r="E139" s="122"/>
      <c r="F139" s="122"/>
      <c r="G139" s="122"/>
      <c r="H139" s="122"/>
      <c r="I139" s="122"/>
      <c r="J139" s="122"/>
    </row>
    <row r="140" spans="4:10" s="5" customFormat="1" x14ac:dyDescent="0.2">
      <c r="D140" s="122"/>
      <c r="E140" s="122"/>
      <c r="F140" s="122"/>
      <c r="G140" s="122"/>
      <c r="H140" s="122"/>
      <c r="I140" s="122"/>
      <c r="J140" s="122"/>
    </row>
    <row r="141" spans="4:10" s="5" customFormat="1" x14ac:dyDescent="0.2">
      <c r="D141" s="122"/>
      <c r="E141" s="122"/>
      <c r="F141" s="122"/>
      <c r="G141" s="122"/>
      <c r="H141" s="122"/>
      <c r="I141" s="122"/>
      <c r="J141" s="122"/>
    </row>
    <row r="142" spans="4:10" s="5" customFormat="1" x14ac:dyDescent="0.2">
      <c r="D142" s="122"/>
      <c r="E142" s="122"/>
      <c r="F142" s="122"/>
      <c r="G142" s="122"/>
      <c r="H142" s="122"/>
      <c r="I142" s="122"/>
      <c r="J142" s="122"/>
    </row>
    <row r="143" spans="4:10" s="5" customFormat="1" x14ac:dyDescent="0.2">
      <c r="D143" s="122"/>
      <c r="E143" s="122"/>
      <c r="F143" s="122"/>
      <c r="G143" s="122"/>
      <c r="H143" s="122"/>
      <c r="I143" s="122"/>
      <c r="J143" s="122"/>
    </row>
    <row r="144" spans="4:10" s="5" customFormat="1" x14ac:dyDescent="0.2">
      <c r="D144" s="122"/>
      <c r="E144" s="122"/>
      <c r="F144" s="122"/>
      <c r="G144" s="122"/>
      <c r="H144" s="122"/>
      <c r="I144" s="122"/>
      <c r="J144" s="122"/>
    </row>
    <row r="145" spans="4:10" s="5" customFormat="1" x14ac:dyDescent="0.2">
      <c r="D145" s="122"/>
      <c r="E145" s="122"/>
      <c r="F145" s="122"/>
      <c r="G145" s="122"/>
      <c r="H145" s="122"/>
      <c r="I145" s="122"/>
      <c r="J145" s="122"/>
    </row>
    <row r="146" spans="4:10" s="5" customFormat="1" x14ac:dyDescent="0.2">
      <c r="D146" s="122"/>
      <c r="E146" s="122"/>
      <c r="F146" s="122"/>
      <c r="G146" s="122"/>
      <c r="H146" s="122"/>
      <c r="I146" s="122"/>
      <c r="J146" s="122"/>
    </row>
    <row r="147" spans="4:10" s="5" customFormat="1" x14ac:dyDescent="0.2">
      <c r="D147" s="122"/>
      <c r="E147" s="122"/>
      <c r="F147" s="122"/>
      <c r="G147" s="122"/>
      <c r="H147" s="122"/>
      <c r="I147" s="122"/>
      <c r="J147" s="122"/>
    </row>
    <row r="148" spans="4:10" s="5" customFormat="1" x14ac:dyDescent="0.2">
      <c r="D148" s="122"/>
      <c r="E148" s="122"/>
      <c r="F148" s="122"/>
      <c r="G148" s="122"/>
      <c r="H148" s="122"/>
      <c r="I148" s="122"/>
      <c r="J148" s="122"/>
    </row>
    <row r="149" spans="4:10" s="5" customFormat="1" x14ac:dyDescent="0.2">
      <c r="D149" s="122"/>
      <c r="E149" s="122"/>
      <c r="F149" s="122"/>
      <c r="G149" s="122"/>
      <c r="H149" s="122"/>
      <c r="I149" s="122"/>
      <c r="J149" s="122"/>
    </row>
    <row r="150" spans="4:10" s="5" customFormat="1" x14ac:dyDescent="0.2">
      <c r="D150" s="122"/>
      <c r="E150" s="122"/>
      <c r="F150" s="122"/>
      <c r="G150" s="122"/>
      <c r="H150" s="122"/>
      <c r="I150" s="122"/>
      <c r="J150" s="122"/>
    </row>
    <row r="151" spans="4:10" s="5" customFormat="1" x14ac:dyDescent="0.2">
      <c r="D151" s="122"/>
      <c r="E151" s="122"/>
      <c r="F151" s="122"/>
      <c r="G151" s="122"/>
      <c r="H151" s="122"/>
      <c r="I151" s="122"/>
      <c r="J151" s="122"/>
    </row>
    <row r="152" spans="4:10" s="5" customFormat="1" x14ac:dyDescent="0.2">
      <c r="D152" s="122"/>
      <c r="E152" s="122"/>
      <c r="F152" s="122"/>
      <c r="G152" s="122"/>
      <c r="H152" s="122"/>
      <c r="I152" s="122"/>
      <c r="J152" s="122"/>
    </row>
    <row r="153" spans="4:10" s="5" customFormat="1" x14ac:dyDescent="0.2">
      <c r="D153" s="122"/>
      <c r="E153" s="122"/>
      <c r="F153" s="122"/>
      <c r="G153" s="122"/>
      <c r="H153" s="122"/>
      <c r="I153" s="122"/>
      <c r="J153" s="122"/>
    </row>
    <row r="154" spans="4:10" s="5" customFormat="1" x14ac:dyDescent="0.2">
      <c r="D154" s="122"/>
      <c r="E154" s="122"/>
      <c r="F154" s="122"/>
      <c r="G154" s="122"/>
      <c r="H154" s="122"/>
      <c r="I154" s="122"/>
      <c r="J154" s="122"/>
    </row>
    <row r="155" spans="4:10" s="5" customFormat="1" x14ac:dyDescent="0.2">
      <c r="D155" s="122"/>
      <c r="E155" s="122"/>
      <c r="F155" s="122"/>
      <c r="G155" s="122"/>
      <c r="H155" s="122"/>
      <c r="I155" s="122"/>
      <c r="J155" s="122"/>
    </row>
    <row r="156" spans="4:10" s="5" customFormat="1" x14ac:dyDescent="0.2">
      <c r="D156" s="122"/>
      <c r="E156" s="122"/>
      <c r="F156" s="122"/>
      <c r="G156" s="122"/>
      <c r="H156" s="122"/>
      <c r="I156" s="122"/>
      <c r="J156" s="122"/>
    </row>
    <row r="157" spans="4:10" s="5" customFormat="1" x14ac:dyDescent="0.2">
      <c r="D157" s="122"/>
      <c r="E157" s="122"/>
      <c r="F157" s="122"/>
      <c r="G157" s="122"/>
      <c r="H157" s="122"/>
      <c r="I157" s="122"/>
      <c r="J157" s="122"/>
    </row>
    <row r="158" spans="4:10" s="5" customFormat="1" x14ac:dyDescent="0.2">
      <c r="D158" s="122"/>
      <c r="E158" s="122"/>
      <c r="F158" s="122"/>
      <c r="G158" s="122"/>
      <c r="H158" s="122"/>
      <c r="I158" s="122"/>
      <c r="J158" s="122"/>
    </row>
    <row r="159" spans="4:10" s="5" customFormat="1" x14ac:dyDescent="0.2">
      <c r="D159" s="122"/>
      <c r="E159" s="122"/>
      <c r="F159" s="122"/>
      <c r="G159" s="122"/>
      <c r="H159" s="122"/>
      <c r="I159" s="122"/>
      <c r="J159" s="122"/>
    </row>
    <row r="160" spans="4:10" s="5" customFormat="1" x14ac:dyDescent="0.2">
      <c r="D160" s="122"/>
      <c r="E160" s="122"/>
      <c r="F160" s="122"/>
      <c r="G160" s="122"/>
      <c r="H160" s="122"/>
      <c r="I160" s="122"/>
      <c r="J160" s="122"/>
    </row>
    <row r="161" spans="4:10" s="5" customFormat="1" x14ac:dyDescent="0.2">
      <c r="D161" s="122"/>
      <c r="E161" s="122"/>
      <c r="F161" s="122"/>
      <c r="G161" s="122"/>
      <c r="H161" s="122"/>
      <c r="I161" s="122"/>
      <c r="J161" s="122"/>
    </row>
    <row r="162" spans="4:10" s="5" customFormat="1" x14ac:dyDescent="0.2">
      <c r="D162" s="122"/>
      <c r="E162" s="122"/>
      <c r="F162" s="122"/>
      <c r="G162" s="122"/>
      <c r="H162" s="122"/>
      <c r="I162" s="122"/>
      <c r="J162" s="122"/>
    </row>
    <row r="163" spans="4:10" s="5" customFormat="1" x14ac:dyDescent="0.2">
      <c r="D163" s="122"/>
      <c r="E163" s="122"/>
      <c r="F163" s="122"/>
      <c r="G163" s="122"/>
      <c r="H163" s="122"/>
      <c r="I163" s="122"/>
      <c r="J163" s="122"/>
    </row>
    <row r="164" spans="4:10" s="5" customFormat="1" x14ac:dyDescent="0.2">
      <c r="D164" s="122"/>
      <c r="E164" s="122"/>
      <c r="F164" s="122"/>
      <c r="G164" s="122"/>
      <c r="H164" s="122"/>
      <c r="I164" s="122"/>
      <c r="J164" s="122"/>
    </row>
    <row r="165" spans="4:10" s="5" customFormat="1" x14ac:dyDescent="0.2">
      <c r="D165" s="122"/>
      <c r="E165" s="122"/>
      <c r="F165" s="122"/>
      <c r="G165" s="122"/>
      <c r="H165" s="122"/>
      <c r="I165" s="122"/>
      <c r="J165" s="122"/>
    </row>
    <row r="166" spans="4:10" s="5" customFormat="1" x14ac:dyDescent="0.2">
      <c r="D166" s="122"/>
      <c r="E166" s="122"/>
      <c r="F166" s="122"/>
      <c r="G166" s="122"/>
      <c r="H166" s="122"/>
      <c r="I166" s="122"/>
      <c r="J166" s="122"/>
    </row>
    <row r="167" spans="4:10" s="5" customFormat="1" x14ac:dyDescent="0.2">
      <c r="D167" s="122"/>
      <c r="E167" s="122"/>
      <c r="F167" s="122"/>
      <c r="G167" s="122"/>
      <c r="H167" s="122"/>
      <c r="I167" s="122"/>
      <c r="J167" s="122"/>
    </row>
    <row r="168" spans="4:10" s="5" customFormat="1" x14ac:dyDescent="0.2">
      <c r="D168" s="122"/>
      <c r="E168" s="122"/>
      <c r="F168" s="122"/>
      <c r="G168" s="122"/>
      <c r="H168" s="122"/>
      <c r="I168" s="122"/>
      <c r="J168" s="122"/>
    </row>
    <row r="169" spans="4:10" s="5" customFormat="1" x14ac:dyDescent="0.2">
      <c r="D169" s="122"/>
      <c r="E169" s="122"/>
      <c r="F169" s="122"/>
      <c r="G169" s="122"/>
      <c r="H169" s="122"/>
      <c r="I169" s="122"/>
      <c r="J169" s="122"/>
    </row>
    <row r="170" spans="4:10" s="5" customFormat="1" x14ac:dyDescent="0.2">
      <c r="D170" s="122"/>
      <c r="E170" s="122"/>
      <c r="F170" s="122"/>
      <c r="G170" s="122"/>
      <c r="H170" s="122"/>
      <c r="I170" s="122"/>
      <c r="J170" s="122"/>
    </row>
    <row r="171" spans="4:10" s="5" customFormat="1" x14ac:dyDescent="0.2">
      <c r="D171" s="122"/>
      <c r="E171" s="122"/>
      <c r="F171" s="122"/>
      <c r="G171" s="122"/>
      <c r="H171" s="122"/>
      <c r="I171" s="122"/>
      <c r="J171" s="122"/>
    </row>
    <row r="172" spans="4:10" s="5" customFormat="1" x14ac:dyDescent="0.2">
      <c r="D172" s="122"/>
      <c r="E172" s="122"/>
      <c r="F172" s="122"/>
      <c r="G172" s="122"/>
      <c r="H172" s="122"/>
      <c r="I172" s="122"/>
      <c r="J172" s="122"/>
    </row>
    <row r="173" spans="4:10" s="5" customFormat="1" x14ac:dyDescent="0.2">
      <c r="D173" s="122"/>
      <c r="E173" s="122"/>
      <c r="F173" s="122"/>
      <c r="G173" s="122"/>
      <c r="H173" s="122"/>
      <c r="I173" s="122"/>
      <c r="J173" s="122"/>
    </row>
    <row r="174" spans="4:10" s="5" customFormat="1" x14ac:dyDescent="0.2">
      <c r="D174" s="122"/>
      <c r="E174" s="122"/>
      <c r="F174" s="122"/>
      <c r="G174" s="122"/>
      <c r="H174" s="122"/>
      <c r="I174" s="122"/>
      <c r="J174" s="122"/>
    </row>
    <row r="175" spans="4:10" s="5" customFormat="1" x14ac:dyDescent="0.2">
      <c r="D175" s="122"/>
      <c r="E175" s="122"/>
      <c r="F175" s="122"/>
      <c r="G175" s="122"/>
      <c r="H175" s="122"/>
      <c r="I175" s="122"/>
      <c r="J175" s="122"/>
    </row>
    <row r="176" spans="4:10" s="5" customFormat="1" x14ac:dyDescent="0.2">
      <c r="D176" s="122"/>
      <c r="E176" s="122"/>
      <c r="F176" s="122"/>
      <c r="G176" s="122"/>
      <c r="H176" s="122"/>
      <c r="I176" s="122"/>
      <c r="J176" s="122"/>
    </row>
    <row r="177" spans="4:10" s="5" customFormat="1" x14ac:dyDescent="0.2">
      <c r="D177" s="122"/>
      <c r="E177" s="122"/>
      <c r="F177" s="122"/>
      <c r="G177" s="122"/>
      <c r="H177" s="122"/>
      <c r="I177" s="122"/>
      <c r="J177" s="122"/>
    </row>
    <row r="178" spans="4:10" s="5" customFormat="1" x14ac:dyDescent="0.2">
      <c r="D178" s="122"/>
      <c r="E178" s="122"/>
      <c r="F178" s="122"/>
      <c r="G178" s="122"/>
      <c r="H178" s="122"/>
      <c r="I178" s="122"/>
      <c r="J178" s="122"/>
    </row>
    <row r="179" spans="4:10" s="5" customFormat="1" x14ac:dyDescent="0.2">
      <c r="D179" s="122"/>
      <c r="E179" s="122"/>
      <c r="F179" s="122"/>
      <c r="G179" s="122"/>
      <c r="H179" s="122"/>
      <c r="I179" s="122"/>
      <c r="J179" s="122"/>
    </row>
    <row r="180" spans="4:10" s="5" customFormat="1" x14ac:dyDescent="0.2">
      <c r="D180" s="122"/>
      <c r="E180" s="122"/>
      <c r="F180" s="122"/>
      <c r="G180" s="122"/>
      <c r="H180" s="122"/>
      <c r="I180" s="122"/>
      <c r="J180" s="122"/>
    </row>
    <row r="181" spans="4:10" s="5" customFormat="1" x14ac:dyDescent="0.2">
      <c r="D181" s="122"/>
      <c r="E181" s="122"/>
      <c r="F181" s="122"/>
      <c r="G181" s="122"/>
      <c r="H181" s="122"/>
      <c r="I181" s="122"/>
      <c r="J181" s="122"/>
    </row>
    <row r="182" spans="4:10" s="5" customFormat="1" x14ac:dyDescent="0.2">
      <c r="D182" s="122"/>
      <c r="E182" s="122"/>
      <c r="F182" s="122"/>
      <c r="G182" s="122"/>
      <c r="H182" s="122"/>
      <c r="I182" s="122"/>
      <c r="J182" s="122"/>
    </row>
    <row r="183" spans="4:10" s="5" customFormat="1" x14ac:dyDescent="0.2">
      <c r="D183" s="122"/>
      <c r="E183" s="122"/>
      <c r="F183" s="122"/>
      <c r="G183" s="122"/>
      <c r="H183" s="122"/>
      <c r="I183" s="122"/>
      <c r="J183" s="122"/>
    </row>
    <row r="184" spans="4:10" s="5" customFormat="1" x14ac:dyDescent="0.2">
      <c r="D184" s="122"/>
      <c r="E184" s="122"/>
      <c r="F184" s="122"/>
      <c r="G184" s="122"/>
      <c r="H184" s="122"/>
      <c r="I184" s="122"/>
      <c r="J184" s="122"/>
    </row>
    <row r="185" spans="4:10" s="5" customFormat="1" x14ac:dyDescent="0.2">
      <c r="D185" s="122"/>
      <c r="E185" s="122"/>
      <c r="F185" s="122"/>
      <c r="G185" s="122"/>
      <c r="H185" s="122"/>
      <c r="I185" s="122"/>
      <c r="J185" s="122"/>
    </row>
    <row r="186" spans="4:10" s="5" customFormat="1" x14ac:dyDescent="0.2">
      <c r="D186" s="122"/>
      <c r="E186" s="122"/>
      <c r="F186" s="122"/>
      <c r="G186" s="122"/>
      <c r="H186" s="122"/>
      <c r="I186" s="122"/>
      <c r="J186" s="122"/>
    </row>
    <row r="187" spans="4:10" s="5" customFormat="1" x14ac:dyDescent="0.2">
      <c r="D187" s="122"/>
      <c r="E187" s="122"/>
      <c r="F187" s="122"/>
      <c r="G187" s="122"/>
      <c r="H187" s="122"/>
      <c r="I187" s="122"/>
      <c r="J187" s="122"/>
    </row>
    <row r="188" spans="4:10" s="5" customFormat="1" x14ac:dyDescent="0.2">
      <c r="D188" s="122"/>
      <c r="E188" s="122"/>
      <c r="F188" s="122"/>
      <c r="G188" s="122"/>
      <c r="H188" s="122"/>
      <c r="I188" s="122"/>
      <c r="J188" s="122"/>
    </row>
    <row r="189" spans="4:10" s="5" customFormat="1" x14ac:dyDescent="0.2">
      <c r="D189" s="122"/>
      <c r="E189" s="122"/>
      <c r="F189" s="122"/>
      <c r="G189" s="122"/>
      <c r="H189" s="122"/>
      <c r="I189" s="122"/>
      <c r="J189" s="122"/>
    </row>
    <row r="190" spans="4:10" s="5" customFormat="1" x14ac:dyDescent="0.2">
      <c r="D190" s="122"/>
      <c r="E190" s="122"/>
      <c r="F190" s="122"/>
      <c r="G190" s="122"/>
      <c r="H190" s="122"/>
      <c r="I190" s="122"/>
      <c r="J190" s="122"/>
    </row>
    <row r="191" spans="4:10" s="5" customFormat="1" x14ac:dyDescent="0.2">
      <c r="D191" s="122"/>
      <c r="E191" s="122"/>
      <c r="F191" s="122"/>
      <c r="G191" s="122"/>
      <c r="H191" s="122"/>
      <c r="I191" s="122"/>
      <c r="J191" s="122"/>
    </row>
    <row r="192" spans="4:10" s="5" customFormat="1" x14ac:dyDescent="0.2">
      <c r="D192" s="122"/>
      <c r="E192" s="122"/>
      <c r="F192" s="122"/>
      <c r="G192" s="122"/>
      <c r="H192" s="122"/>
      <c r="I192" s="122"/>
      <c r="J192" s="122"/>
    </row>
    <row r="193" spans="4:10" s="5" customFormat="1" x14ac:dyDescent="0.2">
      <c r="D193" s="122"/>
      <c r="E193" s="122"/>
      <c r="F193" s="122"/>
      <c r="G193" s="122"/>
      <c r="H193" s="122"/>
      <c r="I193" s="122"/>
      <c r="J193" s="122"/>
    </row>
    <row r="194" spans="4:10" s="5" customFormat="1" x14ac:dyDescent="0.2">
      <c r="D194" s="122"/>
      <c r="E194" s="122"/>
      <c r="F194" s="122"/>
      <c r="G194" s="122"/>
      <c r="H194" s="122"/>
      <c r="I194" s="122"/>
      <c r="J194" s="122"/>
    </row>
    <row r="195" spans="4:10" s="5" customFormat="1" x14ac:dyDescent="0.2">
      <c r="D195" s="122"/>
      <c r="E195" s="122"/>
      <c r="F195" s="122"/>
      <c r="G195" s="122"/>
      <c r="H195" s="122"/>
      <c r="I195" s="122"/>
      <c r="J195" s="122"/>
    </row>
    <row r="196" spans="4:10" s="5" customFormat="1" x14ac:dyDescent="0.2">
      <c r="D196" s="122"/>
      <c r="E196" s="122"/>
      <c r="F196" s="122"/>
      <c r="G196" s="122"/>
      <c r="H196" s="122"/>
      <c r="I196" s="122"/>
      <c r="J196" s="122"/>
    </row>
    <row r="197" spans="4:10" s="5" customFormat="1" x14ac:dyDescent="0.2">
      <c r="D197" s="122"/>
      <c r="E197" s="122"/>
      <c r="F197" s="122"/>
      <c r="G197" s="122"/>
      <c r="H197" s="122"/>
      <c r="I197" s="122"/>
      <c r="J197" s="122"/>
    </row>
    <row r="198" spans="4:10" s="5" customFormat="1" x14ac:dyDescent="0.2">
      <c r="D198" s="122"/>
      <c r="E198" s="122"/>
      <c r="F198" s="122"/>
      <c r="G198" s="122"/>
      <c r="H198" s="122"/>
      <c r="I198" s="122"/>
      <c r="J198" s="122"/>
    </row>
    <row r="199" spans="4:10" s="5" customFormat="1" x14ac:dyDescent="0.2">
      <c r="D199" s="122"/>
      <c r="E199" s="122"/>
      <c r="F199" s="122"/>
      <c r="G199" s="122"/>
      <c r="H199" s="122"/>
      <c r="I199" s="122"/>
      <c r="J199" s="122"/>
    </row>
    <row r="200" spans="4:10" s="5" customFormat="1" x14ac:dyDescent="0.2">
      <c r="D200" s="122"/>
      <c r="E200" s="122"/>
      <c r="F200" s="122"/>
      <c r="G200" s="122"/>
      <c r="H200" s="122"/>
      <c r="I200" s="122"/>
      <c r="J200" s="122"/>
    </row>
    <row r="201" spans="4:10" s="5" customFormat="1" x14ac:dyDescent="0.2">
      <c r="D201" s="122"/>
      <c r="E201" s="122"/>
      <c r="F201" s="122"/>
      <c r="G201" s="122"/>
      <c r="H201" s="122"/>
      <c r="I201" s="122"/>
      <c r="J201" s="122"/>
    </row>
    <row r="202" spans="4:10" s="5" customFormat="1" x14ac:dyDescent="0.2">
      <c r="D202" s="122"/>
      <c r="E202" s="122"/>
      <c r="F202" s="122"/>
      <c r="G202" s="122"/>
      <c r="H202" s="122"/>
      <c r="I202" s="122"/>
      <c r="J202" s="122"/>
    </row>
    <row r="203" spans="4:10" s="5" customFormat="1" x14ac:dyDescent="0.2">
      <c r="D203" s="122"/>
      <c r="E203" s="122"/>
      <c r="F203" s="122"/>
      <c r="G203" s="122"/>
      <c r="H203" s="122"/>
      <c r="I203" s="122"/>
      <c r="J203" s="122"/>
    </row>
    <row r="204" spans="4:10" s="5" customFormat="1" x14ac:dyDescent="0.2">
      <c r="D204" s="122"/>
      <c r="E204" s="122"/>
      <c r="F204" s="122"/>
      <c r="G204" s="122"/>
      <c r="H204" s="122"/>
      <c r="I204" s="122"/>
      <c r="J204" s="122"/>
    </row>
    <row r="205" spans="4:10" s="5" customFormat="1" x14ac:dyDescent="0.2">
      <c r="D205" s="122"/>
      <c r="E205" s="122"/>
      <c r="F205" s="122"/>
      <c r="G205" s="122"/>
      <c r="H205" s="122"/>
      <c r="I205" s="122"/>
      <c r="J205" s="122"/>
    </row>
    <row r="206" spans="4:10" s="5" customFormat="1" x14ac:dyDescent="0.2">
      <c r="D206" s="122"/>
      <c r="E206" s="122"/>
      <c r="F206" s="122"/>
      <c r="G206" s="122"/>
      <c r="H206" s="122"/>
      <c r="I206" s="122"/>
      <c r="J206" s="122"/>
    </row>
    <row r="207" spans="4:10" s="5" customFormat="1" x14ac:dyDescent="0.2">
      <c r="D207" s="122"/>
      <c r="E207" s="122"/>
      <c r="F207" s="122"/>
      <c r="G207" s="122"/>
      <c r="H207" s="122"/>
      <c r="I207" s="122"/>
      <c r="J207" s="122"/>
    </row>
    <row r="208" spans="4:10" s="5" customFormat="1" x14ac:dyDescent="0.2">
      <c r="D208" s="122"/>
      <c r="E208" s="122"/>
      <c r="F208" s="122"/>
      <c r="G208" s="122"/>
      <c r="H208" s="122"/>
      <c r="I208" s="122"/>
      <c r="J208" s="122"/>
    </row>
    <row r="209" spans="2:10" s="5" customFormat="1" x14ac:dyDescent="0.2">
      <c r="D209" s="122"/>
      <c r="E209" s="122"/>
      <c r="F209" s="122"/>
      <c r="G209" s="122"/>
      <c r="H209" s="122"/>
      <c r="I209" s="122"/>
      <c r="J209" s="122"/>
    </row>
    <row r="210" spans="2:10" s="5" customFormat="1" x14ac:dyDescent="0.2">
      <c r="D210" s="122"/>
      <c r="E210" s="122"/>
      <c r="F210" s="122"/>
      <c r="G210" s="122"/>
      <c r="H210" s="122"/>
      <c r="I210" s="122"/>
      <c r="J210" s="122"/>
    </row>
    <row r="211" spans="2:10" s="5" customFormat="1" x14ac:dyDescent="0.2">
      <c r="D211" s="122"/>
      <c r="E211" s="122"/>
      <c r="F211" s="122"/>
      <c r="G211" s="122"/>
      <c r="H211" s="122"/>
      <c r="I211" s="122"/>
      <c r="J211" s="122"/>
    </row>
    <row r="212" spans="2:10" s="5" customFormat="1" x14ac:dyDescent="0.2">
      <c r="D212" s="122"/>
      <c r="E212" s="122"/>
      <c r="F212" s="122"/>
      <c r="G212" s="122"/>
      <c r="H212" s="122"/>
      <c r="I212" s="122"/>
      <c r="J212" s="122"/>
    </row>
    <row r="213" spans="2:10" s="5" customFormat="1" x14ac:dyDescent="0.2">
      <c r="D213" s="122"/>
      <c r="E213" s="122"/>
      <c r="F213" s="122"/>
      <c r="G213" s="122"/>
      <c r="H213" s="122"/>
      <c r="I213" s="122"/>
      <c r="J213" s="122"/>
    </row>
    <row r="214" spans="2:10" s="5" customFormat="1" x14ac:dyDescent="0.2">
      <c r="B214" s="15"/>
      <c r="C214" s="15"/>
      <c r="D214" s="122"/>
      <c r="E214" s="122"/>
      <c r="F214" s="122"/>
      <c r="G214" s="122"/>
      <c r="H214" s="122"/>
      <c r="I214" s="122"/>
      <c r="J214" s="122"/>
    </row>
    <row r="215" spans="2:10" s="5" customFormat="1" x14ac:dyDescent="0.2">
      <c r="B215" s="15"/>
      <c r="C215" s="15"/>
      <c r="D215" s="122"/>
      <c r="E215" s="122"/>
      <c r="F215" s="122"/>
      <c r="G215" s="122"/>
      <c r="H215" s="122"/>
      <c r="I215" s="122"/>
      <c r="J215" s="122"/>
    </row>
    <row r="216" spans="2:10" s="5" customFormat="1" x14ac:dyDescent="0.2">
      <c r="B216" s="15"/>
      <c r="C216" s="15"/>
      <c r="D216" s="122"/>
      <c r="E216" s="122"/>
      <c r="F216" s="122"/>
      <c r="G216" s="122"/>
      <c r="H216" s="122"/>
      <c r="I216" s="122"/>
      <c r="J216" s="122"/>
    </row>
  </sheetData>
  <mergeCells count="6">
    <mergeCell ref="B6:C6"/>
    <mergeCell ref="B7:C7"/>
    <mergeCell ref="B59:C59"/>
    <mergeCell ref="B61:C61"/>
    <mergeCell ref="B62:C62"/>
    <mergeCell ref="B58:C58"/>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zoomScaleNormal="100" zoomScaleSheetLayoutView="85" workbookViewId="0"/>
  </sheetViews>
  <sheetFormatPr baseColWidth="10" defaultColWidth="9.140625" defaultRowHeight="12.75" x14ac:dyDescent="0.2"/>
  <cols>
    <col min="1" max="1" width="6.42578125" style="486" bestFit="1" customWidth="1"/>
    <col min="2" max="2" width="40.5703125" style="486" customWidth="1"/>
    <col min="3" max="3" width="17" style="486" customWidth="1"/>
    <col min="4" max="4" width="12" style="486" bestFit="1" customWidth="1"/>
    <col min="5" max="10" width="11.140625" style="486" customWidth="1"/>
    <col min="11" max="11" width="9.140625" style="486"/>
    <col min="12" max="12" width="9" style="486" customWidth="1"/>
    <col min="13" max="16384" width="9.140625" style="486"/>
  </cols>
  <sheetData>
    <row r="1" spans="1:10" ht="15" x14ac:dyDescent="0.2">
      <c r="A1" s="802" t="s">
        <v>237</v>
      </c>
      <c r="B1" s="804"/>
    </row>
    <row r="2" spans="1:10" ht="15" customHeight="1" x14ac:dyDescent="0.2">
      <c r="A2" s="804"/>
      <c r="B2" s="410" t="s">
        <v>805</v>
      </c>
      <c r="C2" s="758"/>
      <c r="D2" s="758"/>
      <c r="E2" s="758"/>
      <c r="F2" s="758"/>
      <c r="G2" s="758"/>
      <c r="H2" s="758"/>
      <c r="I2" s="758"/>
      <c r="J2" s="758"/>
    </row>
    <row r="3" spans="1:10" ht="15" customHeight="1" x14ac:dyDescent="0.2">
      <c r="A3" s="804"/>
      <c r="B3" s="745" t="s">
        <v>670</v>
      </c>
      <c r="C3" s="763"/>
      <c r="D3" s="763"/>
      <c r="E3" s="763"/>
      <c r="F3" s="763"/>
      <c r="G3" s="763"/>
      <c r="H3" s="763"/>
      <c r="I3" s="763"/>
      <c r="J3" s="763"/>
    </row>
    <row r="4" spans="1:10" x14ac:dyDescent="0.2">
      <c r="B4" s="763"/>
      <c r="C4" s="763"/>
      <c r="D4" s="763"/>
      <c r="E4" s="763"/>
      <c r="F4" s="763"/>
      <c r="G4" s="763"/>
      <c r="H4" s="763"/>
      <c r="I4" s="763"/>
      <c r="J4" s="763"/>
    </row>
    <row r="5" spans="1:10" ht="41.25" customHeight="1" x14ac:dyDescent="0.2">
      <c r="B5" s="1370" t="s">
        <v>743</v>
      </c>
      <c r="C5" s="1370"/>
      <c r="D5" s="1370"/>
      <c r="E5" s="1370"/>
      <c r="F5" s="1370"/>
      <c r="G5" s="1370"/>
      <c r="H5" s="1370"/>
      <c r="I5" s="1370"/>
      <c r="J5" s="18"/>
    </row>
    <row r="6" spans="1:10" x14ac:dyDescent="0.2">
      <c r="B6" s="373"/>
      <c r="C6" s="373"/>
      <c r="D6" s="373"/>
      <c r="E6" s="373"/>
      <c r="F6" s="373"/>
      <c r="G6" s="373"/>
      <c r="H6" s="373"/>
      <c r="I6" s="373"/>
      <c r="J6" s="373"/>
    </row>
    <row r="7" spans="1:10" ht="13.5" thickBot="1" x14ac:dyDescent="0.25">
      <c r="B7" s="286" t="s">
        <v>927</v>
      </c>
      <c r="C7" s="764"/>
      <c r="D7" s="764"/>
      <c r="E7" s="765"/>
      <c r="F7" s="765"/>
      <c r="G7" s="765"/>
      <c r="H7" s="765"/>
      <c r="I7" s="765"/>
      <c r="J7" s="765"/>
    </row>
    <row r="8" spans="1:10" ht="37.5" customHeight="1" thickTop="1" thickBot="1" x14ac:dyDescent="0.25">
      <c r="B8" s="353"/>
      <c r="C8" s="675" t="s">
        <v>983</v>
      </c>
      <c r="D8" s="676">
        <v>2019</v>
      </c>
      <c r="E8" s="675">
        <v>2020</v>
      </c>
      <c r="F8" s="675">
        <v>2021</v>
      </c>
      <c r="G8" s="675">
        <v>2022</v>
      </c>
      <c r="H8" s="675">
        <v>2023</v>
      </c>
      <c r="I8" s="676" t="s">
        <v>984</v>
      </c>
    </row>
    <row r="9" spans="1:10" ht="6" customHeight="1" thickTop="1" thickBot="1" x14ac:dyDescent="0.25">
      <c r="B9" s="766"/>
      <c r="C9" s="766"/>
      <c r="D9" s="767"/>
      <c r="E9" s="767"/>
      <c r="F9" s="767"/>
      <c r="G9" s="766"/>
      <c r="H9" s="766"/>
      <c r="I9" s="766"/>
    </row>
    <row r="10" spans="1:10" ht="24.75" customHeight="1" thickTop="1" thickBot="1" x14ac:dyDescent="0.25">
      <c r="B10" s="768" t="s">
        <v>303</v>
      </c>
      <c r="C10" s="769">
        <f>SUM(C12:C27)</f>
        <v>161180.91610623823</v>
      </c>
      <c r="D10" s="769">
        <f>SUM(D12:D26)</f>
        <v>24049.881741921399</v>
      </c>
      <c r="E10" s="769">
        <f t="shared" ref="E10:I10" si="0">SUM(E12:E26)</f>
        <v>12899.288621640144</v>
      </c>
      <c r="F10" s="769">
        <f t="shared" si="0"/>
        <v>12381.569446416583</v>
      </c>
      <c r="G10" s="769">
        <f>SUM(G12:G26)</f>
        <v>21298.475305723325</v>
      </c>
      <c r="H10" s="769">
        <f t="shared" si="0"/>
        <v>17013.218987819313</v>
      </c>
      <c r="I10" s="769">
        <f t="shared" si="0"/>
        <v>73495.537016534596</v>
      </c>
      <c r="J10" s="380"/>
    </row>
    <row r="11" spans="1:10" ht="12" customHeight="1" thickTop="1" x14ac:dyDescent="0.2">
      <c r="B11" s="796"/>
      <c r="C11" s="797"/>
      <c r="D11" s="797"/>
      <c r="E11" s="797"/>
      <c r="F11" s="797"/>
      <c r="G11" s="797"/>
      <c r="H11" s="797"/>
      <c r="I11" s="797"/>
      <c r="J11" s="380"/>
    </row>
    <row r="12" spans="1:10" ht="15" x14ac:dyDescent="0.2">
      <c r="B12" s="794" t="s">
        <v>661</v>
      </c>
      <c r="C12" s="795">
        <f>SUM(D12:I12)</f>
        <v>94525.584984635789</v>
      </c>
      <c r="D12" s="972">
        <v>10571.481678585304</v>
      </c>
      <c r="E12" s="972">
        <v>10248.775382744238</v>
      </c>
      <c r="F12" s="972">
        <v>6606.2863078372284</v>
      </c>
      <c r="G12" s="972">
        <v>5393.2472044500737</v>
      </c>
      <c r="H12" s="972">
        <v>4865.005037068503</v>
      </c>
      <c r="I12" s="972">
        <v>56840.789373950436</v>
      </c>
      <c r="J12" s="380"/>
    </row>
    <row r="13" spans="1:10" x14ac:dyDescent="0.2">
      <c r="B13" s="770"/>
      <c r="C13" s="746"/>
      <c r="D13" s="973"/>
      <c r="E13" s="973"/>
      <c r="F13" s="973"/>
      <c r="G13" s="973"/>
      <c r="H13" s="973"/>
      <c r="I13" s="973"/>
      <c r="J13" s="380"/>
    </row>
    <row r="14" spans="1:10" ht="15" x14ac:dyDescent="0.2">
      <c r="B14" s="794" t="s">
        <v>618</v>
      </c>
      <c r="C14" s="795">
        <f>SUM(D14:I14)</f>
        <v>51037.436137833953</v>
      </c>
      <c r="D14" s="972">
        <v>1771.4307414100329</v>
      </c>
      <c r="E14" s="972">
        <v>1770.3895322738833</v>
      </c>
      <c r="F14" s="972">
        <v>5396.1909311808686</v>
      </c>
      <c r="G14" s="972">
        <v>15543.567315612127</v>
      </c>
      <c r="H14" s="972">
        <v>11756.373295735493</v>
      </c>
      <c r="I14" s="972">
        <v>14799.484321621541</v>
      </c>
      <c r="J14" s="380"/>
    </row>
    <row r="15" spans="1:10" x14ac:dyDescent="0.2">
      <c r="B15" s="771"/>
      <c r="C15" s="746"/>
      <c r="D15" s="973"/>
      <c r="E15" s="973"/>
      <c r="F15" s="973"/>
      <c r="G15" s="973"/>
      <c r="H15" s="973"/>
      <c r="I15" s="973"/>
      <c r="J15" s="380"/>
    </row>
    <row r="16" spans="1:10" ht="15" x14ac:dyDescent="0.2">
      <c r="B16" s="794" t="s">
        <v>619</v>
      </c>
      <c r="C16" s="795">
        <f>SUM(D16:I16)</f>
        <v>6912.168533719554</v>
      </c>
      <c r="D16" s="972">
        <v>3866.2630102374924</v>
      </c>
      <c r="E16" s="972">
        <v>299.34820104044996</v>
      </c>
      <c r="F16" s="974">
        <v>311.33639699484905</v>
      </c>
      <c r="G16" s="972">
        <v>288.76387774920397</v>
      </c>
      <c r="H16" s="975">
        <v>291.26147658355899</v>
      </c>
      <c r="I16" s="972">
        <v>1855.1955711140008</v>
      </c>
      <c r="J16" s="380"/>
    </row>
    <row r="17" spans="2:12" x14ac:dyDescent="0.2">
      <c r="B17" s="772"/>
      <c r="C17" s="746"/>
      <c r="D17" s="973"/>
      <c r="E17" s="973"/>
      <c r="F17" s="973"/>
      <c r="G17" s="973"/>
      <c r="H17" s="973"/>
      <c r="I17" s="973"/>
      <c r="J17" s="380"/>
    </row>
    <row r="18" spans="2:12" ht="15" x14ac:dyDescent="0.2">
      <c r="B18" s="794" t="s">
        <v>620</v>
      </c>
      <c r="C18" s="795">
        <f>SUM(D18:I18)</f>
        <v>0.73175203341477146</v>
      </c>
      <c r="D18" s="972">
        <v>0.13420148604449808</v>
      </c>
      <c r="E18" s="972">
        <v>0.14367085002464133</v>
      </c>
      <c r="F18" s="972">
        <v>0.15397928363585267</v>
      </c>
      <c r="G18" s="972">
        <v>0.16493890191720031</v>
      </c>
      <c r="H18" s="972">
        <v>6.7211663169048766E-2</v>
      </c>
      <c r="I18" s="972">
        <v>6.7749848623530257E-2</v>
      </c>
      <c r="J18" s="380"/>
    </row>
    <row r="19" spans="2:12" x14ac:dyDescent="0.2">
      <c r="B19" s="771"/>
      <c r="C19" s="746"/>
      <c r="D19" s="973"/>
      <c r="E19" s="973"/>
      <c r="F19" s="973"/>
      <c r="G19" s="973"/>
      <c r="H19" s="973"/>
      <c r="I19" s="973"/>
      <c r="J19" s="380"/>
    </row>
    <row r="20" spans="2:12" ht="15" x14ac:dyDescent="0.2">
      <c r="B20" s="794" t="s">
        <v>662</v>
      </c>
      <c r="C20" s="795">
        <f>SUM(D20:I20)</f>
        <v>0</v>
      </c>
      <c r="D20" s="972">
        <v>0</v>
      </c>
      <c r="E20" s="972">
        <v>0</v>
      </c>
      <c r="F20" s="972">
        <v>0</v>
      </c>
      <c r="G20" s="972">
        <v>0</v>
      </c>
      <c r="H20" s="972">
        <v>0</v>
      </c>
      <c r="I20" s="972">
        <v>0</v>
      </c>
      <c r="J20" s="380"/>
    </row>
    <row r="21" spans="2:12" x14ac:dyDescent="0.2">
      <c r="B21" s="771"/>
      <c r="C21" s="746"/>
      <c r="D21" s="973"/>
      <c r="E21" s="973"/>
      <c r="F21" s="973"/>
      <c r="G21" s="973"/>
      <c r="H21" s="973"/>
      <c r="I21" s="973"/>
      <c r="J21" s="380"/>
    </row>
    <row r="22" spans="2:12" ht="15" x14ac:dyDescent="0.2">
      <c r="B22" s="794" t="s">
        <v>621</v>
      </c>
      <c r="C22" s="795">
        <f>SUM(D22:I22)</f>
        <v>8299.9688063740759</v>
      </c>
      <c r="D22" s="972">
        <v>7782.1705181525276</v>
      </c>
      <c r="E22" s="976">
        <v>517.79828822154889</v>
      </c>
      <c r="F22" s="972">
        <v>0</v>
      </c>
      <c r="G22" s="977">
        <v>0</v>
      </c>
      <c r="H22" s="977">
        <v>0</v>
      </c>
      <c r="I22" s="977">
        <v>0</v>
      </c>
      <c r="J22" s="380"/>
    </row>
    <row r="23" spans="2:12" x14ac:dyDescent="0.2">
      <c r="B23" s="771"/>
      <c r="C23" s="746"/>
      <c r="D23" s="973"/>
      <c r="E23" s="973"/>
      <c r="F23" s="973"/>
      <c r="G23" s="973"/>
      <c r="H23" s="973"/>
      <c r="I23" s="973"/>
      <c r="J23" s="380"/>
    </row>
    <row r="24" spans="2:12" ht="15" x14ac:dyDescent="0.2">
      <c r="B24" s="794" t="s">
        <v>622</v>
      </c>
      <c r="C24" s="795">
        <f>SUM(D24:I24)</f>
        <v>362.08090545858624</v>
      </c>
      <c r="D24" s="977">
        <v>58.401592049999998</v>
      </c>
      <c r="E24" s="977">
        <v>62.833546509999998</v>
      </c>
      <c r="F24" s="977">
        <v>67.60183112</v>
      </c>
      <c r="G24" s="977">
        <v>72.73196901</v>
      </c>
      <c r="H24" s="977">
        <v>100.51196676858626</v>
      </c>
      <c r="I24" s="977">
        <v>0</v>
      </c>
      <c r="J24" s="380"/>
    </row>
    <row r="25" spans="2:12" x14ac:dyDescent="0.2">
      <c r="B25" s="772"/>
      <c r="C25" s="746"/>
      <c r="D25" s="973"/>
      <c r="E25" s="973"/>
      <c r="F25" s="973"/>
      <c r="G25" s="973"/>
      <c r="H25" s="973"/>
      <c r="I25" s="973"/>
      <c r="J25" s="380"/>
    </row>
    <row r="26" spans="2:12" ht="15" x14ac:dyDescent="0.2">
      <c r="B26" s="794" t="s">
        <v>623</v>
      </c>
      <c r="C26" s="795">
        <v>42.944986182872896</v>
      </c>
      <c r="D26" s="977">
        <v>0</v>
      </c>
      <c r="E26" s="977">
        <v>0</v>
      </c>
      <c r="F26" s="977">
        <v>0</v>
      </c>
      <c r="G26" s="977">
        <v>0</v>
      </c>
      <c r="H26" s="977">
        <v>0</v>
      </c>
      <c r="I26" s="977">
        <v>0</v>
      </c>
      <c r="J26" s="380"/>
    </row>
    <row r="27" spans="2:12" ht="13.5" thickBot="1" x14ac:dyDescent="0.25">
      <c r="B27" s="773"/>
      <c r="C27" s="747"/>
      <c r="D27" s="747"/>
      <c r="E27" s="747"/>
      <c r="F27" s="747"/>
      <c r="G27" s="747"/>
      <c r="H27" s="747"/>
      <c r="I27" s="747"/>
      <c r="J27" s="380"/>
    </row>
    <row r="28" spans="2:12" ht="13.5" thickTop="1" x14ac:dyDescent="0.2"/>
    <row r="29" spans="2:12" x14ac:dyDescent="0.2">
      <c r="B29" s="1371" t="s">
        <v>624</v>
      </c>
      <c r="C29" s="1371"/>
      <c r="D29" s="1371"/>
      <c r="E29" s="1371"/>
      <c r="F29" s="1371"/>
      <c r="G29" s="1371"/>
      <c r="H29" s="1371"/>
      <c r="I29" s="1371"/>
      <c r="J29" s="774"/>
    </row>
    <row r="30" spans="2:12" x14ac:dyDescent="0.2">
      <c r="B30" s="774"/>
      <c r="C30" s="774"/>
      <c r="D30" s="774"/>
      <c r="E30" s="774"/>
      <c r="F30" s="774"/>
      <c r="G30" s="774"/>
      <c r="H30" s="774"/>
      <c r="I30" s="774"/>
      <c r="J30" s="774"/>
    </row>
    <row r="31" spans="2:12" x14ac:dyDescent="0.2">
      <c r="D31" s="380"/>
    </row>
    <row r="32" spans="2:12" x14ac:dyDescent="0.2">
      <c r="D32" s="775"/>
      <c r="G32" s="380"/>
      <c r="L32" s="501"/>
    </row>
    <row r="33" spans="3:9" x14ac:dyDescent="0.2">
      <c r="C33" s="380"/>
      <c r="G33" s="380"/>
    </row>
    <row r="34" spans="3:9" x14ac:dyDescent="0.2">
      <c r="C34" s="501"/>
      <c r="D34" s="501"/>
      <c r="E34" s="501"/>
      <c r="F34" s="501"/>
      <c r="G34" s="501"/>
      <c r="H34" s="501"/>
      <c r="I34" s="501"/>
    </row>
    <row r="35" spans="3:9" x14ac:dyDescent="0.2">
      <c r="C35" s="501"/>
      <c r="D35" s="501"/>
      <c r="E35" s="501"/>
      <c r="F35" s="501"/>
      <c r="G35" s="501"/>
      <c r="H35" s="501"/>
      <c r="I35" s="501"/>
    </row>
    <row r="36" spans="3:9" x14ac:dyDescent="0.2">
      <c r="C36" s="501"/>
      <c r="D36" s="501"/>
      <c r="E36" s="501"/>
      <c r="F36" s="501"/>
      <c r="G36" s="501"/>
      <c r="H36" s="501"/>
      <c r="I36" s="501"/>
    </row>
    <row r="37" spans="3:9" x14ac:dyDescent="0.2">
      <c r="C37" s="501"/>
      <c r="D37" s="501"/>
      <c r="E37" s="501"/>
      <c r="G37" s="501"/>
      <c r="H37" s="501"/>
      <c r="I37" s="501"/>
    </row>
    <row r="38" spans="3:9" x14ac:dyDescent="0.2">
      <c r="C38" s="501"/>
      <c r="D38" s="501"/>
      <c r="E38" s="501"/>
      <c r="F38" s="501"/>
      <c r="G38" s="501"/>
      <c r="H38" s="501"/>
      <c r="I38" s="501"/>
    </row>
    <row r="39" spans="3:9" x14ac:dyDescent="0.2">
      <c r="C39" s="501"/>
      <c r="D39" s="501"/>
      <c r="E39" s="501"/>
      <c r="F39" s="501"/>
      <c r="G39" s="501"/>
      <c r="H39" s="501"/>
      <c r="I39" s="501"/>
    </row>
    <row r="40" spans="3:9" x14ac:dyDescent="0.2">
      <c r="C40" s="501"/>
      <c r="D40" s="501"/>
      <c r="E40" s="501"/>
      <c r="F40" s="501"/>
      <c r="G40" s="501"/>
      <c r="H40" s="501"/>
      <c r="I40" s="501"/>
    </row>
    <row r="41" spans="3:9" x14ac:dyDescent="0.2">
      <c r="C41" s="501"/>
      <c r="D41" s="501"/>
      <c r="E41" s="501"/>
      <c r="F41" s="501"/>
      <c r="G41" s="501"/>
      <c r="H41" s="501"/>
      <c r="I41" s="501"/>
    </row>
    <row r="42" spans="3:9" x14ac:dyDescent="0.2">
      <c r="C42" s="501"/>
      <c r="D42" s="501"/>
      <c r="E42" s="501"/>
      <c r="F42" s="501"/>
      <c r="G42" s="501"/>
      <c r="H42" s="501"/>
      <c r="I42" s="501"/>
    </row>
    <row r="43" spans="3:9" x14ac:dyDescent="0.2">
      <c r="C43" s="501"/>
      <c r="D43" s="501"/>
      <c r="E43" s="501"/>
      <c r="F43" s="501"/>
      <c r="G43" s="501"/>
      <c r="H43" s="501"/>
      <c r="I43" s="501"/>
    </row>
    <row r="44" spans="3:9" x14ac:dyDescent="0.2">
      <c r="C44" s="501"/>
      <c r="D44" s="501"/>
      <c r="E44" s="501"/>
      <c r="F44" s="501"/>
      <c r="G44" s="501"/>
      <c r="H44" s="501"/>
      <c r="I44" s="501"/>
    </row>
    <row r="45" spans="3:9" x14ac:dyDescent="0.2">
      <c r="C45" s="501"/>
      <c r="D45" s="501"/>
      <c r="E45" s="501"/>
      <c r="F45" s="501"/>
      <c r="G45" s="501"/>
      <c r="H45" s="501"/>
      <c r="I45" s="501"/>
    </row>
    <row r="46" spans="3:9" x14ac:dyDescent="0.2">
      <c r="C46" s="501"/>
      <c r="D46" s="501"/>
      <c r="E46" s="501"/>
      <c r="F46" s="501"/>
      <c r="G46" s="501"/>
      <c r="H46" s="501"/>
      <c r="I46" s="501"/>
    </row>
    <row r="47" spans="3:9" x14ac:dyDescent="0.2">
      <c r="C47" s="501"/>
      <c r="D47" s="501"/>
      <c r="E47" s="501"/>
      <c r="F47" s="501"/>
      <c r="G47" s="501"/>
      <c r="H47" s="501"/>
      <c r="I47" s="501"/>
    </row>
    <row r="48" spans="3:9" x14ac:dyDescent="0.2">
      <c r="C48" s="501"/>
      <c r="D48" s="501"/>
      <c r="E48" s="501"/>
      <c r="F48" s="501"/>
      <c r="G48" s="501"/>
      <c r="H48" s="501"/>
      <c r="I48" s="501"/>
    </row>
    <row r="49" spans="3:9" x14ac:dyDescent="0.2">
      <c r="C49" s="501"/>
      <c r="D49" s="501"/>
      <c r="E49" s="501"/>
      <c r="F49" s="501"/>
      <c r="G49" s="501"/>
      <c r="H49" s="501"/>
      <c r="I49" s="501"/>
    </row>
    <row r="50" spans="3:9" x14ac:dyDescent="0.2">
      <c r="C50" s="501"/>
      <c r="D50" s="501"/>
      <c r="E50" s="501"/>
      <c r="F50" s="501"/>
      <c r="G50" s="501"/>
      <c r="H50" s="501"/>
      <c r="I50" s="501"/>
    </row>
    <row r="51" spans="3:9" x14ac:dyDescent="0.2">
      <c r="C51" s="501"/>
      <c r="D51" s="501"/>
      <c r="E51" s="501"/>
      <c r="F51" s="501"/>
      <c r="G51" s="501"/>
      <c r="H51" s="501"/>
      <c r="I51" s="501"/>
    </row>
    <row r="52" spans="3:9" x14ac:dyDescent="0.2">
      <c r="C52" s="501"/>
      <c r="D52" s="501"/>
      <c r="E52" s="501"/>
      <c r="F52" s="501"/>
      <c r="G52" s="501"/>
      <c r="H52" s="501"/>
      <c r="I52" s="501"/>
    </row>
    <row r="53" spans="3:9" x14ac:dyDescent="0.2">
      <c r="C53" s="501"/>
      <c r="D53" s="501"/>
      <c r="E53" s="501"/>
      <c r="F53" s="501"/>
      <c r="G53" s="501"/>
      <c r="H53" s="501"/>
      <c r="I53" s="501"/>
    </row>
    <row r="54" spans="3:9" x14ac:dyDescent="0.2">
      <c r="C54" s="501"/>
      <c r="D54" s="501"/>
      <c r="E54" s="501"/>
      <c r="F54" s="501"/>
      <c r="G54" s="501"/>
      <c r="H54" s="501"/>
      <c r="I54" s="501"/>
    </row>
    <row r="55" spans="3:9" x14ac:dyDescent="0.2">
      <c r="C55" s="501"/>
      <c r="D55" s="501"/>
      <c r="E55" s="501"/>
      <c r="F55" s="501"/>
      <c r="G55" s="501"/>
      <c r="H55" s="501"/>
      <c r="I55" s="501"/>
    </row>
    <row r="56" spans="3:9" x14ac:dyDescent="0.2">
      <c r="C56" s="501"/>
      <c r="D56" s="501"/>
      <c r="E56" s="501"/>
      <c r="F56" s="501"/>
      <c r="G56" s="501"/>
      <c r="H56" s="501"/>
      <c r="I56" s="501"/>
    </row>
    <row r="57" spans="3:9" x14ac:dyDescent="0.2">
      <c r="C57" s="501"/>
      <c r="D57" s="501"/>
      <c r="E57" s="501"/>
      <c r="F57" s="501"/>
      <c r="G57" s="501"/>
      <c r="H57" s="501"/>
      <c r="I57" s="501"/>
    </row>
    <row r="58" spans="3:9" x14ac:dyDescent="0.2">
      <c r="C58" s="501"/>
      <c r="D58" s="501"/>
      <c r="E58" s="501"/>
      <c r="F58" s="501"/>
      <c r="G58" s="501"/>
      <c r="H58" s="501"/>
      <c r="I58" s="501"/>
    </row>
    <row r="59" spans="3:9" x14ac:dyDescent="0.2">
      <c r="C59" s="501"/>
      <c r="D59" s="501"/>
      <c r="E59" s="501"/>
      <c r="F59" s="501"/>
      <c r="G59" s="501"/>
      <c r="H59" s="501"/>
      <c r="I59" s="501"/>
    </row>
    <row r="60" spans="3:9" x14ac:dyDescent="0.2">
      <c r="C60" s="501"/>
      <c r="D60" s="501"/>
      <c r="E60" s="501"/>
      <c r="F60" s="501"/>
      <c r="G60" s="501"/>
      <c r="H60" s="501"/>
      <c r="I60" s="501"/>
    </row>
    <row r="61" spans="3:9" x14ac:dyDescent="0.2">
      <c r="C61" s="501"/>
      <c r="D61" s="501"/>
      <c r="E61" s="501"/>
      <c r="F61" s="501"/>
      <c r="G61" s="501"/>
      <c r="H61" s="501"/>
      <c r="I61" s="501"/>
    </row>
    <row r="62" spans="3:9" x14ac:dyDescent="0.2">
      <c r="C62" s="501"/>
      <c r="D62" s="501"/>
      <c r="E62" s="501"/>
      <c r="F62" s="501"/>
      <c r="G62" s="501"/>
      <c r="H62" s="501"/>
      <c r="I62" s="501"/>
    </row>
    <row r="63" spans="3:9" x14ac:dyDescent="0.2">
      <c r="C63" s="501"/>
      <c r="D63" s="501"/>
      <c r="E63" s="501"/>
      <c r="F63" s="501"/>
      <c r="G63" s="501"/>
      <c r="H63" s="501"/>
      <c r="I63" s="501"/>
    </row>
    <row r="64" spans="3:9" x14ac:dyDescent="0.2">
      <c r="C64" s="501"/>
      <c r="D64" s="501"/>
      <c r="E64" s="501"/>
      <c r="F64" s="501"/>
      <c r="G64" s="501"/>
      <c r="H64" s="501"/>
      <c r="I64" s="501"/>
    </row>
    <row r="65" spans="3:9" x14ac:dyDescent="0.2">
      <c r="C65" s="501"/>
      <c r="D65" s="501"/>
      <c r="E65" s="501"/>
      <c r="F65" s="501"/>
      <c r="G65" s="501"/>
      <c r="H65" s="501"/>
      <c r="I65" s="501"/>
    </row>
    <row r="66" spans="3:9" x14ac:dyDescent="0.2">
      <c r="C66" s="501"/>
      <c r="D66" s="501"/>
      <c r="E66" s="501"/>
      <c r="F66" s="501"/>
      <c r="G66" s="501"/>
      <c r="H66" s="501"/>
      <c r="I66" s="501"/>
    </row>
    <row r="67" spans="3:9" x14ac:dyDescent="0.2">
      <c r="C67" s="501"/>
      <c r="D67" s="501"/>
      <c r="E67" s="501"/>
      <c r="F67" s="501"/>
      <c r="G67" s="501"/>
      <c r="H67" s="501"/>
      <c r="I67" s="501"/>
    </row>
  </sheetData>
  <mergeCells count="2">
    <mergeCell ref="B5:I5"/>
    <mergeCell ref="B29:I29"/>
  </mergeCells>
  <hyperlinks>
    <hyperlink ref="A1" location="INDICE!A1" display="Indice"/>
  </hyperlinks>
  <printOptions horizontalCentered="1"/>
  <pageMargins left="0.23" right="0.21" top="0.19685039370078741" bottom="0.19685039370078741" header="0.15748031496062992" footer="0"/>
  <pageSetup paperSize="9" scale="81" orientation="portrait" r:id="rId1"/>
  <headerFooter scaleWithDoc="0">
    <oddFooter>&amp;R&amp;A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67"/>
  <sheetViews>
    <sheetView showGridLines="0" tabSelected="1" topLeftCell="A31" zoomScaleNormal="100" zoomScaleSheetLayoutView="85" workbookViewId="0">
      <selection activeCell="E60" sqref="E60"/>
    </sheetView>
  </sheetViews>
  <sheetFormatPr baseColWidth="10" defaultColWidth="11.42578125" defaultRowHeight="12.75" x14ac:dyDescent="0.2"/>
  <cols>
    <col min="1" max="1" width="6.5703125" style="5" bestFit="1" customWidth="1"/>
    <col min="2" max="2" width="25.42578125" style="5" customWidth="1"/>
    <col min="3" max="3" width="74.7109375" style="5" customWidth="1"/>
    <col min="4" max="4" width="11.7109375" style="5" customWidth="1"/>
    <col min="5" max="5" width="12.5703125" style="5" bestFit="1" customWidth="1"/>
    <col min="6" max="8" width="11.7109375" style="5" customWidth="1"/>
    <col min="9" max="10" width="12.5703125" style="5" bestFit="1" customWidth="1"/>
    <col min="11" max="11" width="12.7109375" style="5" customWidth="1"/>
    <col min="12" max="12" width="13.140625" style="5" customWidth="1"/>
    <col min="13" max="14" width="12.42578125" style="5" bestFit="1" customWidth="1"/>
    <col min="15" max="15" width="11.7109375" style="5" customWidth="1"/>
    <col min="16" max="16384" width="11.42578125" style="5"/>
  </cols>
  <sheetData>
    <row r="1" spans="1:15" x14ac:dyDescent="0.2">
      <c r="A1" s="811" t="s">
        <v>237</v>
      </c>
    </row>
    <row r="2" spans="1:15" ht="15" x14ac:dyDescent="0.25">
      <c r="B2" s="2" t="s">
        <v>805</v>
      </c>
      <c r="C2" s="812"/>
      <c r="D2" s="813"/>
      <c r="E2" s="813"/>
      <c r="F2" s="813"/>
      <c r="G2" s="813"/>
      <c r="H2" s="813"/>
      <c r="I2" s="813"/>
      <c r="J2" s="813"/>
      <c r="K2" s="812"/>
      <c r="L2" s="812"/>
      <c r="M2" s="812"/>
      <c r="N2" s="812"/>
      <c r="O2" s="812"/>
    </row>
    <row r="3" spans="1:15" ht="15" x14ac:dyDescent="0.25">
      <c r="B3" s="6" t="s">
        <v>146</v>
      </c>
      <c r="C3" s="812"/>
      <c r="D3" s="813"/>
      <c r="E3" s="813"/>
      <c r="F3" s="813"/>
      <c r="G3" s="813"/>
      <c r="H3" s="813"/>
      <c r="I3" s="813"/>
      <c r="J3" s="813"/>
      <c r="K3" s="812"/>
      <c r="L3" s="812"/>
      <c r="M3" s="812"/>
      <c r="N3" s="812"/>
      <c r="O3" s="812"/>
    </row>
    <row r="4" spans="1:15" ht="15" x14ac:dyDescent="0.25">
      <c r="B4" s="6"/>
      <c r="C4" s="812"/>
      <c r="D4" s="813"/>
      <c r="E4" s="813"/>
      <c r="F4" s="813"/>
      <c r="G4" s="813"/>
      <c r="H4" s="813"/>
      <c r="I4" s="813"/>
      <c r="J4" s="813"/>
      <c r="K4" s="812"/>
      <c r="L4" s="812"/>
      <c r="M4" s="812"/>
      <c r="N4" s="812"/>
      <c r="O4" s="812"/>
    </row>
    <row r="5" spans="1:15" ht="15" x14ac:dyDescent="0.25">
      <c r="B5" s="812"/>
      <c r="C5" s="3"/>
      <c r="D5" s="813"/>
      <c r="E5" s="813"/>
      <c r="F5" s="813"/>
      <c r="G5" s="813"/>
      <c r="H5" s="813"/>
      <c r="I5" s="813"/>
      <c r="J5" s="813"/>
      <c r="K5" s="812"/>
      <c r="L5" s="812"/>
      <c r="M5" s="812"/>
      <c r="N5" s="812"/>
      <c r="O5" s="812"/>
    </row>
    <row r="6" spans="1:15" ht="17.25" x14ac:dyDescent="0.25">
      <c r="B6" s="1199" t="s">
        <v>689</v>
      </c>
      <c r="C6" s="1199"/>
      <c r="D6" s="1199"/>
      <c r="E6" s="1199"/>
      <c r="F6" s="1199"/>
      <c r="G6" s="1199"/>
      <c r="H6" s="1199"/>
      <c r="I6" s="1199"/>
      <c r="J6" s="1199"/>
      <c r="K6" s="1199"/>
      <c r="L6" s="1199"/>
      <c r="M6" s="1199"/>
      <c r="N6" s="1199"/>
      <c r="O6" s="814"/>
    </row>
    <row r="7" spans="1:15" s="815" customFormat="1" ht="13.5" thickBot="1" x14ac:dyDescent="0.25">
      <c r="A7" s="5"/>
      <c r="B7" s="812"/>
      <c r="C7" s="812"/>
      <c r="D7" s="813"/>
      <c r="E7" s="813"/>
      <c r="F7" s="813"/>
      <c r="G7" s="813"/>
      <c r="H7" s="813"/>
      <c r="I7" s="813"/>
      <c r="J7" s="813"/>
      <c r="K7" s="812"/>
      <c r="L7" s="812"/>
      <c r="M7" s="812"/>
      <c r="N7" s="812"/>
      <c r="O7" s="812"/>
    </row>
    <row r="8" spans="1:15" s="816" customFormat="1" ht="13.5" thickBot="1" x14ac:dyDescent="0.25">
      <c r="B8" s="817"/>
      <c r="C8" s="818" t="s">
        <v>690</v>
      </c>
      <c r="D8" s="819">
        <v>2000</v>
      </c>
      <c r="E8" s="819">
        <v>2001</v>
      </c>
      <c r="F8" s="818">
        <v>2002</v>
      </c>
      <c r="G8" s="819">
        <v>2003</v>
      </c>
      <c r="H8" s="820">
        <v>2004</v>
      </c>
      <c r="I8" s="819" t="s">
        <v>691</v>
      </c>
      <c r="J8" s="819" t="s">
        <v>692</v>
      </c>
      <c r="K8" s="819" t="s">
        <v>693</v>
      </c>
      <c r="L8" s="819" t="s">
        <v>694</v>
      </c>
      <c r="M8" s="819" t="s">
        <v>695</v>
      </c>
    </row>
    <row r="9" spans="1:15" s="816" customFormat="1" x14ac:dyDescent="0.2">
      <c r="B9" s="1374" t="s">
        <v>844</v>
      </c>
      <c r="C9" s="821" t="s">
        <v>696</v>
      </c>
      <c r="D9" s="822">
        <v>0.45653868000787612</v>
      </c>
      <c r="E9" s="822">
        <v>0.5367464329045557</v>
      </c>
      <c r="F9" s="822">
        <v>1.6665327778232204</v>
      </c>
      <c r="G9" s="822">
        <v>1.3916783577803526</v>
      </c>
      <c r="H9" s="822">
        <v>1.1800291877305504</v>
      </c>
      <c r="I9" s="822">
        <v>0.67976659279741058</v>
      </c>
      <c r="J9" s="822">
        <v>0.59066390851541961</v>
      </c>
      <c r="K9" s="822">
        <v>0.51434886320254025</v>
      </c>
      <c r="L9" s="822">
        <v>0.44468298014696622</v>
      </c>
      <c r="M9" s="822">
        <v>0.45539395465060262</v>
      </c>
    </row>
    <row r="10" spans="1:15" x14ac:dyDescent="0.2">
      <c r="B10" s="1375"/>
      <c r="C10" s="823" t="s">
        <v>697</v>
      </c>
      <c r="D10" s="824">
        <v>0.45653868000787612</v>
      </c>
      <c r="E10" s="824">
        <v>0.5367464329045557</v>
      </c>
      <c r="F10" s="824">
        <v>1.6665871638753542</v>
      </c>
      <c r="G10" s="824">
        <v>1.3919965661366318</v>
      </c>
      <c r="H10" s="824">
        <v>1.1808397745855408</v>
      </c>
      <c r="I10" s="824">
        <v>0.80506900797125647</v>
      </c>
      <c r="J10" s="824">
        <v>0.70619715404234296</v>
      </c>
      <c r="K10" s="824">
        <v>0.62093275743288956</v>
      </c>
      <c r="L10" s="824">
        <v>0.53787363497327956</v>
      </c>
      <c r="M10" s="824">
        <v>0.55445229319448963</v>
      </c>
    </row>
    <row r="11" spans="1:15" x14ac:dyDescent="0.2">
      <c r="B11" s="1375"/>
      <c r="C11" s="825" t="s">
        <v>698</v>
      </c>
      <c r="D11" s="824">
        <v>0.28640309792788549</v>
      </c>
      <c r="E11" s="824">
        <v>0.31471996131772745</v>
      </c>
      <c r="F11" s="824">
        <v>0.95289241185538076</v>
      </c>
      <c r="G11" s="824">
        <v>0.79169901149841071</v>
      </c>
      <c r="H11" s="824">
        <v>0.68548498968461324</v>
      </c>
      <c r="I11" s="824">
        <v>0.31794322937721653</v>
      </c>
      <c r="J11" s="824">
        <v>0.24057488007116307</v>
      </c>
      <c r="K11" s="824">
        <v>0.21812313388886428</v>
      </c>
      <c r="L11" s="824">
        <v>0.16734890219782483</v>
      </c>
      <c r="M11" s="824">
        <v>0.16749954290919669</v>
      </c>
    </row>
    <row r="12" spans="1:15" x14ac:dyDescent="0.2">
      <c r="B12" s="1375"/>
      <c r="C12" s="825" t="s">
        <v>699</v>
      </c>
      <c r="D12" s="824">
        <v>3.3975626159198857E-2</v>
      </c>
      <c r="E12" s="824">
        <v>3.7866485392177976E-2</v>
      </c>
      <c r="F12" s="826" t="s">
        <v>700</v>
      </c>
      <c r="G12" s="826" t="s">
        <v>700</v>
      </c>
      <c r="H12" s="826" t="s">
        <v>700</v>
      </c>
      <c r="I12" s="824">
        <v>1.7583568727096852E-2</v>
      </c>
      <c r="J12" s="824">
        <v>1.6121987890988433E-2</v>
      </c>
      <c r="K12" s="824">
        <v>1.8308654388032832E-2</v>
      </c>
      <c r="L12" s="824">
        <v>1.5547306380980295E-2</v>
      </c>
      <c r="M12" s="824">
        <v>1.9565772362269238E-2</v>
      </c>
    </row>
    <row r="13" spans="1:15" ht="13.5" thickBot="1" x14ac:dyDescent="0.25">
      <c r="A13" s="827"/>
      <c r="B13" s="1375"/>
      <c r="C13" s="828" t="s">
        <v>701</v>
      </c>
      <c r="D13" s="829">
        <v>0.11427189550116214</v>
      </c>
      <c r="E13" s="829">
        <v>0.15277522444577518</v>
      </c>
      <c r="F13" s="830" t="s">
        <v>700</v>
      </c>
      <c r="G13" s="830" t="s">
        <v>700</v>
      </c>
      <c r="H13" s="830" t="s">
        <v>700</v>
      </c>
      <c r="I13" s="829">
        <v>0.10832680660533268</v>
      </c>
      <c r="J13" s="829">
        <v>9.5564732187314969E-2</v>
      </c>
      <c r="K13" s="829">
        <v>9.2030796651011285E-2</v>
      </c>
      <c r="L13" s="829">
        <v>7.2794750215272278E-2</v>
      </c>
      <c r="M13" s="829">
        <v>9.0493109515155712E-2</v>
      </c>
    </row>
    <row r="14" spans="1:15" ht="12.75" customHeight="1" x14ac:dyDescent="0.2">
      <c r="B14" s="1376" t="s">
        <v>847</v>
      </c>
      <c r="C14" s="831" t="s">
        <v>702</v>
      </c>
      <c r="D14" s="822">
        <v>0.94328323699421968</v>
      </c>
      <c r="E14" s="822">
        <v>0.96935280331710838</v>
      </c>
      <c r="F14" s="822">
        <v>0.79085988468628654</v>
      </c>
      <c r="G14" s="822">
        <v>0.75785934842924907</v>
      </c>
      <c r="H14" s="822">
        <v>0.75607435597189698</v>
      </c>
      <c r="I14" s="822">
        <v>0.51441262274911592</v>
      </c>
      <c r="J14" s="822">
        <v>0.52057780215761562</v>
      </c>
      <c r="K14" s="822">
        <v>0.5275675635739614</v>
      </c>
      <c r="L14" s="822">
        <v>0.52513721201127406</v>
      </c>
      <c r="M14" s="822">
        <v>0.540555321459538</v>
      </c>
    </row>
    <row r="15" spans="1:15" x14ac:dyDescent="0.2">
      <c r="B15" s="1377"/>
      <c r="C15" s="825" t="s">
        <v>703</v>
      </c>
      <c r="D15" s="824" t="s">
        <v>704</v>
      </c>
      <c r="E15" s="824" t="s">
        <v>704</v>
      </c>
      <c r="F15" s="824">
        <v>0.19224335700261252</v>
      </c>
      <c r="G15" s="824">
        <v>0.2182700967436571</v>
      </c>
      <c r="H15" s="824">
        <v>0.20972122690887063</v>
      </c>
      <c r="I15" s="824">
        <v>0.41483509434438703</v>
      </c>
      <c r="J15" s="824">
        <v>0.41252068091243599</v>
      </c>
      <c r="K15" s="824">
        <v>0.39348652753315028</v>
      </c>
      <c r="L15" s="824">
        <v>0.36607115248102284</v>
      </c>
      <c r="M15" s="824">
        <v>0.2544166312726967</v>
      </c>
    </row>
    <row r="16" spans="1:15" x14ac:dyDescent="0.2">
      <c r="B16" s="1377"/>
      <c r="C16" s="825" t="s">
        <v>699</v>
      </c>
      <c r="D16" s="824">
        <v>7.4420038535645466E-2</v>
      </c>
      <c r="E16" s="824">
        <v>7.0548182662839243E-2</v>
      </c>
      <c r="F16" s="824" t="s">
        <v>700</v>
      </c>
      <c r="G16" s="824" t="s">
        <v>700</v>
      </c>
      <c r="H16" s="824" t="s">
        <v>700</v>
      </c>
      <c r="I16" s="824">
        <v>2.6073814214318092E-2</v>
      </c>
      <c r="J16" s="824">
        <v>2.7568896863141654E-2</v>
      </c>
      <c r="K16" s="824">
        <v>3.6033971333142296E-2</v>
      </c>
      <c r="L16" s="824">
        <v>3.5470702462452534E-2</v>
      </c>
      <c r="M16" s="824">
        <v>4.3675042067342712E-2</v>
      </c>
    </row>
    <row r="17" spans="2:15" x14ac:dyDescent="0.2">
      <c r="B17" s="1377"/>
      <c r="C17" s="825" t="s">
        <v>705</v>
      </c>
      <c r="D17" s="824">
        <v>0.3756146435452794</v>
      </c>
      <c r="E17" s="824">
        <v>0.32128246730734561</v>
      </c>
      <c r="F17" s="824">
        <v>0.34779766496267339</v>
      </c>
      <c r="G17" s="824">
        <v>0.3186308511590441</v>
      </c>
      <c r="H17" s="824">
        <v>0.30481034626965542</v>
      </c>
      <c r="I17" s="824">
        <v>0.35747947410370895</v>
      </c>
      <c r="J17" s="824">
        <v>0.34739074785152679</v>
      </c>
      <c r="K17" s="824">
        <v>0.26351821582856338</v>
      </c>
      <c r="L17" s="824">
        <v>0.27015239951978381</v>
      </c>
      <c r="M17" s="824">
        <v>0.29244703121351284</v>
      </c>
    </row>
    <row r="18" spans="2:15" x14ac:dyDescent="0.2">
      <c r="B18" s="1377"/>
      <c r="C18" s="825" t="s">
        <v>698</v>
      </c>
      <c r="D18" s="824">
        <v>0.62733588734024581</v>
      </c>
      <c r="E18" s="824">
        <v>0.58634756008465361</v>
      </c>
      <c r="F18" s="824">
        <v>0.57267564726725462</v>
      </c>
      <c r="G18" s="824">
        <v>0.57061422982737964</v>
      </c>
      <c r="H18" s="824">
        <v>0.58353436180323159</v>
      </c>
      <c r="I18" s="824">
        <v>0.47146246715586915</v>
      </c>
      <c r="J18" s="824">
        <v>0.41138846795005724</v>
      </c>
      <c r="K18" s="824">
        <v>0.42929658220999334</v>
      </c>
      <c r="L18" s="824">
        <v>0.38180138567631383</v>
      </c>
      <c r="M18" s="824">
        <v>0.37389526204493173</v>
      </c>
    </row>
    <row r="19" spans="2:15" ht="13.5" thickBot="1" x14ac:dyDescent="0.25">
      <c r="B19" s="1378"/>
      <c r="C19" s="828" t="s">
        <v>706</v>
      </c>
      <c r="D19" s="829">
        <v>0.27917533718689785</v>
      </c>
      <c r="E19" s="829">
        <v>0.28954667110426979</v>
      </c>
      <c r="F19" s="829">
        <v>0.26063906284728122</v>
      </c>
      <c r="G19" s="829">
        <v>0.22986776156806588</v>
      </c>
      <c r="H19" s="829">
        <v>0.22361680327868852</v>
      </c>
      <c r="I19" s="829">
        <v>0.25351627243631375</v>
      </c>
      <c r="J19" s="829">
        <v>0.1802849225932015</v>
      </c>
      <c r="K19" s="829">
        <v>0.19495425649236081</v>
      </c>
      <c r="L19" s="829">
        <v>0.22174797512369521</v>
      </c>
      <c r="M19" s="829">
        <v>0.21216527236975175</v>
      </c>
    </row>
    <row r="20" spans="2:15" ht="13.5" thickBot="1" x14ac:dyDescent="0.25">
      <c r="B20" s="812"/>
      <c r="C20" s="812"/>
      <c r="D20" s="832"/>
      <c r="E20" s="832"/>
      <c r="F20" s="832"/>
      <c r="G20" s="832"/>
      <c r="H20" s="832"/>
      <c r="I20" s="832"/>
      <c r="J20" s="832"/>
      <c r="K20" s="832"/>
      <c r="L20" s="832"/>
      <c r="M20" s="832"/>
    </row>
    <row r="21" spans="2:15" ht="13.5" thickBot="1" x14ac:dyDescent="0.25">
      <c r="B21" s="16"/>
      <c r="C21" s="819" t="s">
        <v>707</v>
      </c>
      <c r="D21" s="833">
        <v>7.5579654541892509</v>
      </c>
      <c r="E21" s="833">
        <v>8.3135209604408598</v>
      </c>
      <c r="F21" s="833">
        <v>6.0521724308630498</v>
      </c>
      <c r="G21" s="833">
        <v>6.9111481018413796</v>
      </c>
      <c r="H21" s="833">
        <v>7.7966542771101901</v>
      </c>
      <c r="I21" s="833">
        <v>12.2871375597783</v>
      </c>
      <c r="J21" s="833">
        <v>12.933632371774999</v>
      </c>
      <c r="K21" s="833">
        <v>12.553687757525061</v>
      </c>
      <c r="L21" s="833">
        <v>11.736460250710392</v>
      </c>
      <c r="M21" s="833">
        <v>11.122211739269501</v>
      </c>
    </row>
    <row r="22" spans="2:15" ht="13.5" thickBot="1" x14ac:dyDescent="0.25">
      <c r="B22" s="812"/>
      <c r="C22" s="812"/>
      <c r="D22" s="832"/>
      <c r="E22" s="832"/>
      <c r="F22" s="832"/>
      <c r="G22" s="832"/>
      <c r="H22" s="832"/>
      <c r="I22" s="832"/>
      <c r="J22" s="832"/>
      <c r="K22" s="832"/>
      <c r="L22" s="832"/>
      <c r="M22" s="832"/>
    </row>
    <row r="23" spans="2:15" x14ac:dyDescent="0.2">
      <c r="B23" s="1372" t="s">
        <v>708</v>
      </c>
      <c r="C23" s="834" t="s">
        <v>702</v>
      </c>
      <c r="D23" s="822">
        <v>6.5188340399253057</v>
      </c>
      <c r="E23" s="822">
        <v>7.0635610347615199</v>
      </c>
      <c r="F23" s="822">
        <v>11.548396334478809</v>
      </c>
      <c r="G23" s="822">
        <v>9.5956512500885331</v>
      </c>
      <c r="H23" s="822">
        <v>7.3620075333401198</v>
      </c>
      <c r="I23" s="822">
        <v>2.3676318695017273</v>
      </c>
      <c r="J23" s="822">
        <v>2.2216811811343136</v>
      </c>
      <c r="K23" s="822">
        <v>1.6535459112959112</v>
      </c>
      <c r="L23" s="822">
        <v>1.6525880877851069</v>
      </c>
      <c r="M23" s="822">
        <v>1.657935490973754</v>
      </c>
    </row>
    <row r="24" spans="2:15" ht="13.5" thickBot="1" x14ac:dyDescent="0.25">
      <c r="B24" s="1373"/>
      <c r="C24" s="835" t="s">
        <v>698</v>
      </c>
      <c r="D24" s="829">
        <v>4.3353876931933639</v>
      </c>
      <c r="E24" s="829">
        <v>4.272646413223975</v>
      </c>
      <c r="F24" s="829">
        <v>8.3623982879974221</v>
      </c>
      <c r="G24" s="829">
        <v>7.2248434476790848</v>
      </c>
      <c r="H24" s="829">
        <v>5.6819601585824593</v>
      </c>
      <c r="I24" s="829">
        <v>2.1699497896196709</v>
      </c>
      <c r="J24" s="829">
        <v>1.7556914904788705</v>
      </c>
      <c r="K24" s="829">
        <v>1.3457836330992634</v>
      </c>
      <c r="L24" s="829">
        <v>1.201517684963525</v>
      </c>
      <c r="M24" s="829">
        <v>1.1467615407051481</v>
      </c>
    </row>
    <row r="25" spans="2:15" ht="13.5" thickBot="1" x14ac:dyDescent="0.25">
      <c r="B25" s="812"/>
      <c r="C25" s="836"/>
      <c r="D25" s="837"/>
      <c r="E25" s="837"/>
      <c r="F25" s="837"/>
      <c r="G25" s="837"/>
      <c r="H25" s="837"/>
      <c r="I25" s="837"/>
      <c r="J25" s="837"/>
      <c r="K25" s="837"/>
      <c r="L25" s="837"/>
      <c r="M25" s="837"/>
    </row>
    <row r="26" spans="2:15" x14ac:dyDescent="0.2">
      <c r="B26" s="1372" t="s">
        <v>709</v>
      </c>
      <c r="C26" s="834" t="s">
        <v>702</v>
      </c>
      <c r="D26" s="822">
        <v>3.9131910701060839</v>
      </c>
      <c r="E26" s="822">
        <v>4.485181504498879</v>
      </c>
      <c r="F26" s="822">
        <v>4.1508609320680456</v>
      </c>
      <c r="G26" s="822">
        <v>3.9339738486063935</v>
      </c>
      <c r="H26" s="822">
        <v>3.6281998281370225</v>
      </c>
      <c r="I26" s="822">
        <v>1.4137442430817435</v>
      </c>
      <c r="J26" s="822">
        <v>1.3052991976530279</v>
      </c>
      <c r="K26" s="822">
        <v>1.1547411045370128</v>
      </c>
      <c r="L26" s="822">
        <v>0.9396120205617996</v>
      </c>
      <c r="M26" s="822">
        <v>1.1988462502454251</v>
      </c>
    </row>
    <row r="27" spans="2:15" ht="13.5" thickBot="1" x14ac:dyDescent="0.25">
      <c r="B27" s="1373"/>
      <c r="C27" s="835" t="s">
        <v>710</v>
      </c>
      <c r="D27" s="829">
        <v>2.602490000903058</v>
      </c>
      <c r="E27" s="829">
        <v>2.7130217426517427</v>
      </c>
      <c r="F27" s="829">
        <v>3.0057119055056889</v>
      </c>
      <c r="G27" s="829">
        <v>2.9620027283903778</v>
      </c>
      <c r="H27" s="829">
        <v>2.8002262667472704</v>
      </c>
      <c r="I27" s="829">
        <v>1.2957056636920774</v>
      </c>
      <c r="J27" s="829">
        <v>1.0315169629068868</v>
      </c>
      <c r="K27" s="829">
        <v>0.93964535301768026</v>
      </c>
      <c r="L27" s="829">
        <v>0.68314559145905096</v>
      </c>
      <c r="M27" s="829">
        <v>0.82922675064705831</v>
      </c>
    </row>
    <row r="28" spans="2:15" ht="13.5" thickBot="1" x14ac:dyDescent="0.25">
      <c r="B28" s="812"/>
      <c r="C28" s="838"/>
      <c r="D28" s="832"/>
      <c r="E28" s="832"/>
      <c r="F28" s="832"/>
      <c r="G28" s="832"/>
      <c r="H28" s="832"/>
      <c r="I28" s="832"/>
      <c r="J28" s="832"/>
      <c r="K28" s="832"/>
      <c r="L28" s="832"/>
      <c r="M28" s="832"/>
    </row>
    <row r="29" spans="2:15" ht="12.75" customHeight="1" x14ac:dyDescent="0.2">
      <c r="B29" s="1372" t="s">
        <v>711</v>
      </c>
      <c r="C29" s="834" t="s">
        <v>699</v>
      </c>
      <c r="D29" s="822">
        <v>0.19665014590525423</v>
      </c>
      <c r="E29" s="822">
        <v>0.22409333716017968</v>
      </c>
      <c r="F29" s="822" t="s">
        <v>700</v>
      </c>
      <c r="G29" s="822" t="s">
        <v>700</v>
      </c>
      <c r="H29" s="822" t="s">
        <v>700</v>
      </c>
      <c r="I29" s="822">
        <v>8.5894279811038005E-2</v>
      </c>
      <c r="J29" s="822">
        <v>7.6940849541224335E-2</v>
      </c>
      <c r="K29" s="822">
        <v>8.2202439171777816E-2</v>
      </c>
      <c r="L29" s="822">
        <v>6.635319287019209E-2</v>
      </c>
      <c r="M29" s="822">
        <v>8.0073010739679387E-2</v>
      </c>
    </row>
    <row r="30" spans="2:15" ht="13.5" thickBot="1" x14ac:dyDescent="0.25">
      <c r="B30" s="1373"/>
      <c r="C30" s="835" t="s">
        <v>701</v>
      </c>
      <c r="D30" s="829">
        <v>0.6614031134519458</v>
      </c>
      <c r="E30" s="829">
        <v>0.90412166661026561</v>
      </c>
      <c r="F30" s="829" t="s">
        <v>700</v>
      </c>
      <c r="G30" s="829" t="s">
        <v>700</v>
      </c>
      <c r="H30" s="829" t="s">
        <v>700</v>
      </c>
      <c r="I30" s="829">
        <v>0.52916749620092041</v>
      </c>
      <c r="J30" s="829">
        <v>0.45607475519700319</v>
      </c>
      <c r="K30" s="829">
        <v>0.41320109076830108</v>
      </c>
      <c r="L30" s="829">
        <v>0.31067530172817404</v>
      </c>
      <c r="M30" s="829">
        <v>0.37034345467738283</v>
      </c>
    </row>
    <row r="31" spans="2:15" x14ac:dyDescent="0.2">
      <c r="B31" s="9"/>
      <c r="C31" s="9"/>
      <c r="D31" s="839"/>
      <c r="E31" s="839"/>
      <c r="F31" s="839"/>
      <c r="G31" s="839"/>
      <c r="H31" s="839"/>
      <c r="I31" s="839"/>
      <c r="J31" s="839"/>
      <c r="K31" s="812"/>
      <c r="L31" s="812"/>
      <c r="M31" s="812"/>
      <c r="N31" s="812"/>
      <c r="O31" s="812"/>
    </row>
    <row r="32" spans="2:15" x14ac:dyDescent="0.2">
      <c r="C32" s="812"/>
      <c r="D32" s="813"/>
      <c r="E32" s="813"/>
      <c r="F32" s="813"/>
      <c r="G32" s="813"/>
      <c r="H32" s="813"/>
      <c r="I32" s="813"/>
      <c r="J32" s="813"/>
      <c r="K32" s="812"/>
      <c r="L32" s="812"/>
      <c r="M32" s="812"/>
      <c r="N32" s="812"/>
      <c r="O32" s="812"/>
    </row>
    <row r="33" spans="2:18" ht="13.5" thickBot="1" x14ac:dyDescent="0.25">
      <c r="C33" s="812"/>
      <c r="D33" s="840"/>
      <c r="E33" s="840"/>
      <c r="F33" s="840"/>
      <c r="G33" s="840"/>
      <c r="H33" s="840"/>
      <c r="I33" s="840"/>
      <c r="J33" s="840"/>
      <c r="K33" s="840"/>
      <c r="L33" s="812"/>
      <c r="M33" s="812"/>
      <c r="N33" s="812"/>
      <c r="O33" s="812"/>
    </row>
    <row r="34" spans="2:18" ht="13.5" thickBot="1" x14ac:dyDescent="0.25">
      <c r="B34" s="817"/>
      <c r="C34" s="819" t="s">
        <v>690</v>
      </c>
      <c r="D34" s="841" t="s">
        <v>712</v>
      </c>
      <c r="E34" s="841" t="s">
        <v>713</v>
      </c>
      <c r="F34" s="841" t="s">
        <v>714</v>
      </c>
      <c r="G34" s="841" t="s">
        <v>715</v>
      </c>
      <c r="H34" s="841" t="s">
        <v>716</v>
      </c>
      <c r="I34" s="841" t="s">
        <v>717</v>
      </c>
      <c r="J34" s="841" t="s">
        <v>718</v>
      </c>
      <c r="K34" s="841" t="s">
        <v>722</v>
      </c>
      <c r="L34" s="841" t="s">
        <v>982</v>
      </c>
      <c r="M34" s="812"/>
      <c r="N34" s="812"/>
      <c r="O34" s="812"/>
    </row>
    <row r="35" spans="2:18" x14ac:dyDescent="0.2">
      <c r="B35" s="1379" t="s">
        <v>844</v>
      </c>
      <c r="C35" s="825" t="s">
        <v>696</v>
      </c>
      <c r="D35" s="824">
        <v>0.39973209090089568</v>
      </c>
      <c r="E35" s="824">
        <v>0.3594611560337293</v>
      </c>
      <c r="F35" s="824">
        <v>0.37423604431624091</v>
      </c>
      <c r="G35" s="824">
        <v>0.40145853073801563</v>
      </c>
      <c r="H35" s="824">
        <v>0.41414131986603875</v>
      </c>
      <c r="I35" s="824">
        <v>0.49474638987378494</v>
      </c>
      <c r="J35" s="824">
        <v>0.51428943306176322</v>
      </c>
      <c r="K35" s="824">
        <v>0.56095948429158005</v>
      </c>
      <c r="L35" s="824">
        <v>0.85494036151234576</v>
      </c>
      <c r="M35" s="1183"/>
      <c r="N35" s="1183"/>
      <c r="O35" s="1183"/>
      <c r="P35" s="1183"/>
      <c r="Q35" s="1183"/>
      <c r="R35" s="1183"/>
    </row>
    <row r="36" spans="2:18" x14ac:dyDescent="0.2">
      <c r="B36" s="1380"/>
      <c r="C36" s="823" t="s">
        <v>697</v>
      </c>
      <c r="D36" s="824">
        <v>0.43456502048388052</v>
      </c>
      <c r="E36" s="824">
        <v>0.38942093109597975</v>
      </c>
      <c r="F36" s="824">
        <v>0.4044180390974042</v>
      </c>
      <c r="G36" s="824">
        <v>0.43516089281031894</v>
      </c>
      <c r="H36" s="824">
        <v>0.44696850197945293</v>
      </c>
      <c r="I36" s="824">
        <v>0.53464991454526634</v>
      </c>
      <c r="J36" s="824">
        <v>0.53060179510240391</v>
      </c>
      <c r="K36" s="824">
        <v>0.56603278682630054</v>
      </c>
      <c r="L36" s="824">
        <v>0.86222198698001584</v>
      </c>
      <c r="M36" s="1183"/>
      <c r="N36" s="1183"/>
      <c r="O36" s="1183"/>
      <c r="P36" s="1183"/>
      <c r="Q36" s="1183"/>
      <c r="R36" s="1183"/>
    </row>
    <row r="37" spans="2:18" x14ac:dyDescent="0.2">
      <c r="B37" s="1380"/>
      <c r="C37" s="825" t="s">
        <v>698</v>
      </c>
      <c r="D37" s="824">
        <v>0.14630241912760761</v>
      </c>
      <c r="E37" s="824">
        <v>0.11966677944113743</v>
      </c>
      <c r="F37" s="824">
        <v>0.11217960832716861</v>
      </c>
      <c r="G37" s="824">
        <v>0.11832879789342253</v>
      </c>
      <c r="H37" s="824">
        <v>0.12569567758616204</v>
      </c>
      <c r="I37" s="824">
        <v>0.14124579746947596</v>
      </c>
      <c r="J37" s="824">
        <v>0.177264951507176</v>
      </c>
      <c r="K37" s="824">
        <v>0.22866861046207618</v>
      </c>
      <c r="L37" s="824">
        <v>0.41835261851946237</v>
      </c>
      <c r="M37" s="1183"/>
      <c r="N37" s="1183"/>
      <c r="O37" s="1183"/>
      <c r="P37" s="1183"/>
      <c r="Q37" s="1183"/>
      <c r="R37" s="1183"/>
    </row>
    <row r="38" spans="2:18" x14ac:dyDescent="0.2">
      <c r="B38" s="1380"/>
      <c r="C38" s="825" t="s">
        <v>699</v>
      </c>
      <c r="D38" s="824">
        <v>1.3267691136204223E-2</v>
      </c>
      <c r="E38" s="824">
        <v>1.6330016699085313E-2</v>
      </c>
      <c r="F38" s="824">
        <v>1.9405410087455281E-2</v>
      </c>
      <c r="G38" s="824">
        <v>1.2543169229379E-2</v>
      </c>
      <c r="H38" s="824">
        <v>1.5539780949565098E-2</v>
      </c>
      <c r="I38" s="824">
        <v>2.0642176586523297E-2</v>
      </c>
      <c r="J38" s="824">
        <v>2.251456096920668E-2</v>
      </c>
      <c r="K38" s="824">
        <v>2.8938882226793458E-2</v>
      </c>
      <c r="L38" s="824">
        <v>3.5277597393116457E-2</v>
      </c>
      <c r="M38" s="1183"/>
      <c r="N38" s="1183"/>
      <c r="O38" s="1183"/>
      <c r="P38" s="1183"/>
      <c r="Q38" s="1183"/>
      <c r="R38" s="1183"/>
    </row>
    <row r="39" spans="2:18" ht="13.5" thickBot="1" x14ac:dyDescent="0.25">
      <c r="B39" s="1381"/>
      <c r="C39" s="825" t="s">
        <v>701</v>
      </c>
      <c r="D39" s="824">
        <v>8.0739249235689314E-2</v>
      </c>
      <c r="E39" s="824">
        <v>8.0928154813050421E-2</v>
      </c>
      <c r="F39" s="824">
        <v>7.9264036671039401E-2</v>
      </c>
      <c r="G39" s="824">
        <v>7.8893238460193832E-2</v>
      </c>
      <c r="H39" s="824">
        <v>9.9030255791555138E-2</v>
      </c>
      <c r="I39" s="824">
        <v>0.10219698041298178</v>
      </c>
      <c r="J39" s="824">
        <v>0.11026768425744043</v>
      </c>
      <c r="K39" s="824">
        <v>0.15931882963403601</v>
      </c>
      <c r="L39" s="824">
        <v>0.17271328243197506</v>
      </c>
      <c r="M39" s="1183"/>
      <c r="N39" s="1183"/>
      <c r="O39" s="1183"/>
      <c r="P39" s="1183"/>
      <c r="Q39" s="1183"/>
      <c r="R39" s="1183"/>
    </row>
    <row r="40" spans="2:18" ht="12.75" customHeight="1" x14ac:dyDescent="0.2">
      <c r="B40" s="1376" t="s">
        <v>847</v>
      </c>
      <c r="C40" s="884" t="s">
        <v>702</v>
      </c>
      <c r="D40" s="822">
        <v>0.58772450633933981</v>
      </c>
      <c r="E40" s="822">
        <v>0.60083000303219147</v>
      </c>
      <c r="F40" s="822">
        <v>0.58950070540947841</v>
      </c>
      <c r="G40" s="822">
        <v>0.61922217852343919</v>
      </c>
      <c r="H40" s="822">
        <v>0.64878971865919721</v>
      </c>
      <c r="I40" s="822">
        <v>0.66851830682180757</v>
      </c>
      <c r="J40" s="822">
        <v>0.67386337947480635</v>
      </c>
      <c r="K40" s="822">
        <v>0.68472213942781812</v>
      </c>
      <c r="L40" s="822">
        <v>0.76189278390972004</v>
      </c>
      <c r="M40" s="1183"/>
      <c r="N40" s="1183"/>
      <c r="O40" s="1183"/>
      <c r="P40" s="1183"/>
      <c r="Q40" s="1183"/>
      <c r="R40" s="1183"/>
    </row>
    <row r="41" spans="2:18" x14ac:dyDescent="0.2">
      <c r="B41" s="1377"/>
      <c r="C41" s="885" t="s">
        <v>703</v>
      </c>
      <c r="D41" s="824">
        <v>0.2315864995524104</v>
      </c>
      <c r="E41" s="824">
        <v>0.20711111946978128</v>
      </c>
      <c r="F41" s="824">
        <v>0.17787603682954853</v>
      </c>
      <c r="G41" s="824">
        <v>0.14028195159698145</v>
      </c>
      <c r="H41" s="824">
        <v>9.6625302596149196E-2</v>
      </c>
      <c r="I41" s="824">
        <v>7.1718180084030303E-2</v>
      </c>
      <c r="J41" s="824">
        <v>7.3148206113804945E-2</v>
      </c>
      <c r="K41" s="824">
        <v>8.085425449361186E-2</v>
      </c>
      <c r="L41" s="824">
        <v>6.6169258364690189E-2</v>
      </c>
      <c r="M41" s="1183"/>
      <c r="N41" s="1183"/>
      <c r="O41" s="1183"/>
      <c r="P41" s="1183"/>
      <c r="Q41" s="1183"/>
      <c r="R41" s="1183"/>
    </row>
    <row r="42" spans="2:18" x14ac:dyDescent="0.2">
      <c r="B42" s="1377"/>
      <c r="C42" s="885" t="s">
        <v>699</v>
      </c>
      <c r="D42" s="824">
        <v>3.3743422787631455E-2</v>
      </c>
      <c r="E42" s="824">
        <v>4.6196968430351953E-2</v>
      </c>
      <c r="F42" s="824">
        <v>5.2711791017822821E-2</v>
      </c>
      <c r="G42" s="824">
        <v>3.1784524410079791E-2</v>
      </c>
      <c r="H42" s="824">
        <v>3.7522894249218383E-2</v>
      </c>
      <c r="I42" s="824">
        <v>4.1722743225654127E-2</v>
      </c>
      <c r="J42" s="824">
        <v>4.3777996439026218E-2</v>
      </c>
      <c r="K42" s="824">
        <v>5.1588186022631481E-2</v>
      </c>
      <c r="L42" s="824">
        <v>4.1263226046214727E-2</v>
      </c>
      <c r="M42" s="1183"/>
      <c r="N42" s="1183"/>
      <c r="O42" s="1183"/>
      <c r="P42" s="1183"/>
      <c r="Q42" s="1183"/>
      <c r="R42" s="1183"/>
    </row>
    <row r="43" spans="2:18" x14ac:dyDescent="0.2">
      <c r="B43" s="1377"/>
      <c r="C43" s="885" t="s">
        <v>705</v>
      </c>
      <c r="D43" s="824">
        <v>0.30929623271647155</v>
      </c>
      <c r="E43" s="824">
        <v>0.33728674356096183</v>
      </c>
      <c r="F43" s="824">
        <v>0.30854785764637122</v>
      </c>
      <c r="G43" s="824">
        <v>0.35279480103858374</v>
      </c>
      <c r="H43" s="824">
        <v>0.3843126947301303</v>
      </c>
      <c r="I43" s="824">
        <v>0.36247755367893186</v>
      </c>
      <c r="J43" s="824">
        <v>0.31936627264127382</v>
      </c>
      <c r="K43" s="824">
        <v>0.29723060098326598</v>
      </c>
      <c r="L43" s="824">
        <v>0.31720041899278179</v>
      </c>
      <c r="M43" s="1183"/>
      <c r="N43" s="1183"/>
      <c r="O43" s="1183"/>
      <c r="P43" s="1183"/>
      <c r="Q43" s="1183"/>
      <c r="R43" s="1183"/>
    </row>
    <row r="44" spans="2:18" x14ac:dyDescent="0.2">
      <c r="B44" s="1377"/>
      <c r="C44" s="885" t="s">
        <v>698</v>
      </c>
      <c r="D44" s="824">
        <v>0.37208767771243773</v>
      </c>
      <c r="E44" s="824">
        <v>0.3385325645327581</v>
      </c>
      <c r="F44" s="824">
        <v>0.30471853178849012</v>
      </c>
      <c r="G44" s="824">
        <v>0.29984643404552797</v>
      </c>
      <c r="H44" s="824">
        <v>0.30350914423805991</v>
      </c>
      <c r="I44" s="824">
        <v>0.28549131506651171</v>
      </c>
      <c r="J44" s="824">
        <v>0.34467935779245829</v>
      </c>
      <c r="K44" s="824">
        <v>0.40763837115768764</v>
      </c>
      <c r="L44" s="824">
        <v>0.48933544063754109</v>
      </c>
      <c r="M44" s="1183"/>
      <c r="N44" s="1183"/>
      <c r="O44" s="1183"/>
      <c r="P44" s="1183"/>
      <c r="Q44" s="1183"/>
      <c r="R44" s="1183"/>
    </row>
    <row r="45" spans="2:18" ht="13.5" thickBot="1" x14ac:dyDescent="0.25">
      <c r="B45" s="1378"/>
      <c r="C45" s="886" t="s">
        <v>706</v>
      </c>
      <c r="D45" s="829">
        <v>0.20616250713902631</v>
      </c>
      <c r="E45" s="829">
        <v>0.20330226098683932</v>
      </c>
      <c r="F45" s="829">
        <v>0.27252797365252546</v>
      </c>
      <c r="G45" s="829">
        <v>0.26793905421867303</v>
      </c>
      <c r="H45" s="829">
        <v>0.31083738729796734</v>
      </c>
      <c r="I45" s="829">
        <v>0.30782569543248123</v>
      </c>
      <c r="J45" s="829">
        <v>0.31136819849796904</v>
      </c>
      <c r="K45" s="829">
        <v>0.30291309988758647</v>
      </c>
      <c r="L45" s="829">
        <v>0.2921886891128973</v>
      </c>
      <c r="M45" s="1183"/>
      <c r="N45" s="1183"/>
      <c r="O45" s="1183"/>
      <c r="P45" s="1183"/>
      <c r="Q45" s="1183"/>
      <c r="R45" s="1183"/>
    </row>
    <row r="46" spans="2:18" ht="13.5" thickBot="1" x14ac:dyDescent="0.25">
      <c r="B46" s="812"/>
      <c r="C46" s="812"/>
      <c r="D46" s="832"/>
      <c r="E46" s="832"/>
      <c r="F46" s="832"/>
      <c r="G46" s="832"/>
      <c r="H46" s="832"/>
      <c r="I46" s="832"/>
      <c r="J46" s="832"/>
      <c r="K46" s="832"/>
      <c r="L46" s="832"/>
      <c r="M46" s="1183"/>
      <c r="N46" s="1183"/>
      <c r="O46" s="1183"/>
      <c r="P46" s="1183"/>
      <c r="Q46" s="1183"/>
      <c r="R46" s="1183"/>
    </row>
    <row r="47" spans="2:18" ht="13.5" thickBot="1" x14ac:dyDescent="0.25">
      <c r="B47" s="16"/>
      <c r="C47" s="819" t="s">
        <v>707</v>
      </c>
      <c r="D47" s="833">
        <v>11.033628289397774</v>
      </c>
      <c r="E47" s="833">
        <v>10.653244780983071</v>
      </c>
      <c r="F47" s="833">
        <v>9.5305938057712876</v>
      </c>
      <c r="G47" s="833">
        <v>8.9694289703193757</v>
      </c>
      <c r="H47" s="833">
        <v>8.0865248407514994</v>
      </c>
      <c r="I47" s="833">
        <v>7.8052243520930293</v>
      </c>
      <c r="J47" s="833">
        <v>7.3619324670716617</v>
      </c>
      <c r="K47" s="833">
        <v>7.6930096532398995</v>
      </c>
      <c r="L47" s="833">
        <v>7.3354601114460909</v>
      </c>
      <c r="M47" s="1183"/>
      <c r="N47" s="1183"/>
      <c r="O47" s="1183"/>
      <c r="P47" s="1183"/>
      <c r="Q47" s="1183"/>
      <c r="R47" s="1183"/>
    </row>
    <row r="48" spans="2:18" ht="13.5" thickBot="1" x14ac:dyDescent="0.25">
      <c r="B48" s="812"/>
      <c r="C48" s="812"/>
      <c r="D48" s="832"/>
      <c r="E48" s="832"/>
      <c r="F48" s="832"/>
      <c r="G48" s="832"/>
      <c r="H48" s="832"/>
      <c r="I48" s="832"/>
      <c r="J48" s="832"/>
      <c r="K48" s="832"/>
      <c r="L48" s="832"/>
      <c r="M48" s="1183"/>
      <c r="N48" s="1183"/>
      <c r="O48" s="1183"/>
      <c r="P48" s="1183"/>
      <c r="Q48" s="1183"/>
      <c r="R48" s="1183"/>
    </row>
    <row r="49" spans="2:18" x14ac:dyDescent="0.2">
      <c r="B49" s="1372" t="s">
        <v>708</v>
      </c>
      <c r="C49" s="842" t="s">
        <v>702</v>
      </c>
      <c r="D49" s="822">
        <v>1.8506645181073711</v>
      </c>
      <c r="E49" s="822">
        <v>2.3185793990487511</v>
      </c>
      <c r="F49" s="822">
        <v>2.6889447291913564</v>
      </c>
      <c r="G49" s="822">
        <v>4.1022927227429129</v>
      </c>
      <c r="H49" s="822">
        <v>4.5755119592036282</v>
      </c>
      <c r="I49" s="822">
        <v>5.8240829513021559</v>
      </c>
      <c r="J49" s="822">
        <v>4.6401642669364875</v>
      </c>
      <c r="K49" s="822">
        <v>3.9557086736632487</v>
      </c>
      <c r="L49" s="822">
        <v>3.8136016450527266</v>
      </c>
      <c r="M49" s="1183"/>
      <c r="N49" s="1183"/>
      <c r="O49" s="1183"/>
      <c r="P49" s="1183"/>
      <c r="Q49" s="1183"/>
      <c r="R49" s="1183"/>
    </row>
    <row r="50" spans="2:18" ht="13.5" thickBot="1" x14ac:dyDescent="0.25">
      <c r="B50" s="1373"/>
      <c r="C50" s="843" t="s">
        <v>698</v>
      </c>
      <c r="D50" s="829">
        <v>1.17165347487001</v>
      </c>
      <c r="E50" s="829">
        <v>1.306383879086578</v>
      </c>
      <c r="F50" s="829">
        <v>1.3899411526071686</v>
      </c>
      <c r="G50" s="829">
        <v>1.9864563754135964</v>
      </c>
      <c r="H50" s="829">
        <v>2.1404619698025411</v>
      </c>
      <c r="I50" s="829">
        <v>2.487179608780556</v>
      </c>
      <c r="J50" s="829">
        <v>2.3734318977619657</v>
      </c>
      <c r="K50" s="829">
        <v>2.3549678733243438</v>
      </c>
      <c r="L50" s="829">
        <v>2.4493347106159931</v>
      </c>
      <c r="M50" s="1183"/>
      <c r="N50" s="1183"/>
      <c r="O50" s="1183"/>
      <c r="P50" s="1183"/>
      <c r="Q50" s="1183"/>
      <c r="R50" s="1183"/>
    </row>
    <row r="51" spans="2:18" ht="13.5" thickBot="1" x14ac:dyDescent="0.25">
      <c r="B51" s="812"/>
      <c r="C51" s="844"/>
      <c r="D51" s="837"/>
      <c r="E51" s="837"/>
      <c r="F51" s="837"/>
      <c r="G51" s="837"/>
      <c r="H51" s="837"/>
      <c r="I51" s="837"/>
      <c r="J51" s="837"/>
      <c r="K51" s="837"/>
      <c r="L51" s="837"/>
      <c r="M51" s="1183"/>
      <c r="N51" s="1183"/>
      <c r="O51" s="1183"/>
      <c r="P51" s="1183"/>
      <c r="Q51" s="1183"/>
      <c r="R51" s="1183"/>
    </row>
    <row r="52" spans="2:18" x14ac:dyDescent="0.2">
      <c r="B52" s="1372" t="s">
        <v>709</v>
      </c>
      <c r="C52" s="842" t="s">
        <v>702</v>
      </c>
      <c r="D52" s="822">
        <v>1.1905500072777522</v>
      </c>
      <c r="E52" s="822">
        <v>1.1015151033865811</v>
      </c>
      <c r="F52" s="822">
        <v>1.2340084993169218</v>
      </c>
      <c r="G52" s="822">
        <v>1.4002383381836434</v>
      </c>
      <c r="H52" s="822">
        <v>1.7579842923441797</v>
      </c>
      <c r="I52" s="822">
        <v>2.1261864756284194</v>
      </c>
      <c r="J52" s="822">
        <v>2.5202442801190736</v>
      </c>
      <c r="K52" s="822">
        <v>2.9674227157666691</v>
      </c>
      <c r="L52" s="822">
        <v>3.3122574103919491</v>
      </c>
      <c r="M52" s="1183"/>
      <c r="N52" s="1183"/>
      <c r="O52" s="1183"/>
      <c r="P52" s="1183"/>
      <c r="Q52" s="1183"/>
      <c r="R52" s="1183"/>
    </row>
    <row r="53" spans="2:18" ht="13.5" thickBot="1" x14ac:dyDescent="0.25">
      <c r="B53" s="1373"/>
      <c r="C53" s="843" t="s">
        <v>698</v>
      </c>
      <c r="D53" s="829">
        <v>0.75373577693343974</v>
      </c>
      <c r="E53" s="829">
        <v>0.62063933382009573</v>
      </c>
      <c r="F53" s="829">
        <v>0.63787075176640573</v>
      </c>
      <c r="G53" s="829">
        <v>0.67803849261240368</v>
      </c>
      <c r="H53" s="829">
        <v>0.82239945055850883</v>
      </c>
      <c r="I53" s="829">
        <v>0.90798975407203941</v>
      </c>
      <c r="J53" s="829">
        <v>1.2890983638680364</v>
      </c>
      <c r="K53" s="829">
        <v>1.7666076394174544</v>
      </c>
      <c r="L53" s="829">
        <v>2.1273399271506439</v>
      </c>
      <c r="M53" s="1183"/>
      <c r="N53" s="1183"/>
      <c r="O53" s="1183"/>
      <c r="P53" s="1183"/>
      <c r="Q53" s="1183"/>
      <c r="R53" s="1183"/>
    </row>
    <row r="54" spans="2:18" ht="13.5" thickBot="1" x14ac:dyDescent="0.25">
      <c r="B54" s="812"/>
      <c r="C54" s="845"/>
      <c r="D54" s="832"/>
      <c r="E54" s="832"/>
      <c r="F54" s="832"/>
      <c r="G54" s="832"/>
      <c r="H54" s="832"/>
      <c r="I54" s="832"/>
      <c r="J54" s="832"/>
      <c r="K54" s="832"/>
      <c r="L54" s="832"/>
      <c r="M54" s="1183"/>
      <c r="N54" s="1183"/>
      <c r="O54" s="1183"/>
      <c r="P54" s="1183"/>
      <c r="Q54" s="1183"/>
      <c r="R54" s="1183"/>
    </row>
    <row r="55" spans="2:18" ht="12.75" customHeight="1" x14ac:dyDescent="0.2">
      <c r="B55" s="1372" t="s">
        <v>711</v>
      </c>
      <c r="C55" s="834" t="s">
        <v>699</v>
      </c>
      <c r="D55" s="822">
        <v>5.3786825206429502E-2</v>
      </c>
      <c r="E55" s="822">
        <v>6.587905225584495E-2</v>
      </c>
      <c r="F55" s="822">
        <v>7.5301344753651273E-2</v>
      </c>
      <c r="G55" s="822">
        <v>4.8901738684901254E-2</v>
      </c>
      <c r="H55" s="822">
        <v>6.0835300936916192E-2</v>
      </c>
      <c r="I55" s="822">
        <v>7.8571948856032345E-2</v>
      </c>
      <c r="J55" s="822">
        <v>8.9487749451253665E-2</v>
      </c>
      <c r="K55" s="822">
        <v>0.11946285037561501</v>
      </c>
      <c r="L55" s="822">
        <v>0.15191463470844724</v>
      </c>
      <c r="M55" s="1183"/>
      <c r="N55" s="1183"/>
      <c r="O55" s="1183"/>
      <c r="P55" s="1183"/>
      <c r="Q55" s="1183"/>
      <c r="R55" s="1183"/>
    </row>
    <row r="56" spans="2:18" ht="13.5" thickBot="1" x14ac:dyDescent="0.25">
      <c r="B56" s="1373"/>
      <c r="C56" s="835" t="s">
        <v>701</v>
      </c>
      <c r="D56" s="829">
        <v>0.32731451473785067</v>
      </c>
      <c r="E56" s="829">
        <v>0.3264828345335794</v>
      </c>
      <c r="F56" s="829">
        <v>0.30757858375744829</v>
      </c>
      <c r="G56" s="829">
        <v>0.30757908632450193</v>
      </c>
      <c r="H56" s="829">
        <v>0.38768470627043494</v>
      </c>
      <c r="I56" s="829">
        <v>0.38900044695345676</v>
      </c>
      <c r="J56" s="829">
        <v>0.43827667414415811</v>
      </c>
      <c r="K56" s="829">
        <v>0.6576854405581456</v>
      </c>
      <c r="L56" s="829">
        <v>0.74374892704767914</v>
      </c>
      <c r="M56" s="1183"/>
      <c r="N56" s="1183"/>
      <c r="O56" s="1183"/>
      <c r="P56" s="1183"/>
      <c r="Q56" s="1183"/>
      <c r="R56" s="1183"/>
    </row>
    <row r="57" spans="2:18" x14ac:dyDescent="0.2">
      <c r="K57" s="840"/>
      <c r="L57" s="812"/>
      <c r="M57" s="812"/>
      <c r="N57" s="812"/>
    </row>
    <row r="58" spans="2:18" x14ac:dyDescent="0.2">
      <c r="B58" s="5" t="s">
        <v>744</v>
      </c>
      <c r="K58" s="17"/>
      <c r="L58" s="812"/>
      <c r="M58" s="812"/>
      <c r="N58" s="812"/>
    </row>
    <row r="59" spans="2:18" ht="3" customHeight="1" x14ac:dyDescent="0.2">
      <c r="K59" s="17"/>
      <c r="L59" s="812"/>
      <c r="M59" s="812"/>
      <c r="N59" s="812"/>
    </row>
    <row r="60" spans="2:18" x14ac:dyDescent="0.2">
      <c r="B60" s="5" t="s">
        <v>719</v>
      </c>
    </row>
    <row r="61" spans="2:18" ht="12.75" customHeight="1" x14ac:dyDescent="0.2">
      <c r="B61" s="1202" t="s">
        <v>846</v>
      </c>
      <c r="C61" s="1202"/>
      <c r="D61" s="1202"/>
      <c r="E61" s="1202"/>
      <c r="F61" s="1202"/>
      <c r="G61" s="1202"/>
      <c r="H61" s="1202"/>
      <c r="I61" s="1202"/>
      <c r="J61" s="1202"/>
      <c r="K61" s="1202"/>
      <c r="L61" s="1202"/>
      <c r="M61" s="1202"/>
    </row>
    <row r="62" spans="2:18" x14ac:dyDescent="0.2">
      <c r="B62" s="5" t="s">
        <v>720</v>
      </c>
    </row>
    <row r="63" spans="2:18" x14ac:dyDescent="0.2">
      <c r="B63" s="5" t="s">
        <v>745</v>
      </c>
      <c r="I63" s="93"/>
      <c r="J63" s="93"/>
      <c r="K63" s="93"/>
      <c r="L63" s="93"/>
      <c r="M63" s="93"/>
      <c r="N63" s="93"/>
    </row>
    <row r="64" spans="2:18" x14ac:dyDescent="0.2">
      <c r="B64" s="1" t="s">
        <v>721</v>
      </c>
      <c r="H64" s="93"/>
      <c r="I64" s="93"/>
      <c r="J64" s="93"/>
      <c r="K64" s="93"/>
      <c r="L64" s="93"/>
      <c r="M64" s="93"/>
      <c r="N64" s="93"/>
    </row>
    <row r="65" spans="8:14" x14ac:dyDescent="0.2">
      <c r="H65" s="93"/>
      <c r="I65" s="93"/>
      <c r="J65" s="93"/>
      <c r="K65" s="93"/>
      <c r="L65" s="93"/>
      <c r="M65" s="93"/>
      <c r="N65" s="93"/>
    </row>
    <row r="66" spans="8:14" x14ac:dyDescent="0.2">
      <c r="I66" s="93"/>
      <c r="J66" s="93"/>
      <c r="K66" s="93"/>
      <c r="L66" s="93"/>
      <c r="M66" s="93"/>
      <c r="N66" s="93"/>
    </row>
    <row r="67" spans="8:14" x14ac:dyDescent="0.2">
      <c r="I67" s="93"/>
      <c r="J67" s="93"/>
      <c r="K67" s="93"/>
      <c r="L67" s="93"/>
      <c r="M67" s="93"/>
      <c r="N67" s="93"/>
    </row>
  </sheetData>
  <mergeCells count="12">
    <mergeCell ref="B61:M61"/>
    <mergeCell ref="B29:B30"/>
    <mergeCell ref="B6:N6"/>
    <mergeCell ref="B9:B13"/>
    <mergeCell ref="B14:B19"/>
    <mergeCell ref="B23:B24"/>
    <mergeCell ref="B26:B27"/>
    <mergeCell ref="B35:B39"/>
    <mergeCell ref="B40:B45"/>
    <mergeCell ref="B49:B50"/>
    <mergeCell ref="B52:B53"/>
    <mergeCell ref="B55:B56"/>
  </mergeCells>
  <hyperlinks>
    <hyperlink ref="A1" location="INDICE!A1" display="Indice"/>
  </hyperlinks>
  <printOptions horizontalCentered="1"/>
  <pageMargins left="0.15748031496062992" right="0.15748031496062992" top="0.19685039370078741" bottom="0.11811023622047245" header="0.15748031496062992" footer="0"/>
  <pageSetup paperSize="9" scale="59" orientation="landscape" horizontalDpi="4294967294" verticalDpi="4294967294" r:id="rId1"/>
  <headerFooter scaleWithDoc="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showGridLines="0" zoomScaleNormal="100" zoomScaleSheetLayoutView="85" workbookViewId="0"/>
  </sheetViews>
  <sheetFormatPr baseColWidth="10" defaultColWidth="11.42578125" defaultRowHeight="15" customHeight="1" x14ac:dyDescent="0.2"/>
  <cols>
    <col min="1" max="1" width="6.85546875" style="15" customWidth="1"/>
    <col min="2" max="2" width="88.5703125" style="15" bestFit="1" customWidth="1"/>
    <col min="3" max="3" width="17.85546875" style="15" customWidth="1"/>
    <col min="4" max="4" width="15.7109375" style="15" customWidth="1"/>
    <col min="5" max="5" width="23.42578125" style="63" bestFit="1" customWidth="1"/>
    <col min="6" max="6" width="16.7109375" style="15" bestFit="1" customWidth="1"/>
    <col min="7" max="16384" width="11.42578125" style="15"/>
  </cols>
  <sheetData>
    <row r="1" spans="1:7" x14ac:dyDescent="0.25">
      <c r="A1" s="806" t="s">
        <v>237</v>
      </c>
      <c r="B1" s="460"/>
    </row>
    <row r="2" spans="1:7" ht="15" customHeight="1" x14ac:dyDescent="0.25">
      <c r="A2" s="806"/>
      <c r="B2" s="410" t="s">
        <v>805</v>
      </c>
      <c r="C2" s="7"/>
      <c r="D2" s="249"/>
    </row>
    <row r="3" spans="1:7" ht="15" customHeight="1" x14ac:dyDescent="0.25">
      <c r="A3" s="806"/>
      <c r="B3" s="287" t="s">
        <v>330</v>
      </c>
      <c r="C3" s="5"/>
      <c r="D3" s="249"/>
    </row>
    <row r="4" spans="1:7" s="446" customFormat="1" ht="12" x14ac:dyDescent="0.2">
      <c r="B4" s="406"/>
      <c r="C4" s="35"/>
      <c r="D4" s="447"/>
      <c r="E4" s="453"/>
    </row>
    <row r="5" spans="1:7" s="446" customFormat="1" ht="12" x14ac:dyDescent="0.2">
      <c r="B5" s="448"/>
      <c r="C5" s="449"/>
      <c r="D5" s="447"/>
      <c r="E5" s="453"/>
    </row>
    <row r="6" spans="1:7" ht="15" customHeight="1" x14ac:dyDescent="0.2">
      <c r="B6" s="1199" t="s">
        <v>596</v>
      </c>
      <c r="C6" s="1199"/>
      <c r="D6" s="1199"/>
    </row>
    <row r="7" spans="1:7" ht="15" customHeight="1" x14ac:dyDescent="0.2">
      <c r="B7" s="1200" t="s">
        <v>411</v>
      </c>
      <c r="C7" s="1200"/>
      <c r="D7" s="1200"/>
      <c r="F7" s="446"/>
      <c r="G7" s="446"/>
    </row>
    <row r="8" spans="1:7" s="446" customFormat="1" ht="12.75" x14ac:dyDescent="0.2">
      <c r="B8" s="35"/>
      <c r="C8" s="450"/>
      <c r="D8" s="447"/>
      <c r="E8" s="453"/>
      <c r="F8" s="15"/>
      <c r="G8" s="15"/>
    </row>
    <row r="9" spans="1:7" s="446" customFormat="1" ht="12" x14ac:dyDescent="0.2">
      <c r="B9" s="445"/>
      <c r="C9" s="445"/>
      <c r="D9" s="447"/>
      <c r="E9" s="453"/>
    </row>
    <row r="10" spans="1:7" ht="15" customHeight="1" thickBot="1" x14ac:dyDescent="0.25">
      <c r="B10" s="286" t="s">
        <v>912</v>
      </c>
      <c r="C10" s="450"/>
      <c r="D10" s="249"/>
    </row>
    <row r="11" spans="1:7" ht="15" customHeight="1" thickTop="1" x14ac:dyDescent="0.2">
      <c r="B11" s="250"/>
      <c r="C11" s="970" t="s">
        <v>296</v>
      </c>
      <c r="D11" s="1205" t="s">
        <v>313</v>
      </c>
      <c r="F11" s="446"/>
      <c r="G11" s="446"/>
    </row>
    <row r="12" spans="1:7" ht="15" customHeight="1" thickBot="1" x14ac:dyDescent="0.25">
      <c r="B12" s="251"/>
      <c r="C12" s="971" t="s">
        <v>297</v>
      </c>
      <c r="D12" s="1206"/>
    </row>
    <row r="13" spans="1:7" ht="15" customHeight="1" thickTop="1" x14ac:dyDescent="0.2">
      <c r="B13" s="57"/>
      <c r="C13" s="163"/>
      <c r="D13" s="252"/>
      <c r="F13" s="446"/>
      <c r="G13" s="446"/>
    </row>
    <row r="14" spans="1:7" s="432" customFormat="1" ht="15" customHeight="1" x14ac:dyDescent="0.3">
      <c r="B14" s="430" t="s">
        <v>465</v>
      </c>
      <c r="C14" s="677">
        <f>+C17+C64</f>
        <v>345384743.29469717</v>
      </c>
      <c r="D14" s="433"/>
      <c r="E14" s="63"/>
      <c r="F14" s="15"/>
      <c r="G14" s="15"/>
    </row>
    <row r="15" spans="1:7" ht="15" customHeight="1" thickBot="1" x14ac:dyDescent="0.25">
      <c r="B15" s="149"/>
      <c r="C15" s="1022"/>
      <c r="D15" s="253"/>
      <c r="F15" s="446"/>
      <c r="G15" s="446"/>
    </row>
    <row r="16" spans="1:7" ht="15" customHeight="1" thickTop="1" x14ac:dyDescent="0.2">
      <c r="B16" s="57"/>
      <c r="C16" s="163"/>
      <c r="D16" s="252"/>
    </row>
    <row r="17" spans="2:7" ht="15" customHeight="1" x14ac:dyDescent="0.2">
      <c r="B17" s="420" t="s">
        <v>446</v>
      </c>
      <c r="C17" s="357">
        <f>+C19+C21+C23</f>
        <v>332191803.1607213</v>
      </c>
      <c r="D17" s="513">
        <f>+D19+D21+D23</f>
        <v>1</v>
      </c>
      <c r="F17" s="446"/>
      <c r="G17" s="446"/>
    </row>
    <row r="18" spans="2:7" ht="15" customHeight="1" x14ac:dyDescent="0.3">
      <c r="B18" s="254"/>
      <c r="C18" s="255"/>
      <c r="D18" s="256"/>
    </row>
    <row r="19" spans="2:7" s="434" customFormat="1" ht="15" customHeight="1" x14ac:dyDescent="0.25">
      <c r="B19" s="514" t="s">
        <v>645</v>
      </c>
      <c r="C19" s="1024">
        <f>+C28+C47</f>
        <v>329281546.30753022</v>
      </c>
      <c r="D19" s="515">
        <f>+C19/$C$17</f>
        <v>0.99123922738158887</v>
      </c>
      <c r="E19" s="63"/>
      <c r="F19" s="446"/>
      <c r="G19" s="446"/>
    </row>
    <row r="20" spans="2:7" ht="15" customHeight="1" x14ac:dyDescent="0.3">
      <c r="B20" s="254"/>
      <c r="C20" s="255"/>
      <c r="D20" s="256"/>
    </row>
    <row r="21" spans="2:7" s="434" customFormat="1" ht="15" customHeight="1" x14ac:dyDescent="0.25">
      <c r="B21" s="514" t="s">
        <v>120</v>
      </c>
      <c r="C21" s="1024">
        <f>+C36+C54</f>
        <v>104835.12819105788</v>
      </c>
      <c r="D21" s="515">
        <f>+C21/$C$17</f>
        <v>3.1558613786847854E-4</v>
      </c>
      <c r="E21" s="63"/>
      <c r="F21" s="446"/>
      <c r="G21" s="446"/>
    </row>
    <row r="22" spans="2:7" ht="15" customHeight="1" x14ac:dyDescent="0.3">
      <c r="B22" s="153"/>
      <c r="C22" s="257"/>
      <c r="D22" s="258"/>
    </row>
    <row r="23" spans="2:7" s="434" customFormat="1" ht="15" customHeight="1" x14ac:dyDescent="0.25">
      <c r="B23" s="514" t="s">
        <v>731</v>
      </c>
      <c r="C23" s="257">
        <f>+C40+C58</f>
        <v>2805421.7250000001</v>
      </c>
      <c r="D23" s="515">
        <f>+C23/$C$17</f>
        <v>8.4451864805426234E-3</v>
      </c>
      <c r="E23" s="63"/>
      <c r="F23" s="446"/>
      <c r="G23" s="446"/>
    </row>
    <row r="24" spans="2:7" ht="15" customHeight="1" thickBot="1" x14ac:dyDescent="0.25">
      <c r="B24" s="13"/>
      <c r="C24" s="62"/>
      <c r="D24" s="259"/>
    </row>
    <row r="25" spans="2:7" ht="15" customHeight="1" thickTop="1" x14ac:dyDescent="0.2">
      <c r="B25" s="57"/>
      <c r="C25" s="163"/>
      <c r="D25" s="252"/>
      <c r="F25" s="446"/>
      <c r="G25" s="446"/>
    </row>
    <row r="26" spans="2:7" ht="15" customHeight="1" x14ac:dyDescent="0.2">
      <c r="B26" s="420" t="s">
        <v>412</v>
      </c>
      <c r="C26" s="357">
        <f>+C28+C36+C40</f>
        <v>201520616.96067503</v>
      </c>
      <c r="D26" s="513">
        <f>+D28+D36+D40</f>
        <v>0.60663934222114191</v>
      </c>
    </row>
    <row r="27" spans="2:7" ht="15" customHeight="1" x14ac:dyDescent="0.3">
      <c r="B27" s="260"/>
      <c r="C27" s="255"/>
      <c r="D27" s="256"/>
      <c r="F27" s="446"/>
      <c r="G27" s="446"/>
    </row>
    <row r="28" spans="2:7" ht="15" customHeight="1" x14ac:dyDescent="0.2">
      <c r="B28" s="514" t="s">
        <v>645</v>
      </c>
      <c r="C28" s="516">
        <f>SUM(C29:C34)</f>
        <v>201390775.24984971</v>
      </c>
      <c r="D28" s="515">
        <f>+C28/$C$17</f>
        <v>0.60624847854061181</v>
      </c>
    </row>
    <row r="29" spans="2:7" ht="15" customHeight="1" x14ac:dyDescent="0.2">
      <c r="B29" s="517" t="s">
        <v>382</v>
      </c>
      <c r="C29" s="518">
        <v>184060905.04858688</v>
      </c>
      <c r="D29" s="519">
        <f t="shared" ref="D29:D34" si="0">+C29/$C$17</f>
        <v>0.55408021298928434</v>
      </c>
      <c r="F29" s="453"/>
      <c r="G29" s="446"/>
    </row>
    <row r="30" spans="2:7" ht="15" customHeight="1" x14ac:dyDescent="0.2">
      <c r="B30" s="517" t="s">
        <v>283</v>
      </c>
      <c r="C30" s="518">
        <v>683538.52444697428</v>
      </c>
      <c r="D30" s="519">
        <f t="shared" si="0"/>
        <v>2.0576622238817378E-3</v>
      </c>
    </row>
    <row r="31" spans="2:7" ht="15" customHeight="1" x14ac:dyDescent="0.2">
      <c r="B31" s="517" t="s">
        <v>383</v>
      </c>
      <c r="C31" s="520">
        <v>13296815.778545981</v>
      </c>
      <c r="D31" s="519">
        <f t="shared" si="0"/>
        <v>4.0027525218955223E-2</v>
      </c>
      <c r="F31" s="446"/>
      <c r="G31" s="446"/>
    </row>
    <row r="32" spans="2:7" ht="15.75" customHeight="1" x14ac:dyDescent="0.2">
      <c r="B32" s="517" t="s">
        <v>384</v>
      </c>
      <c r="C32" s="520">
        <v>639052.57029504376</v>
      </c>
      <c r="D32" s="519">
        <f t="shared" si="0"/>
        <v>1.9237457523473475E-3</v>
      </c>
    </row>
    <row r="33" spans="2:6" ht="15" customHeight="1" x14ac:dyDescent="0.2">
      <c r="B33" s="517" t="s">
        <v>385</v>
      </c>
      <c r="C33" s="521">
        <v>1193431.0629319488</v>
      </c>
      <c r="D33" s="519">
        <f t="shared" si="0"/>
        <v>3.592596360225487E-3</v>
      </c>
    </row>
    <row r="34" spans="2:6" ht="15" customHeight="1" x14ac:dyDescent="0.2">
      <c r="B34" s="517" t="s">
        <v>676</v>
      </c>
      <c r="C34" s="521">
        <v>1517032.2650429117</v>
      </c>
      <c r="D34" s="519">
        <f t="shared" si="0"/>
        <v>4.5667359959178158E-3</v>
      </c>
    </row>
    <row r="35" spans="2:6" ht="15" customHeight="1" x14ac:dyDescent="0.3">
      <c r="B35" s="66"/>
      <c r="C35" s="262"/>
      <c r="D35" s="863"/>
    </row>
    <row r="36" spans="2:6" ht="15" customHeight="1" x14ac:dyDescent="0.2">
      <c r="B36" s="514" t="s">
        <v>120</v>
      </c>
      <c r="C36" s="522">
        <f>+C37+C38</f>
        <v>62376.18881531222</v>
      </c>
      <c r="D36" s="515">
        <f t="shared" ref="D36:D38" si="1">+C36/$C$17</f>
        <v>1.8777160731185569E-4</v>
      </c>
    </row>
    <row r="37" spans="2:6" ht="15" customHeight="1" x14ac:dyDescent="0.2">
      <c r="B37" s="517" t="s">
        <v>385</v>
      </c>
      <c r="C37" s="520">
        <v>60933.590198858714</v>
      </c>
      <c r="D37" s="519">
        <f t="shared" si="1"/>
        <v>1.8342893960384017E-4</v>
      </c>
    </row>
    <row r="38" spans="2:6" ht="15" customHeight="1" x14ac:dyDescent="0.2">
      <c r="B38" s="517" t="s">
        <v>387</v>
      </c>
      <c r="C38" s="520">
        <v>1442.5986164535043</v>
      </c>
      <c r="D38" s="519">
        <f t="shared" si="1"/>
        <v>4.3426677080154957E-6</v>
      </c>
    </row>
    <row r="39" spans="2:6" ht="15" customHeight="1" x14ac:dyDescent="0.3">
      <c r="B39" s="66"/>
      <c r="C39" s="262"/>
      <c r="D39" s="261"/>
    </row>
    <row r="40" spans="2:6" ht="15" customHeight="1" x14ac:dyDescent="0.2">
      <c r="B40" s="514" t="s">
        <v>731</v>
      </c>
      <c r="C40" s="522">
        <f>SUM(C41:C43)</f>
        <v>67465.522010000015</v>
      </c>
      <c r="D40" s="515">
        <f t="shared" ref="D40:D43" si="2">+C40/$C$17</f>
        <v>2.0309207321819075E-4</v>
      </c>
    </row>
    <row r="41" spans="2:6" s="264" customFormat="1" ht="15" customHeight="1" x14ac:dyDescent="0.2">
      <c r="B41" s="517" t="s">
        <v>452</v>
      </c>
      <c r="C41" s="521">
        <v>54252.323870000007</v>
      </c>
      <c r="D41" s="873">
        <f t="shared" si="2"/>
        <v>1.6331626293545723E-4</v>
      </c>
      <c r="E41" s="63"/>
    </row>
    <row r="42" spans="2:6" s="264" customFormat="1" ht="15" customHeight="1" x14ac:dyDescent="0.2">
      <c r="B42" s="517" t="s">
        <v>453</v>
      </c>
      <c r="C42" s="521">
        <v>2898.2897399999997</v>
      </c>
      <c r="D42" s="873">
        <f t="shared" si="2"/>
        <v>8.7247479089595327E-6</v>
      </c>
      <c r="E42" s="63"/>
    </row>
    <row r="43" spans="2:6" s="264" customFormat="1" ht="15" customHeight="1" x14ac:dyDescent="0.2">
      <c r="B43" s="517" t="s">
        <v>931</v>
      </c>
      <c r="C43" s="521">
        <v>10314.908400000002</v>
      </c>
      <c r="D43" s="873">
        <f t="shared" si="2"/>
        <v>3.105106237377397E-5</v>
      </c>
      <c r="E43" s="63"/>
    </row>
    <row r="44" spans="2:6" ht="15" customHeight="1" x14ac:dyDescent="0.3">
      <c r="B44" s="66"/>
      <c r="C44" s="262"/>
      <c r="D44" s="261"/>
    </row>
    <row r="45" spans="2:6" ht="15" customHeight="1" x14ac:dyDescent="0.2">
      <c r="B45" s="420" t="s">
        <v>651</v>
      </c>
      <c r="C45" s="357">
        <f>+C47+C54+C58</f>
        <v>130671186.20004627</v>
      </c>
      <c r="D45" s="513">
        <f>+D47+D54+D58</f>
        <v>0.39336065777885804</v>
      </c>
    </row>
    <row r="46" spans="2:6" ht="15" customHeight="1" x14ac:dyDescent="0.3">
      <c r="B46" s="260"/>
      <c r="C46" s="265"/>
      <c r="D46" s="256"/>
    </row>
    <row r="47" spans="2:6" ht="15" customHeight="1" x14ac:dyDescent="0.2">
      <c r="B47" s="514" t="s">
        <v>645</v>
      </c>
      <c r="C47" s="522">
        <f>SUM(C48:C52)</f>
        <v>127890771.05768053</v>
      </c>
      <c r="D47" s="523">
        <f t="shared" ref="D47:D52" si="3">+C47/$C$17</f>
        <v>0.384990748840977</v>
      </c>
    </row>
    <row r="48" spans="2:6" ht="15" customHeight="1" x14ac:dyDescent="0.2">
      <c r="B48" s="517" t="s">
        <v>382</v>
      </c>
      <c r="C48" s="520">
        <v>69648293.807183459</v>
      </c>
      <c r="D48" s="519">
        <f t="shared" si="3"/>
        <v>0.20966289096990803</v>
      </c>
      <c r="F48" s="453"/>
    </row>
    <row r="49" spans="1:6" ht="15" customHeight="1" x14ac:dyDescent="0.2">
      <c r="B49" s="517" t="s">
        <v>293</v>
      </c>
      <c r="C49" s="520">
        <v>51037436.154839627</v>
      </c>
      <c r="D49" s="519">
        <f t="shared" si="3"/>
        <v>0.1536384572684554</v>
      </c>
      <c r="F49" s="1153"/>
    </row>
    <row r="50" spans="1:6" ht="15" customHeight="1" x14ac:dyDescent="0.2">
      <c r="B50" s="517" t="s">
        <v>384</v>
      </c>
      <c r="C50" s="520">
        <v>292140.78649000003</v>
      </c>
      <c r="D50" s="519">
        <f t="shared" si="3"/>
        <v>8.7943406101641903E-4</v>
      </c>
    </row>
    <row r="51" spans="1:6" ht="15" customHeight="1" x14ac:dyDescent="0.2">
      <c r="B51" s="517" t="s">
        <v>386</v>
      </c>
      <c r="C51" s="520">
        <v>6912168.5571640376</v>
      </c>
      <c r="D51" s="519">
        <f t="shared" si="3"/>
        <v>2.0807763741899996E-2</v>
      </c>
    </row>
    <row r="52" spans="1:6" ht="15" customHeight="1" x14ac:dyDescent="0.2">
      <c r="B52" s="517" t="s">
        <v>385</v>
      </c>
      <c r="C52" s="520">
        <v>731.75200341477148</v>
      </c>
      <c r="D52" s="519">
        <f t="shared" si="3"/>
        <v>2.2027996972000378E-6</v>
      </c>
    </row>
    <row r="53" spans="1:6" ht="15" customHeight="1" x14ac:dyDescent="0.3">
      <c r="B53" s="153"/>
      <c r="C53" s="263"/>
      <c r="D53" s="258"/>
    </row>
    <row r="54" spans="1:6" ht="15" customHeight="1" x14ac:dyDescent="0.2">
      <c r="B54" s="514" t="s">
        <v>120</v>
      </c>
      <c r="C54" s="522">
        <f>SUM(C55:C56)</f>
        <v>42458.939375745656</v>
      </c>
      <c r="D54" s="515">
        <f t="shared" ref="D54:D56" si="4">+C54/$C$17</f>
        <v>1.2781453055662285E-4</v>
      </c>
    </row>
    <row r="55" spans="1:6" ht="15" customHeight="1" x14ac:dyDescent="0.2">
      <c r="B55" s="517" t="s">
        <v>385</v>
      </c>
      <c r="C55" s="520">
        <v>33774.107125745657</v>
      </c>
      <c r="D55" s="519">
        <f t="shared" si="4"/>
        <v>1.0167050121162996E-4</v>
      </c>
    </row>
    <row r="56" spans="1:6" ht="15" customHeight="1" x14ac:dyDescent="0.2">
      <c r="B56" s="517" t="s">
        <v>387</v>
      </c>
      <c r="C56" s="520">
        <v>8684.8322500000013</v>
      </c>
      <c r="D56" s="519">
        <f t="shared" si="4"/>
        <v>2.6144029344992896E-5</v>
      </c>
    </row>
    <row r="57" spans="1:6" ht="15" customHeight="1" x14ac:dyDescent="0.3">
      <c r="B57" s="66"/>
      <c r="C57" s="262"/>
      <c r="D57" s="261"/>
    </row>
    <row r="58" spans="1:6" ht="15" customHeight="1" x14ac:dyDescent="0.2">
      <c r="B58" s="514" t="s">
        <v>731</v>
      </c>
      <c r="C58" s="516">
        <f>SUM(C59:C61)</f>
        <v>2737956.2029900001</v>
      </c>
      <c r="D58" s="515">
        <f t="shared" ref="D58:D61" si="5">+C58/$C$17</f>
        <v>8.242094407324433E-3</v>
      </c>
    </row>
    <row r="59" spans="1:6" ht="15" customHeight="1" x14ac:dyDescent="0.2">
      <c r="B59" s="517" t="s">
        <v>452</v>
      </c>
      <c r="C59" s="521">
        <v>1164528.9442499999</v>
      </c>
      <c r="D59" s="519">
        <f t="shared" si="5"/>
        <v>3.5055920500439821E-3</v>
      </c>
    </row>
    <row r="60" spans="1:6" ht="15" customHeight="1" x14ac:dyDescent="0.2">
      <c r="B60" s="517" t="s">
        <v>453</v>
      </c>
      <c r="C60" s="521">
        <v>1009671.69102</v>
      </c>
      <c r="D60" s="519">
        <f t="shared" si="5"/>
        <v>3.0394238551741141E-3</v>
      </c>
    </row>
    <row r="61" spans="1:6" ht="15" customHeight="1" x14ac:dyDescent="0.2">
      <c r="B61" s="517" t="s">
        <v>931</v>
      </c>
      <c r="C61" s="521">
        <v>563755.56772000005</v>
      </c>
      <c r="D61" s="519">
        <f t="shared" si="5"/>
        <v>1.6970785021063371E-3</v>
      </c>
    </row>
    <row r="62" spans="1:6" ht="15" customHeight="1" thickBot="1" x14ac:dyDescent="0.25">
      <c r="B62" s="13"/>
      <c r="C62" s="178"/>
      <c r="D62" s="259"/>
    </row>
    <row r="63" spans="1:6" ht="15" customHeight="1" thickTop="1" thickBot="1" x14ac:dyDescent="0.25">
      <c r="A63" s="142"/>
      <c r="B63" s="57"/>
      <c r="C63" s="266"/>
      <c r="D63" s="267"/>
    </row>
    <row r="64" spans="1:6" s="63" customFormat="1" ht="15" customHeight="1" thickTop="1" x14ac:dyDescent="0.2">
      <c r="A64" s="15"/>
      <c r="B64" s="524" t="s">
        <v>932</v>
      </c>
      <c r="C64" s="525">
        <f>+C66+C71</f>
        <v>13192940.133975882</v>
      </c>
      <c r="D64" s="526">
        <f>+D66+D71</f>
        <v>1</v>
      </c>
    </row>
    <row r="65" spans="1:5" s="63" customFormat="1" ht="15" customHeight="1" x14ac:dyDescent="0.25">
      <c r="A65" s="15"/>
      <c r="B65" s="268"/>
      <c r="C65" s="51"/>
      <c r="D65" s="269"/>
    </row>
    <row r="66" spans="1:5" s="63" customFormat="1" ht="15" customHeight="1" x14ac:dyDescent="0.2">
      <c r="A66" s="15"/>
      <c r="B66" s="527" t="s">
        <v>412</v>
      </c>
      <c r="C66" s="357">
        <f>+C68+C69</f>
        <v>1179568.1317958552</v>
      </c>
      <c r="D66" s="528">
        <f>SUM(D68:D69)</f>
        <v>8.9409041488644689E-2</v>
      </c>
    </row>
    <row r="67" spans="1:5" s="63" customFormat="1" ht="15" customHeight="1" x14ac:dyDescent="0.25">
      <c r="A67" s="15"/>
      <c r="B67" s="268"/>
      <c r="C67" s="51"/>
      <c r="D67" s="269"/>
    </row>
    <row r="68" spans="1:5" s="63" customFormat="1" ht="15" customHeight="1" x14ac:dyDescent="0.2">
      <c r="A68" s="15"/>
      <c r="B68" s="517" t="s">
        <v>436</v>
      </c>
      <c r="C68" s="518">
        <v>929780.55230617255</v>
      </c>
      <c r="D68" s="519">
        <f>+C68/$C$64</f>
        <v>7.047561368915041E-2</v>
      </c>
    </row>
    <row r="69" spans="1:5" s="63" customFormat="1" ht="15" customHeight="1" x14ac:dyDescent="0.2">
      <c r="A69" s="15"/>
      <c r="B69" s="517" t="s">
        <v>437</v>
      </c>
      <c r="C69" s="521">
        <v>249787.57948968277</v>
      </c>
      <c r="D69" s="519">
        <f>+C69/$C$64</f>
        <v>1.8933427799494282E-2</v>
      </c>
    </row>
    <row r="70" spans="1:5" s="63" customFormat="1" ht="15" customHeight="1" x14ac:dyDescent="0.25">
      <c r="A70" s="15"/>
      <c r="B70" s="268"/>
      <c r="C70" s="51"/>
      <c r="D70" s="269"/>
    </row>
    <row r="71" spans="1:5" s="63" customFormat="1" ht="15" customHeight="1" x14ac:dyDescent="0.2">
      <c r="A71" s="15"/>
      <c r="B71" s="420" t="s">
        <v>651</v>
      </c>
      <c r="C71" s="357">
        <f>+C73+C74+C75</f>
        <v>12013372.002180027</v>
      </c>
      <c r="D71" s="528">
        <f>SUM(D73:D75)</f>
        <v>0.9105909585113553</v>
      </c>
    </row>
    <row r="72" spans="1:5" s="63" customFormat="1" ht="15" customHeight="1" x14ac:dyDescent="0.25">
      <c r="A72" s="15"/>
      <c r="B72" s="270"/>
      <c r="C72" s="51"/>
      <c r="D72" s="269"/>
      <c r="E72" s="887"/>
    </row>
    <row r="73" spans="1:5" s="63" customFormat="1" ht="15" customHeight="1" x14ac:dyDescent="0.2">
      <c r="A73" s="15"/>
      <c r="B73" s="517" t="s">
        <v>438</v>
      </c>
      <c r="C73" s="518">
        <v>5156899.0857486324</v>
      </c>
      <c r="D73" s="519">
        <f t="shared" ref="D73:D75" si="6">+C73/$C$64</f>
        <v>0.39088323250008766</v>
      </c>
    </row>
    <row r="74" spans="1:5" s="63" customFormat="1" ht="15" customHeight="1" x14ac:dyDescent="0.2">
      <c r="A74" s="15"/>
      <c r="B74" s="517" t="s">
        <v>677</v>
      </c>
      <c r="C74" s="518">
        <v>6718519.3680967735</v>
      </c>
      <c r="D74" s="519">
        <f t="shared" si="6"/>
        <v>0.50925110702158938</v>
      </c>
    </row>
    <row r="75" spans="1:5" s="63" customFormat="1" ht="15" customHeight="1" x14ac:dyDescent="0.2">
      <c r="A75" s="15"/>
      <c r="B75" s="517" t="s">
        <v>439</v>
      </c>
      <c r="C75" s="518">
        <v>137953.54833462089</v>
      </c>
      <c r="D75" s="519">
        <f t="shared" si="6"/>
        <v>1.0456618989678278E-2</v>
      </c>
    </row>
    <row r="76" spans="1:5" s="63" customFormat="1" ht="15" customHeight="1" thickBot="1" x14ac:dyDescent="0.25">
      <c r="A76" s="15"/>
      <c r="B76" s="62"/>
      <c r="C76" s="178"/>
      <c r="D76" s="259"/>
    </row>
    <row r="77" spans="1:5" s="63" customFormat="1" ht="13.5" thickTop="1" x14ac:dyDescent="0.2">
      <c r="A77" s="15"/>
      <c r="B77" s="438"/>
      <c r="C77" s="438"/>
      <c r="D77" s="438"/>
    </row>
    <row r="78" spans="1:5" s="63" customFormat="1" ht="29.25" customHeight="1" x14ac:dyDescent="0.2">
      <c r="A78" s="15"/>
      <c r="B78" s="1204" t="s">
        <v>928</v>
      </c>
      <c r="C78" s="1204"/>
      <c r="D78" s="1204"/>
    </row>
    <row r="79" spans="1:5" s="63" customFormat="1" ht="12.75" customHeight="1" x14ac:dyDescent="0.2">
      <c r="A79" s="15"/>
      <c r="B79" s="1154" t="s">
        <v>929</v>
      </c>
      <c r="C79" s="1154"/>
      <c r="D79" s="1154"/>
    </row>
    <row r="80" spans="1:5" s="63" customFormat="1" ht="15" customHeight="1" x14ac:dyDescent="0.2">
      <c r="A80" s="15"/>
      <c r="B80" s="1204" t="s">
        <v>930</v>
      </c>
      <c r="C80" s="1204"/>
      <c r="D80" s="1204"/>
    </row>
    <row r="81" spans="1:4" s="63" customFormat="1" ht="15" customHeight="1" x14ac:dyDescent="0.2">
      <c r="A81" s="15"/>
      <c r="B81" s="1204"/>
      <c r="C81" s="1204"/>
      <c r="D81" s="1204"/>
    </row>
    <row r="82" spans="1:4" s="63" customFormat="1" ht="15" customHeight="1" x14ac:dyDescent="0.2">
      <c r="A82" s="15"/>
      <c r="B82" s="15"/>
      <c r="C82" s="15"/>
      <c r="D82" s="15"/>
    </row>
    <row r="83" spans="1:4" s="63" customFormat="1" ht="15" customHeight="1" x14ac:dyDescent="0.2">
      <c r="A83" s="15"/>
      <c r="B83" s="15"/>
      <c r="C83" s="15"/>
      <c r="D83" s="15"/>
    </row>
    <row r="84" spans="1:4" s="63" customFormat="1" ht="15" customHeight="1" x14ac:dyDescent="0.2">
      <c r="A84" s="15"/>
      <c r="B84" s="15"/>
      <c r="C84" s="15"/>
      <c r="D84" s="15"/>
    </row>
    <row r="85" spans="1:4" s="63" customFormat="1" ht="15" customHeight="1" x14ac:dyDescent="0.2">
      <c r="A85" s="15"/>
      <c r="B85" s="15"/>
      <c r="C85" s="15"/>
      <c r="D85" s="15"/>
    </row>
    <row r="86" spans="1:4" s="63" customFormat="1" ht="15" customHeight="1" x14ac:dyDescent="0.2">
      <c r="A86" s="15"/>
      <c r="B86" s="15"/>
      <c r="C86" s="15"/>
      <c r="D86" s="15"/>
    </row>
    <row r="87" spans="1:4" s="63" customFormat="1" ht="15" customHeight="1" x14ac:dyDescent="0.2">
      <c r="A87" s="15"/>
      <c r="B87" s="15"/>
      <c r="C87" s="15"/>
      <c r="D87" s="15"/>
    </row>
    <row r="88" spans="1:4" s="63" customFormat="1" ht="15" customHeight="1" x14ac:dyDescent="0.2">
      <c r="A88" s="15"/>
      <c r="B88" s="15"/>
      <c r="C88" s="15"/>
      <c r="D88" s="15"/>
    </row>
    <row r="89" spans="1:4" s="63" customFormat="1" ht="15" customHeight="1" x14ac:dyDescent="0.2">
      <c r="A89" s="15"/>
      <c r="B89" s="15"/>
      <c r="C89" s="15"/>
      <c r="D89" s="15"/>
    </row>
    <row r="90" spans="1:4" s="63" customFormat="1" ht="15" customHeight="1" x14ac:dyDescent="0.2">
      <c r="A90" s="15"/>
      <c r="B90" s="15"/>
      <c r="C90" s="15"/>
      <c r="D90" s="15"/>
    </row>
    <row r="91" spans="1:4" s="63" customFormat="1" ht="15" customHeight="1" x14ac:dyDescent="0.2">
      <c r="A91" s="15"/>
      <c r="B91" s="15"/>
      <c r="C91" s="15"/>
      <c r="D91" s="15"/>
    </row>
    <row r="92" spans="1:4" s="63" customFormat="1" ht="15" customHeight="1" x14ac:dyDescent="0.2">
      <c r="A92" s="15"/>
      <c r="B92" s="15"/>
      <c r="C92" s="15"/>
      <c r="D92" s="15"/>
    </row>
    <row r="93" spans="1:4" s="63" customFormat="1" ht="15" customHeight="1" x14ac:dyDescent="0.2">
      <c r="A93" s="15"/>
      <c r="B93" s="15"/>
      <c r="C93" s="15"/>
      <c r="D93" s="15"/>
    </row>
    <row r="94" spans="1:4" s="63" customFormat="1" ht="15" customHeight="1" x14ac:dyDescent="0.2">
      <c r="A94" s="15"/>
      <c r="B94" s="15"/>
      <c r="C94" s="15"/>
      <c r="D94" s="15"/>
    </row>
    <row r="95" spans="1:4" s="63" customFormat="1" ht="15" customHeight="1" x14ac:dyDescent="0.2">
      <c r="A95" s="15"/>
      <c r="B95" s="15"/>
      <c r="C95" s="15"/>
      <c r="D95" s="15"/>
    </row>
    <row r="96" spans="1:4" s="63" customFormat="1" ht="15" customHeight="1" x14ac:dyDescent="0.2">
      <c r="A96" s="15"/>
      <c r="B96" s="15"/>
      <c r="C96" s="15"/>
      <c r="D96" s="15"/>
    </row>
    <row r="97" spans="1:4" s="63" customFormat="1" ht="15" customHeight="1" x14ac:dyDescent="0.2">
      <c r="A97" s="15"/>
      <c r="B97" s="15"/>
      <c r="C97" s="15"/>
      <c r="D97" s="15"/>
    </row>
    <row r="98" spans="1:4" s="63" customFormat="1" ht="15" customHeight="1" x14ac:dyDescent="0.2">
      <c r="A98" s="15"/>
      <c r="B98" s="15"/>
      <c r="C98" s="15"/>
      <c r="D98" s="15"/>
    </row>
    <row r="99" spans="1:4" s="63" customFormat="1" ht="15" customHeight="1" x14ac:dyDescent="0.2">
      <c r="A99" s="15"/>
      <c r="B99" s="15"/>
      <c r="C99" s="15"/>
      <c r="D99" s="15"/>
    </row>
    <row r="100" spans="1:4" s="63" customFormat="1" ht="15" customHeight="1" x14ac:dyDescent="0.2">
      <c r="A100" s="15"/>
      <c r="B100" s="15"/>
      <c r="C100" s="15"/>
      <c r="D100" s="15"/>
    </row>
    <row r="101" spans="1:4" s="63" customFormat="1" ht="15" customHeight="1" x14ac:dyDescent="0.2">
      <c r="A101" s="15"/>
      <c r="B101" s="15"/>
      <c r="C101" s="15"/>
      <c r="D101" s="15"/>
    </row>
    <row r="102" spans="1:4" s="63" customFormat="1" ht="15" customHeight="1" x14ac:dyDescent="0.2">
      <c r="A102" s="15"/>
      <c r="B102" s="15"/>
      <c r="C102" s="15"/>
      <c r="D102" s="15"/>
    </row>
    <row r="103" spans="1:4" s="63" customFormat="1" ht="15" customHeight="1" x14ac:dyDescent="0.2">
      <c r="A103" s="15"/>
      <c r="B103" s="15"/>
      <c r="C103" s="15"/>
      <c r="D103" s="15"/>
    </row>
    <row r="104" spans="1:4" s="63" customFormat="1" ht="15" customHeight="1" x14ac:dyDescent="0.2">
      <c r="A104" s="15"/>
      <c r="B104" s="15"/>
      <c r="C104" s="15"/>
      <c r="D104" s="15"/>
    </row>
    <row r="105" spans="1:4" s="63" customFormat="1" ht="15" customHeight="1" x14ac:dyDescent="0.2">
      <c r="A105" s="15"/>
      <c r="B105" s="15"/>
      <c r="C105" s="15"/>
      <c r="D105" s="15"/>
    </row>
    <row r="106" spans="1:4" s="63" customFormat="1" ht="15" customHeight="1" x14ac:dyDescent="0.2">
      <c r="A106" s="15"/>
      <c r="B106" s="15"/>
      <c r="C106" s="15"/>
      <c r="D106" s="15"/>
    </row>
  </sheetData>
  <mergeCells count="5">
    <mergeCell ref="B80:D81"/>
    <mergeCell ref="B6:D6"/>
    <mergeCell ref="B7:D7"/>
    <mergeCell ref="D11:D12"/>
    <mergeCell ref="B78:D7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J79"/>
  <sheetViews>
    <sheetView showGridLines="0" showRuler="0" zoomScaleNormal="100" zoomScaleSheetLayoutView="85" workbookViewId="0"/>
  </sheetViews>
  <sheetFormatPr baseColWidth="10" defaultColWidth="11.42578125" defaultRowHeight="12.75" x14ac:dyDescent="0.2"/>
  <cols>
    <col min="1" max="1" width="6.85546875" style="29" customWidth="1"/>
    <col min="2" max="2" width="47.85546875" style="29" customWidth="1"/>
    <col min="3" max="3" width="20.7109375" style="29" customWidth="1"/>
    <col min="4" max="4" width="12.7109375" style="29" customWidth="1"/>
    <col min="5" max="5" width="25.140625" style="63" customWidth="1"/>
    <col min="6" max="6" width="12.7109375" style="29" customWidth="1"/>
    <col min="7" max="7" width="20.7109375" style="29" customWidth="1"/>
    <col min="8" max="8" width="13" style="29" customWidth="1"/>
    <col min="9" max="9" width="13.42578125" style="29" bestFit="1" customWidth="1"/>
    <col min="10" max="16384" width="11.42578125" style="29"/>
  </cols>
  <sheetData>
    <row r="1" spans="1:10" ht="15" x14ac:dyDescent="0.25">
      <c r="A1" s="806" t="s">
        <v>237</v>
      </c>
      <c r="B1" s="437"/>
    </row>
    <row r="2" spans="1:10" ht="15" customHeight="1" x14ac:dyDescent="0.25">
      <c r="A2" s="437"/>
      <c r="B2" s="410" t="s">
        <v>805</v>
      </c>
      <c r="C2" s="24"/>
      <c r="D2" s="227"/>
    </row>
    <row r="3" spans="1:10" ht="15" customHeight="1" x14ac:dyDescent="0.25">
      <c r="A3" s="437"/>
      <c r="B3" s="683" t="s">
        <v>330</v>
      </c>
      <c r="C3" s="24"/>
      <c r="D3" s="24"/>
    </row>
    <row r="4" spans="1:10" s="451" customFormat="1" ht="12" x14ac:dyDescent="0.2">
      <c r="B4" s="452"/>
      <c r="C4" s="24"/>
      <c r="D4" s="24"/>
      <c r="E4" s="453"/>
    </row>
    <row r="5" spans="1:10" s="451" customFormat="1" ht="12" x14ac:dyDescent="0.2">
      <c r="B5" s="24"/>
      <c r="C5" s="24"/>
      <c r="D5" s="24"/>
      <c r="E5" s="453"/>
    </row>
    <row r="6" spans="1:10" ht="16.5" customHeight="1" x14ac:dyDescent="0.2">
      <c r="B6" s="1215" t="s">
        <v>596</v>
      </c>
      <c r="C6" s="1215"/>
      <c r="D6" s="1215"/>
      <c r="E6" s="1215"/>
      <c r="F6" s="1215"/>
      <c r="G6" s="1215"/>
      <c r="H6" s="1215"/>
    </row>
    <row r="7" spans="1:10" ht="16.5" customHeight="1" x14ac:dyDescent="0.2">
      <c r="B7" s="1216" t="s">
        <v>456</v>
      </c>
      <c r="C7" s="1216"/>
      <c r="D7" s="1216"/>
      <c r="E7" s="1216"/>
      <c r="F7" s="1216"/>
      <c r="G7" s="1216"/>
      <c r="H7" s="1216"/>
      <c r="I7" s="451"/>
    </row>
    <row r="8" spans="1:10" s="451" customFormat="1" ht="12" x14ac:dyDescent="0.2">
      <c r="B8" s="454"/>
      <c r="C8" s="454"/>
      <c r="D8" s="454"/>
      <c r="E8" s="453"/>
    </row>
    <row r="9" spans="1:10" s="451" customFormat="1" thickBot="1" x14ac:dyDescent="0.25">
      <c r="B9" s="454"/>
      <c r="C9" s="454"/>
      <c r="D9" s="454"/>
      <c r="E9" s="453"/>
    </row>
    <row r="10" spans="1:10" ht="16.5" thickTop="1" thickBot="1" x14ac:dyDescent="0.25">
      <c r="B10" s="7"/>
      <c r="C10" s="1208" t="s">
        <v>914</v>
      </c>
      <c r="D10" s="1209"/>
      <c r="E10" s="1209"/>
      <c r="F10" s="1209"/>
      <c r="G10" s="1209"/>
      <c r="H10" s="1210"/>
    </row>
    <row r="11" spans="1:10" ht="15.75" customHeight="1" thickTop="1" x14ac:dyDescent="0.2">
      <c r="B11" s="341"/>
      <c r="C11" s="1211" t="s">
        <v>457</v>
      </c>
      <c r="D11" s="1212"/>
      <c r="E11" s="1217" t="s">
        <v>732</v>
      </c>
      <c r="F11" s="1218"/>
      <c r="G11" s="1217" t="s">
        <v>458</v>
      </c>
      <c r="H11" s="1218"/>
      <c r="I11" s="451"/>
    </row>
    <row r="12" spans="1:10" ht="15" x14ac:dyDescent="0.2">
      <c r="B12" s="342"/>
      <c r="C12" s="1213"/>
      <c r="D12" s="1214"/>
      <c r="E12" s="1219"/>
      <c r="F12" s="1220"/>
      <c r="G12" s="1219"/>
      <c r="H12" s="1220"/>
      <c r="I12" s="451"/>
    </row>
    <row r="13" spans="1:10" ht="15" x14ac:dyDescent="0.25">
      <c r="B13" s="343"/>
      <c r="C13" s="339" t="s">
        <v>297</v>
      </c>
      <c r="D13" s="340" t="s">
        <v>313</v>
      </c>
      <c r="E13" s="339" t="s">
        <v>297</v>
      </c>
      <c r="F13" s="340" t="s">
        <v>313</v>
      </c>
      <c r="G13" s="339" t="s">
        <v>297</v>
      </c>
      <c r="H13" s="340" t="s">
        <v>313</v>
      </c>
    </row>
    <row r="14" spans="1:10" ht="15" x14ac:dyDescent="0.25">
      <c r="B14" s="228"/>
      <c r="C14" s="229"/>
      <c r="D14" s="230"/>
      <c r="E14" s="229"/>
      <c r="F14" s="230"/>
      <c r="G14" s="229"/>
      <c r="H14" s="230"/>
      <c r="I14" s="451"/>
    </row>
    <row r="15" spans="1:10" s="436" customFormat="1" ht="15.75" x14ac:dyDescent="0.25">
      <c r="B15" s="357" t="s">
        <v>466</v>
      </c>
      <c r="C15" s="544">
        <f t="shared" ref="C15:H15" si="0">+C17+C28</f>
        <v>329386381.4357214</v>
      </c>
      <c r="D15" s="530">
        <f t="shared" si="0"/>
        <v>0.99155481351945751</v>
      </c>
      <c r="E15" s="544">
        <f t="shared" si="0"/>
        <v>2805421.7250000001</v>
      </c>
      <c r="F15" s="530">
        <f t="shared" si="0"/>
        <v>8.4451864805426234E-3</v>
      </c>
      <c r="G15" s="544">
        <f t="shared" si="0"/>
        <v>332191803.16072136</v>
      </c>
      <c r="H15" s="530">
        <f t="shared" si="0"/>
        <v>0.99999999999999989</v>
      </c>
      <c r="I15" s="451"/>
      <c r="J15" s="1155"/>
    </row>
    <row r="16" spans="1:10" ht="15" x14ac:dyDescent="0.25">
      <c r="B16" s="228" t="s">
        <v>314</v>
      </c>
      <c r="C16" s="229"/>
      <c r="D16" s="230"/>
      <c r="E16" s="231"/>
      <c r="F16" s="232"/>
      <c r="G16" s="229"/>
      <c r="H16" s="230"/>
      <c r="I16" s="864"/>
    </row>
    <row r="17" spans="2:9" s="437" customFormat="1" ht="15" x14ac:dyDescent="0.25">
      <c r="B17" s="531" t="s">
        <v>459</v>
      </c>
      <c r="C17" s="532">
        <f>+C19+C24</f>
        <v>78429274.30171065</v>
      </c>
      <c r="D17" s="533">
        <f t="shared" ref="D17:H17" si="1">+D19+D24</f>
        <v>0.2360963562480346</v>
      </c>
      <c r="E17" s="534">
        <f t="shared" si="1"/>
        <v>66595.41029</v>
      </c>
      <c r="F17" s="535">
        <f t="shared" si="1"/>
        <v>2.0047276801041277E-4</v>
      </c>
      <c r="G17" s="532">
        <f t="shared" si="1"/>
        <v>78495869.712000653</v>
      </c>
      <c r="H17" s="533">
        <f t="shared" si="1"/>
        <v>0.23629682901604501</v>
      </c>
      <c r="I17" s="451"/>
    </row>
    <row r="18" spans="2:9" ht="15" x14ac:dyDescent="0.25">
      <c r="B18" s="233"/>
      <c r="C18" s="234"/>
      <c r="D18" s="235"/>
      <c r="E18" s="236"/>
      <c r="F18" s="237"/>
      <c r="G18" s="234"/>
      <c r="H18" s="235"/>
      <c r="I18" s="63"/>
    </row>
    <row r="19" spans="2:9" s="437" customFormat="1" ht="15" x14ac:dyDescent="0.25">
      <c r="B19" s="531" t="s">
        <v>160</v>
      </c>
      <c r="C19" s="532">
        <f>SUM(C20:C22)</f>
        <v>56634021.726680011</v>
      </c>
      <c r="D19" s="533">
        <f t="shared" ref="D19:H19" si="2">SUM(D20:D22)</f>
        <v>0.17048590960951343</v>
      </c>
      <c r="E19" s="534">
        <f t="shared" si="2"/>
        <v>836.73790000000008</v>
      </c>
      <c r="F19" s="535">
        <f t="shared" si="2"/>
        <v>2.5188396945338498E-6</v>
      </c>
      <c r="G19" s="532">
        <f t="shared" si="2"/>
        <v>56634858.464580014</v>
      </c>
      <c r="H19" s="533">
        <f t="shared" si="2"/>
        <v>0.17048842844920795</v>
      </c>
      <c r="I19" s="63"/>
    </row>
    <row r="20" spans="2:9" ht="15" x14ac:dyDescent="0.2">
      <c r="B20" s="543" t="s">
        <v>161</v>
      </c>
      <c r="C20" s="539">
        <v>29641189.258803498</v>
      </c>
      <c r="D20" s="540">
        <f>+C20/$G$15</f>
        <v>8.9229141046753849E-2</v>
      </c>
      <c r="E20" s="541">
        <v>23.867069999999998</v>
      </c>
      <c r="F20" s="542">
        <f t="shared" ref="F20:F22" si="3">+E20/$G$15</f>
        <v>7.1847257436549717E-8</v>
      </c>
      <c r="G20" s="539">
        <f>+C20+E20</f>
        <v>29641213.125873499</v>
      </c>
      <c r="H20" s="540">
        <f>+F20+D20</f>
        <v>8.9229212894011284E-2</v>
      </c>
      <c r="I20" s="63"/>
    </row>
    <row r="21" spans="2:9" ht="15" x14ac:dyDescent="0.2">
      <c r="B21" s="543" t="s">
        <v>162</v>
      </c>
      <c r="C21" s="539">
        <v>17043491.10918308</v>
      </c>
      <c r="D21" s="540">
        <f t="shared" ref="D21:D22" si="4">+C21/$G$15</f>
        <v>5.1306175971286928E-2</v>
      </c>
      <c r="E21" s="541">
        <v>0</v>
      </c>
      <c r="F21" s="542">
        <f t="shared" si="3"/>
        <v>0</v>
      </c>
      <c r="G21" s="539">
        <f t="shared" ref="G21:G22" si="5">+C21+E21</f>
        <v>17043491.10918308</v>
      </c>
      <c r="H21" s="540">
        <f t="shared" ref="H21:H22" si="6">+F21+D21</f>
        <v>5.1306175971286928E-2</v>
      </c>
      <c r="I21" s="63"/>
    </row>
    <row r="22" spans="2:9" ht="15" x14ac:dyDescent="0.2">
      <c r="B22" s="543" t="s">
        <v>164</v>
      </c>
      <c r="C22" s="539">
        <v>9949341.3586934358</v>
      </c>
      <c r="D22" s="540">
        <f t="shared" si="4"/>
        <v>2.9950592591472633E-2</v>
      </c>
      <c r="E22" s="541">
        <v>812.87083000000007</v>
      </c>
      <c r="F22" s="542">
        <f t="shared" si="3"/>
        <v>2.4469924370973E-6</v>
      </c>
      <c r="G22" s="539">
        <f t="shared" si="5"/>
        <v>9950154.2295234352</v>
      </c>
      <c r="H22" s="540">
        <f t="shared" si="6"/>
        <v>2.995303958390973E-2</v>
      </c>
      <c r="I22" s="63"/>
    </row>
    <row r="23" spans="2:9" ht="15" x14ac:dyDescent="0.25">
      <c r="B23" s="238"/>
      <c r="C23" s="234"/>
      <c r="D23" s="235"/>
      <c r="E23" s="236"/>
      <c r="F23" s="237"/>
      <c r="G23" s="234"/>
      <c r="H23" s="235"/>
      <c r="I23" s="63"/>
    </row>
    <row r="24" spans="2:9" s="437" customFormat="1" ht="15" x14ac:dyDescent="0.25">
      <c r="B24" s="531" t="s">
        <v>163</v>
      </c>
      <c r="C24" s="532">
        <f>SUM(C25:C26)</f>
        <v>21795252.575030643</v>
      </c>
      <c r="D24" s="533">
        <f t="shared" ref="D24:H24" si="7">SUM(D25:D26)</f>
        <v>6.5610446638521183E-2</v>
      </c>
      <c r="E24" s="534">
        <f t="shared" si="7"/>
        <v>65758.672389999992</v>
      </c>
      <c r="F24" s="535">
        <f t="shared" si="7"/>
        <v>1.9795392831587893E-4</v>
      </c>
      <c r="G24" s="532">
        <f t="shared" si="7"/>
        <v>21861011.247420643</v>
      </c>
      <c r="H24" s="533">
        <f t="shared" si="7"/>
        <v>6.5808400566837066E-2</v>
      </c>
      <c r="I24" s="63"/>
    </row>
    <row r="25" spans="2:9" ht="15" x14ac:dyDescent="0.2">
      <c r="B25" s="543" t="s">
        <v>161</v>
      </c>
      <c r="C25" s="539">
        <v>21614890.582217265</v>
      </c>
      <c r="D25" s="540">
        <f t="shared" ref="D25:D26" si="8">+C25/$G$15</f>
        <v>6.5067501294604577E-2</v>
      </c>
      <c r="E25" s="541">
        <v>56881.680329999996</v>
      </c>
      <c r="F25" s="542">
        <f t="shared" ref="F25:F26" si="9">+E25/$G$15</f>
        <v>1.7123143855081653E-4</v>
      </c>
      <c r="G25" s="539">
        <f t="shared" ref="G25:G26" si="10">+C25+E25</f>
        <v>21671772.262547266</v>
      </c>
      <c r="H25" s="540">
        <f t="shared" ref="H25:H26" si="11">+F25+D25</f>
        <v>6.5238732733155391E-2</v>
      </c>
      <c r="I25" s="63"/>
    </row>
    <row r="26" spans="2:9" ht="15" x14ac:dyDescent="0.2">
      <c r="B26" s="543" t="s">
        <v>460</v>
      </c>
      <c r="C26" s="539">
        <v>180361.99281337723</v>
      </c>
      <c r="D26" s="540">
        <f t="shared" si="8"/>
        <v>5.4294534391661174E-4</v>
      </c>
      <c r="E26" s="541">
        <v>8876.9920600000005</v>
      </c>
      <c r="F26" s="542">
        <f t="shared" si="9"/>
        <v>2.6722489765062401E-5</v>
      </c>
      <c r="G26" s="539">
        <f t="shared" si="10"/>
        <v>189238.98487337722</v>
      </c>
      <c r="H26" s="540">
        <f t="shared" si="11"/>
        <v>5.6966783368167409E-4</v>
      </c>
      <c r="I26" s="63"/>
    </row>
    <row r="27" spans="2:9" ht="15" x14ac:dyDescent="0.25">
      <c r="B27" s="238"/>
      <c r="C27" s="229"/>
      <c r="D27" s="230"/>
      <c r="E27" s="231"/>
      <c r="F27" s="232"/>
      <c r="G27" s="229"/>
      <c r="H27" s="230"/>
      <c r="I27" s="63"/>
    </row>
    <row r="28" spans="2:9" s="437" customFormat="1" ht="15" x14ac:dyDescent="0.25">
      <c r="B28" s="531" t="s">
        <v>178</v>
      </c>
      <c r="C28" s="532">
        <f>+C30+C37+C44+C48</f>
        <v>250957107.13401073</v>
      </c>
      <c r="D28" s="533">
        <f>+D30+D37+D44+D48</f>
        <v>0.75545845727142291</v>
      </c>
      <c r="E28" s="534">
        <f t="shared" ref="E28:H28" si="12">+E30+E37+E44+E48</f>
        <v>2738826.3147100001</v>
      </c>
      <c r="F28" s="535">
        <f t="shared" si="12"/>
        <v>8.2447137125322111E-3</v>
      </c>
      <c r="G28" s="532">
        <f t="shared" si="12"/>
        <v>253695933.44872069</v>
      </c>
      <c r="H28" s="533">
        <f t="shared" si="12"/>
        <v>0.7637031709839549</v>
      </c>
      <c r="I28" s="63"/>
    </row>
    <row r="29" spans="2:9" ht="15" x14ac:dyDescent="0.25">
      <c r="B29" s="233"/>
      <c r="C29" s="234"/>
      <c r="D29" s="235"/>
      <c r="E29" s="236"/>
      <c r="F29" s="237"/>
      <c r="G29" s="234"/>
      <c r="H29" s="235"/>
      <c r="I29" s="63"/>
    </row>
    <row r="30" spans="2:9" s="437" customFormat="1" ht="15" x14ac:dyDescent="0.25">
      <c r="B30" s="531" t="s">
        <v>248</v>
      </c>
      <c r="C30" s="532">
        <f>SUM(C31:C33)</f>
        <v>199314963.45512801</v>
      </c>
      <c r="D30" s="533">
        <f t="shared" ref="D30:H30" si="13">SUM(D31:D33)</f>
        <v>0.59999964345506518</v>
      </c>
      <c r="E30" s="534">
        <f t="shared" si="13"/>
        <v>1744676.5387700002</v>
      </c>
      <c r="F30" s="535">
        <f t="shared" si="13"/>
        <v>5.2520156191990363E-3</v>
      </c>
      <c r="G30" s="532">
        <f t="shared" si="13"/>
        <v>201059639.993898</v>
      </c>
      <c r="H30" s="533">
        <f t="shared" si="13"/>
        <v>0.60525165907426415</v>
      </c>
      <c r="I30" s="63"/>
    </row>
    <row r="31" spans="2:9" ht="15" x14ac:dyDescent="0.2">
      <c r="B31" s="543" t="s">
        <v>161</v>
      </c>
      <c r="C31" s="539">
        <v>112545003.10097599</v>
      </c>
      <c r="D31" s="540">
        <f t="shared" ref="D31:D32" si="14">+C31/$G$15</f>
        <v>0.33879524428399083</v>
      </c>
      <c r="E31" s="541">
        <v>1656732.7135700001</v>
      </c>
      <c r="F31" s="542">
        <f t="shared" ref="F31:F32" si="15">+E31/$G$15</f>
        <v>4.9872775240286053E-3</v>
      </c>
      <c r="G31" s="539">
        <f t="shared" ref="G31:G35" si="16">+C31+E31</f>
        <v>114201735.81454599</v>
      </c>
      <c r="H31" s="540">
        <f t="shared" ref="H31:H32" si="17">+F31+D31</f>
        <v>0.34378252180801944</v>
      </c>
      <c r="I31" s="63"/>
    </row>
    <row r="32" spans="2:9" ht="15" x14ac:dyDescent="0.2">
      <c r="B32" s="543" t="s">
        <v>162</v>
      </c>
      <c r="C32" s="539">
        <v>20350899.68406</v>
      </c>
      <c r="D32" s="540">
        <f t="shared" si="14"/>
        <v>6.1262498022005098E-2</v>
      </c>
      <c r="E32" s="541">
        <v>63</v>
      </c>
      <c r="F32" s="542">
        <f t="shared" si="15"/>
        <v>1.8964947178277991E-7</v>
      </c>
      <c r="G32" s="539">
        <f t="shared" si="16"/>
        <v>20350962.68406</v>
      </c>
      <c r="H32" s="540">
        <f t="shared" si="17"/>
        <v>6.1262687671476877E-2</v>
      </c>
      <c r="I32" s="63"/>
    </row>
    <row r="33" spans="2:9" ht="15" x14ac:dyDescent="0.2">
      <c r="B33" s="543" t="s">
        <v>164</v>
      </c>
      <c r="C33" s="539">
        <f>+C34+C35</f>
        <v>66419060.670092002</v>
      </c>
      <c r="D33" s="540">
        <f>+D34+D35</f>
        <v>0.19994190114906918</v>
      </c>
      <c r="E33" s="539">
        <f>+E34+E35</f>
        <v>87880.825200000007</v>
      </c>
      <c r="F33" s="542">
        <f>+F34+F35</f>
        <v>2.6454844569864783E-4</v>
      </c>
      <c r="G33" s="539">
        <f>+G34+G35</f>
        <v>66506941.495292</v>
      </c>
      <c r="H33" s="540">
        <f t="shared" ref="H33" si="18">+H34+H35</f>
        <v>0.20020644959476785</v>
      </c>
      <c r="I33" s="63"/>
    </row>
    <row r="34" spans="2:9" ht="15" x14ac:dyDescent="0.2">
      <c r="B34" s="681" t="s">
        <v>393</v>
      </c>
      <c r="C34" s="678">
        <v>16973789.003061999</v>
      </c>
      <c r="D34" s="679">
        <f t="shared" ref="D34:D35" si="19">+C34/$G$15</f>
        <v>5.1096351088620102E-2</v>
      </c>
      <c r="E34" s="682">
        <v>80689.835760000002</v>
      </c>
      <c r="F34" s="680">
        <f t="shared" ref="F34:F35" si="20">+E34/$G$15</f>
        <v>2.429013449225915E-4</v>
      </c>
      <c r="G34" s="539">
        <f t="shared" si="16"/>
        <v>17054478.838822</v>
      </c>
      <c r="H34" s="679">
        <f t="shared" ref="H34:H35" si="21">+F34+D34</f>
        <v>5.1339252433542697E-2</v>
      </c>
      <c r="I34" s="63"/>
    </row>
    <row r="35" spans="2:9" ht="15" x14ac:dyDescent="0.2">
      <c r="B35" s="681" t="s">
        <v>165</v>
      </c>
      <c r="C35" s="678">
        <v>49445271.667029999</v>
      </c>
      <c r="D35" s="679">
        <f t="shared" si="19"/>
        <v>0.14884555006044908</v>
      </c>
      <c r="E35" s="682">
        <v>7190.9894400000012</v>
      </c>
      <c r="F35" s="680">
        <f t="shared" si="20"/>
        <v>2.1647100776056324E-5</v>
      </c>
      <c r="G35" s="539">
        <f t="shared" si="16"/>
        <v>49452462.656470001</v>
      </c>
      <c r="H35" s="679">
        <f t="shared" si="21"/>
        <v>0.14886719716122515</v>
      </c>
      <c r="I35" s="63"/>
    </row>
    <row r="36" spans="2:9" ht="15" x14ac:dyDescent="0.25">
      <c r="B36" s="239"/>
      <c r="C36" s="229"/>
      <c r="D36" s="230"/>
      <c r="E36" s="231"/>
      <c r="F36" s="232"/>
      <c r="G36" s="229"/>
      <c r="H36" s="230"/>
      <c r="I36" s="63"/>
    </row>
    <row r="37" spans="2:9" s="437" customFormat="1" ht="15" x14ac:dyDescent="0.25">
      <c r="B37" s="531" t="s">
        <v>249</v>
      </c>
      <c r="C37" s="532">
        <f>SUM(C38:C40)</f>
        <v>21825663.684663773</v>
      </c>
      <c r="D37" s="533">
        <f t="shared" ref="D37:H37" si="22">SUM(D38:D40)</f>
        <v>6.5701993477858503E-2</v>
      </c>
      <c r="E37" s="534">
        <f>SUM(E38:E40)</f>
        <v>944189.05720000004</v>
      </c>
      <c r="F37" s="535">
        <f t="shared" si="22"/>
        <v>2.8423008882708092E-3</v>
      </c>
      <c r="G37" s="532">
        <f t="shared" si="22"/>
        <v>22769852.741863772</v>
      </c>
      <c r="H37" s="533">
        <f t="shared" si="22"/>
        <v>6.8544294366129313E-2</v>
      </c>
      <c r="I37" s="63"/>
    </row>
    <row r="38" spans="2:9" ht="15" x14ac:dyDescent="0.2">
      <c r="B38" s="543" t="s">
        <v>161</v>
      </c>
      <c r="C38" s="539">
        <v>21760383.195116654</v>
      </c>
      <c r="D38" s="540">
        <f t="shared" ref="D38:D39" si="23">+C38/$G$15</f>
        <v>6.5505479027694505E-2</v>
      </c>
      <c r="E38" s="541">
        <v>927497.98716000002</v>
      </c>
      <c r="F38" s="542">
        <f t="shared" ref="F38:F39" si="24">+E38/$G$15</f>
        <v>2.7920556086426284E-3</v>
      </c>
      <c r="G38" s="539">
        <f t="shared" ref="G38:G42" si="25">+C38+E38</f>
        <v>22687881.182276655</v>
      </c>
      <c r="H38" s="540">
        <f t="shared" ref="H38:H39" si="26">+F38+D38</f>
        <v>6.8297534636337129E-2</v>
      </c>
      <c r="I38" s="63"/>
    </row>
    <row r="39" spans="2:9" ht="15" x14ac:dyDescent="0.2">
      <c r="B39" s="543" t="s">
        <v>162</v>
      </c>
      <c r="C39" s="539">
        <v>0</v>
      </c>
      <c r="D39" s="540">
        <f t="shared" si="23"/>
        <v>0</v>
      </c>
      <c r="E39" s="541">
        <v>0</v>
      </c>
      <c r="F39" s="542">
        <f t="shared" si="24"/>
        <v>0</v>
      </c>
      <c r="G39" s="539">
        <f t="shared" si="25"/>
        <v>0</v>
      </c>
      <c r="H39" s="540">
        <f t="shared" si="26"/>
        <v>0</v>
      </c>
      <c r="I39" s="63"/>
    </row>
    <row r="40" spans="2:9" ht="15" x14ac:dyDescent="0.2">
      <c r="B40" s="543" t="s">
        <v>164</v>
      </c>
      <c r="C40" s="541">
        <f>+C41+C42</f>
        <v>65280.489547118021</v>
      </c>
      <c r="D40" s="542">
        <f>+D41+D42</f>
        <v>1.9651445016400344E-4</v>
      </c>
      <c r="E40" s="541">
        <f>+E41+E42</f>
        <v>16691.070039999999</v>
      </c>
      <c r="F40" s="542">
        <f>+F41+F42</f>
        <v>5.0245279628180682E-5</v>
      </c>
      <c r="G40" s="539">
        <f>+G41+G42</f>
        <v>81971.559587118012</v>
      </c>
      <c r="H40" s="540">
        <f t="shared" ref="H40" si="27">+H41+H42</f>
        <v>2.4675972979218414E-4</v>
      </c>
      <c r="I40" s="63"/>
    </row>
    <row r="41" spans="2:9" x14ac:dyDescent="0.2">
      <c r="B41" s="681" t="s">
        <v>393</v>
      </c>
      <c r="C41" s="678">
        <v>65280.489547118021</v>
      </c>
      <c r="D41" s="679">
        <f t="shared" ref="D41:D42" si="28">+C41/$G$15</f>
        <v>1.9651445016400344E-4</v>
      </c>
      <c r="E41" s="682">
        <v>8159.9345300000004</v>
      </c>
      <c r="F41" s="680">
        <f t="shared" ref="F41:F42" si="29">+E41/$G$15</f>
        <v>2.4563924974548675E-5</v>
      </c>
      <c r="G41" s="678">
        <f t="shared" si="25"/>
        <v>73440.424077118019</v>
      </c>
      <c r="H41" s="679">
        <f t="shared" ref="H41:H42" si="30">+F41+D41</f>
        <v>2.2107837513855213E-4</v>
      </c>
      <c r="I41" s="63"/>
    </row>
    <row r="42" spans="2:9" x14ac:dyDescent="0.2">
      <c r="B42" s="681" t="s">
        <v>165</v>
      </c>
      <c r="C42" s="678">
        <v>0</v>
      </c>
      <c r="D42" s="894">
        <f t="shared" si="28"/>
        <v>0</v>
      </c>
      <c r="E42" s="682">
        <v>8531.1355100000001</v>
      </c>
      <c r="F42" s="680">
        <f t="shared" si="29"/>
        <v>2.568135465363201E-5</v>
      </c>
      <c r="G42" s="678">
        <f t="shared" si="25"/>
        <v>8531.1355100000001</v>
      </c>
      <c r="H42" s="679">
        <f t="shared" si="30"/>
        <v>2.568135465363201E-5</v>
      </c>
      <c r="I42" s="63"/>
    </row>
    <row r="43" spans="2:9" ht="15" x14ac:dyDescent="0.25">
      <c r="B43" s="238"/>
      <c r="C43" s="229"/>
      <c r="D43" s="230"/>
      <c r="E43" s="231"/>
      <c r="F43" s="232"/>
      <c r="G43" s="229"/>
      <c r="H43" s="230"/>
      <c r="I43" s="63"/>
    </row>
    <row r="44" spans="2:9" s="437" customFormat="1" ht="15" x14ac:dyDescent="0.25">
      <c r="B44" s="531" t="s">
        <v>250</v>
      </c>
      <c r="C44" s="532">
        <f>+SUM(C45:C46)</f>
        <v>1099147.7310859784</v>
      </c>
      <c r="D44" s="533">
        <f>+SUM(D45:D46)</f>
        <v>3.3087743906618544E-3</v>
      </c>
      <c r="E44" s="534">
        <f t="shared" ref="E44:H44" si="31">+SUM(E45:E46)</f>
        <v>29065.698690000001</v>
      </c>
      <c r="F44" s="535">
        <f t="shared" si="31"/>
        <v>8.7496736564379968E-5</v>
      </c>
      <c r="G44" s="532">
        <f t="shared" si="31"/>
        <v>1128213.4297759784</v>
      </c>
      <c r="H44" s="533">
        <f t="shared" si="31"/>
        <v>3.3962711272262345E-3</v>
      </c>
      <c r="I44" s="63"/>
    </row>
    <row r="45" spans="2:9" ht="15" x14ac:dyDescent="0.2">
      <c r="B45" s="543" t="s">
        <v>161</v>
      </c>
      <c r="C45" s="539">
        <v>1099147.7310859784</v>
      </c>
      <c r="D45" s="540">
        <f t="shared" ref="D45:D46" si="32">+C45/$G$15</f>
        <v>3.3087743906618544E-3</v>
      </c>
      <c r="E45" s="541">
        <v>29065.698690000001</v>
      </c>
      <c r="F45" s="542">
        <f t="shared" ref="F45:F46" si="33">+E45/$G$15</f>
        <v>8.7496736564379968E-5</v>
      </c>
      <c r="G45" s="539">
        <f t="shared" ref="G45:G46" si="34">+C45+E45</f>
        <v>1128213.4297759784</v>
      </c>
      <c r="H45" s="540">
        <f t="shared" ref="H45:H46" si="35">+F45+D45</f>
        <v>3.3962711272262345E-3</v>
      </c>
      <c r="I45" s="63"/>
    </row>
    <row r="46" spans="2:9" ht="15" x14ac:dyDescent="0.2">
      <c r="B46" s="543" t="s">
        <v>164</v>
      </c>
      <c r="C46" s="539">
        <v>0</v>
      </c>
      <c r="D46" s="540">
        <f t="shared" si="32"/>
        <v>0</v>
      </c>
      <c r="E46" s="541">
        <v>0</v>
      </c>
      <c r="F46" s="542">
        <f t="shared" si="33"/>
        <v>0</v>
      </c>
      <c r="G46" s="539">
        <f t="shared" si="34"/>
        <v>0</v>
      </c>
      <c r="H46" s="540">
        <f t="shared" si="35"/>
        <v>0</v>
      </c>
      <c r="I46" s="63"/>
    </row>
    <row r="47" spans="2:9" ht="15" x14ac:dyDescent="0.25">
      <c r="B47" s="238"/>
      <c r="C47" s="229"/>
      <c r="D47" s="230"/>
      <c r="E47" s="231"/>
      <c r="F47" s="232"/>
      <c r="G47" s="229"/>
      <c r="H47" s="230"/>
      <c r="I47" s="63"/>
    </row>
    <row r="48" spans="2:9" s="437" customFormat="1" ht="15" x14ac:dyDescent="0.25">
      <c r="B48" s="531" t="s">
        <v>461</v>
      </c>
      <c r="C48" s="532">
        <f>SUM(C49:C51)</f>
        <v>28717332.263132948</v>
      </c>
      <c r="D48" s="533">
        <f t="shared" ref="D48:H48" si="36">SUM(D49:D51)</f>
        <v>8.6448045947837254E-2</v>
      </c>
      <c r="E48" s="534">
        <f t="shared" si="36"/>
        <v>20895.020049999999</v>
      </c>
      <c r="F48" s="535">
        <f t="shared" si="36"/>
        <v>6.2900468497985629E-5</v>
      </c>
      <c r="G48" s="532">
        <f t="shared" si="36"/>
        <v>28738227.283182949</v>
      </c>
      <c r="H48" s="533">
        <f t="shared" si="36"/>
        <v>8.6510946416335235E-2</v>
      </c>
      <c r="I48" s="63"/>
    </row>
    <row r="49" spans="2:9" ht="15" x14ac:dyDescent="0.25">
      <c r="B49" s="536" t="s">
        <v>161</v>
      </c>
      <c r="C49" s="537">
        <v>669516.57953844219</v>
      </c>
      <c r="D49" s="230">
        <f t="shared" ref="D49:D51" si="37">+C49/$G$15</f>
        <v>2.0154518358615732E-3</v>
      </c>
      <c r="E49" s="538">
        <v>20895.020049999999</v>
      </c>
      <c r="F49" s="232">
        <f t="shared" ref="F49:F51" si="38">+E49/$G$15</f>
        <v>6.2900468497985629E-5</v>
      </c>
      <c r="G49" s="537">
        <f t="shared" ref="G49:G51" si="39">+C49+E49</f>
        <v>690411.59958844224</v>
      </c>
      <c r="H49" s="230">
        <f t="shared" ref="H49:H51" si="40">+F49+D49</f>
        <v>2.0783523043595587E-3</v>
      </c>
      <c r="I49" s="63"/>
    </row>
    <row r="50" spans="2:9" ht="15" x14ac:dyDescent="0.25">
      <c r="B50" s="536" t="s">
        <v>162</v>
      </c>
      <c r="C50" s="537">
        <v>0</v>
      </c>
      <c r="D50" s="230">
        <f t="shared" si="37"/>
        <v>0</v>
      </c>
      <c r="E50" s="538">
        <v>0</v>
      </c>
      <c r="F50" s="232">
        <f t="shared" si="38"/>
        <v>0</v>
      </c>
      <c r="G50" s="537">
        <f t="shared" si="39"/>
        <v>0</v>
      </c>
      <c r="H50" s="230">
        <f t="shared" si="40"/>
        <v>0</v>
      </c>
      <c r="I50" s="63"/>
    </row>
    <row r="51" spans="2:9" ht="15" x14ac:dyDescent="0.25">
      <c r="B51" s="536" t="s">
        <v>164</v>
      </c>
      <c r="C51" s="537">
        <v>28047815.683594506</v>
      </c>
      <c r="D51" s="893">
        <f t="shared" si="37"/>
        <v>8.4432594111975678E-2</v>
      </c>
      <c r="E51" s="538">
        <v>0</v>
      </c>
      <c r="F51" s="232">
        <f t="shared" si="38"/>
        <v>0</v>
      </c>
      <c r="G51" s="537">
        <f t="shared" si="39"/>
        <v>28047815.683594506</v>
      </c>
      <c r="H51" s="230">
        <f t="shared" si="40"/>
        <v>8.4432594111975678E-2</v>
      </c>
      <c r="I51" s="63"/>
    </row>
    <row r="52" spans="2:9" ht="15.75" thickBot="1" x14ac:dyDescent="0.3">
      <c r="B52" s="240"/>
      <c r="C52" s="241"/>
      <c r="D52" s="242"/>
      <c r="E52" s="241"/>
      <c r="F52" s="242"/>
      <c r="G52" s="241"/>
      <c r="H52" s="242"/>
      <c r="I52" s="63"/>
    </row>
    <row r="53" spans="2:9" ht="12.75" customHeight="1" thickTop="1" x14ac:dyDescent="0.2">
      <c r="B53" s="243" t="s">
        <v>314</v>
      </c>
      <c r="C53" s="244"/>
      <c r="D53" s="245"/>
      <c r="E53" s="5"/>
      <c r="F53" s="5"/>
      <c r="G53" s="54"/>
      <c r="H53" s="141"/>
      <c r="I53" s="63"/>
    </row>
    <row r="54" spans="2:9" ht="12.75" customHeight="1" x14ac:dyDescent="0.2">
      <c r="B54" s="1207" t="s">
        <v>462</v>
      </c>
      <c r="C54" s="1207"/>
      <c r="D54" s="1207"/>
      <c r="E54" s="1207"/>
      <c r="F54" s="1207"/>
      <c r="G54" s="1207"/>
      <c r="H54" s="1207"/>
      <c r="I54" s="63"/>
    </row>
    <row r="55" spans="2:9" ht="29.25" customHeight="1" x14ac:dyDescent="0.2">
      <c r="B55" s="1207" t="s">
        <v>851</v>
      </c>
      <c r="C55" s="1207"/>
      <c r="D55" s="1207"/>
      <c r="E55" s="1207"/>
      <c r="F55" s="1207"/>
      <c r="G55" s="1207"/>
      <c r="H55" s="1207"/>
      <c r="I55" s="63"/>
    </row>
    <row r="56" spans="2:9" x14ac:dyDescent="0.2">
      <c r="B56" s="243"/>
      <c r="C56" s="244"/>
      <c r="D56" s="246"/>
      <c r="I56" s="63"/>
    </row>
    <row r="57" spans="2:9" x14ac:dyDescent="0.2">
      <c r="B57" s="247"/>
      <c r="C57" s="248"/>
      <c r="D57" s="248"/>
      <c r="E57" s="248"/>
      <c r="F57" s="248"/>
      <c r="G57" s="248"/>
      <c r="H57" s="248"/>
      <c r="I57" s="63"/>
    </row>
    <row r="58" spans="2:9" x14ac:dyDescent="0.2">
      <c r="C58" s="63"/>
      <c r="D58" s="63"/>
      <c r="F58" s="63"/>
      <c r="G58" s="63"/>
      <c r="H58" s="63"/>
      <c r="I58" s="63"/>
    </row>
    <row r="59" spans="2:9" x14ac:dyDescent="0.2">
      <c r="I59" s="63"/>
    </row>
    <row r="60" spans="2:9" x14ac:dyDescent="0.2">
      <c r="I60" s="63"/>
    </row>
    <row r="61" spans="2:9" x14ac:dyDescent="0.2">
      <c r="I61" s="63"/>
    </row>
    <row r="62" spans="2:9" x14ac:dyDescent="0.2">
      <c r="I62" s="63"/>
    </row>
    <row r="63" spans="2:9" x14ac:dyDescent="0.2">
      <c r="I63" s="63"/>
    </row>
    <row r="64" spans="2:9" x14ac:dyDescent="0.2">
      <c r="I64" s="63"/>
    </row>
    <row r="65" spans="9:9" x14ac:dyDescent="0.2">
      <c r="I65" s="63"/>
    </row>
    <row r="66" spans="9:9" x14ac:dyDescent="0.2">
      <c r="I66" s="63"/>
    </row>
    <row r="67" spans="9:9" x14ac:dyDescent="0.2">
      <c r="I67" s="63"/>
    </row>
    <row r="68" spans="9:9" x14ac:dyDescent="0.2">
      <c r="I68" s="63"/>
    </row>
    <row r="69" spans="9:9" x14ac:dyDescent="0.2">
      <c r="I69" s="63"/>
    </row>
    <row r="70" spans="9:9" x14ac:dyDescent="0.2">
      <c r="I70" s="63"/>
    </row>
    <row r="71" spans="9:9" x14ac:dyDescent="0.2">
      <c r="I71" s="63"/>
    </row>
    <row r="72" spans="9:9" x14ac:dyDescent="0.2">
      <c r="I72" s="63"/>
    </row>
    <row r="73" spans="9:9" x14ac:dyDescent="0.2">
      <c r="I73" s="63"/>
    </row>
    <row r="74" spans="9:9" x14ac:dyDescent="0.2">
      <c r="I74" s="63"/>
    </row>
    <row r="75" spans="9:9" x14ac:dyDescent="0.2">
      <c r="I75" s="63"/>
    </row>
    <row r="76" spans="9:9" x14ac:dyDescent="0.2">
      <c r="I76" s="63"/>
    </row>
    <row r="77" spans="9:9" x14ac:dyDescent="0.2">
      <c r="I77" s="63"/>
    </row>
    <row r="78" spans="9:9" x14ac:dyDescent="0.2">
      <c r="I78" s="63"/>
    </row>
    <row r="79" spans="9:9" x14ac:dyDescent="0.2">
      <c r="I79" s="63"/>
    </row>
  </sheetData>
  <customSheetViews>
    <customSheetView guid="{AE035438-BA58-480D-90AC-43CF75BC256A}" scale="75" showPageBreaks="1" fitToPage="1" printArea="1" hiddenColumns="1" showRuler="0" topLeftCell="A7">
      <selection activeCell="B18" sqref="B18"/>
      <pageMargins left="0.59055118110236227" right="0.59055118110236227" top="0.98425196850393704" bottom="0.98425196850393704" header="0" footer="0"/>
      <printOptions horizontalCentered="1"/>
      <pageSetup paperSize="9" orientation="portrait" horizontalDpi="4294967293" r:id="rId1"/>
      <headerFooter alignWithMargins="0"/>
    </customSheetView>
  </customSheetViews>
  <mergeCells count="8">
    <mergeCell ref="B55:H55"/>
    <mergeCell ref="C10:H10"/>
    <mergeCell ref="C11:D12"/>
    <mergeCell ref="B6:H6"/>
    <mergeCell ref="B7:H7"/>
    <mergeCell ref="E11:F12"/>
    <mergeCell ref="G11:H12"/>
    <mergeCell ref="B54:H54"/>
  </mergeCells>
  <phoneticPr fontId="15"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2"/>
  <headerFooter scaleWithDoc="0">
    <oddFooter>&amp;R&amp;A</oddFooter>
  </headerFooter>
  <ignoredErrors>
    <ignoredError sqref="G23 G27 G36 G43 G47 G29 D33 F33:G33 H33" formula="1"/>
    <ignoredError sqref="G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0"/>
  <sheetViews>
    <sheetView showGridLines="0" showRuler="0" zoomScaleNormal="100" zoomScaleSheetLayoutView="85" workbookViewId="0"/>
  </sheetViews>
  <sheetFormatPr baseColWidth="10" defaultColWidth="11.42578125" defaultRowHeight="12.75" x14ac:dyDescent="0.2"/>
  <cols>
    <col min="1" max="1" width="6.85546875" style="15" customWidth="1"/>
    <col min="2" max="2" width="58.5703125" style="15" customWidth="1"/>
    <col min="3" max="3" width="15" style="15" customWidth="1"/>
    <col min="4" max="16384" width="11.42578125" style="15"/>
  </cols>
  <sheetData>
    <row r="1" spans="1:3" ht="15" x14ac:dyDescent="0.25">
      <c r="A1" s="806" t="s">
        <v>237</v>
      </c>
      <c r="B1" s="460"/>
    </row>
    <row r="2" spans="1:3" ht="15" customHeight="1" x14ac:dyDescent="0.25">
      <c r="A2" s="460"/>
      <c r="B2" s="410" t="s">
        <v>805</v>
      </c>
      <c r="C2" s="220"/>
    </row>
    <row r="3" spans="1:3" ht="15" customHeight="1" x14ac:dyDescent="0.25">
      <c r="A3" s="460"/>
      <c r="B3" s="683" t="s">
        <v>330</v>
      </c>
      <c r="C3" s="21"/>
    </row>
    <row r="4" spans="1:3" x14ac:dyDescent="0.2">
      <c r="B4" s="221"/>
      <c r="C4" s="221"/>
    </row>
    <row r="5" spans="1:3" ht="15" x14ac:dyDescent="0.25">
      <c r="B5" s="222"/>
      <c r="C5" s="222"/>
    </row>
    <row r="6" spans="1:3" ht="17.25" x14ac:dyDescent="0.2">
      <c r="B6" s="1221" t="s">
        <v>476</v>
      </c>
      <c r="C6" s="1221"/>
    </row>
    <row r="7" spans="1:3" ht="15" x14ac:dyDescent="0.2">
      <c r="B7" s="1222" t="s">
        <v>263</v>
      </c>
      <c r="C7" s="1222"/>
    </row>
    <row r="8" spans="1:3" x14ac:dyDescent="0.2">
      <c r="B8" s="5"/>
      <c r="C8" s="5"/>
    </row>
    <row r="9" spans="1:3" x14ac:dyDescent="0.2">
      <c r="B9" s="162"/>
      <c r="C9" s="162"/>
    </row>
    <row r="10" spans="1:3" ht="13.5" thickBot="1" x14ac:dyDescent="0.25">
      <c r="B10" s="14" t="s">
        <v>912</v>
      </c>
      <c r="C10" s="223"/>
    </row>
    <row r="11" spans="1:3" ht="17.25" thickTop="1" thickBot="1" x14ac:dyDescent="0.25">
      <c r="B11" s="420" t="s">
        <v>79</v>
      </c>
      <c r="C11" s="751">
        <v>8.0826626642662505E-2</v>
      </c>
    </row>
    <row r="12" spans="1:3" ht="13.5" thickTop="1" x14ac:dyDescent="0.2">
      <c r="B12" s="57"/>
      <c r="C12" s="224"/>
    </row>
    <row r="13" spans="1:3" ht="15" x14ac:dyDescent="0.2">
      <c r="B13" s="529" t="s">
        <v>267</v>
      </c>
      <c r="C13" s="754">
        <v>0.25446920887387847</v>
      </c>
    </row>
    <row r="14" spans="1:3" x14ac:dyDescent="0.2">
      <c r="B14" s="151"/>
      <c r="C14" s="748"/>
    </row>
    <row r="15" spans="1:3" x14ac:dyDescent="0.2">
      <c r="B15" s="296" t="s">
        <v>269</v>
      </c>
      <c r="C15" s="752">
        <v>0.30318031245923327</v>
      </c>
    </row>
    <row r="16" spans="1:3" x14ac:dyDescent="0.2">
      <c r="B16" s="296" t="s">
        <v>43</v>
      </c>
      <c r="C16" s="752">
        <v>0.45509885673942746</v>
      </c>
    </row>
    <row r="17" spans="2:3" x14ac:dyDescent="0.2">
      <c r="B17" s="296" t="s">
        <v>80</v>
      </c>
      <c r="C17" s="752">
        <v>0.52590999999999999</v>
      </c>
    </row>
    <row r="18" spans="2:3" x14ac:dyDescent="0.2">
      <c r="B18" s="296" t="s">
        <v>44</v>
      </c>
      <c r="C18" s="752">
        <v>2.7495396395453009E-2</v>
      </c>
    </row>
    <row r="19" spans="2:3" x14ac:dyDescent="0.2">
      <c r="B19" s="303" t="s">
        <v>665</v>
      </c>
      <c r="C19" s="753">
        <v>0</v>
      </c>
    </row>
    <row r="20" spans="2:3" x14ac:dyDescent="0.2">
      <c r="B20" s="149"/>
      <c r="C20" s="749"/>
    </row>
    <row r="21" spans="2:3" ht="15" x14ac:dyDescent="0.2">
      <c r="B21" s="529" t="s">
        <v>268</v>
      </c>
      <c r="C21" s="754">
        <v>3.7636779045274647E-2</v>
      </c>
    </row>
    <row r="22" spans="2:3" x14ac:dyDescent="0.2">
      <c r="B22" s="151"/>
      <c r="C22" s="748"/>
    </row>
    <row r="23" spans="2:3" x14ac:dyDescent="0.2">
      <c r="B23" s="296" t="s">
        <v>269</v>
      </c>
      <c r="C23" s="752">
        <v>3.796812768860517E-2</v>
      </c>
    </row>
    <row r="24" spans="2:3" x14ac:dyDescent="0.2">
      <c r="B24" s="296" t="s">
        <v>43</v>
      </c>
      <c r="C24" s="752">
        <v>0</v>
      </c>
    </row>
    <row r="25" spans="2:3" x14ac:dyDescent="0.2">
      <c r="B25" s="755" t="s">
        <v>270</v>
      </c>
      <c r="C25" s="756">
        <v>4.9999999999999996E-2</v>
      </c>
    </row>
    <row r="26" spans="2:3" x14ac:dyDescent="0.2">
      <c r="B26" s="296" t="s">
        <v>44</v>
      </c>
      <c r="C26" s="752">
        <v>1.18E-2</v>
      </c>
    </row>
    <row r="27" spans="2:3" x14ac:dyDescent="0.2">
      <c r="B27" s="149"/>
      <c r="C27" s="749"/>
    </row>
    <row r="28" spans="2:3" ht="15" x14ac:dyDescent="0.2">
      <c r="B28" s="529" t="s">
        <v>264</v>
      </c>
      <c r="C28" s="754">
        <v>4.9941978280563598E-2</v>
      </c>
    </row>
    <row r="29" spans="2:3" x14ac:dyDescent="0.2">
      <c r="B29" s="151"/>
      <c r="C29" s="748"/>
    </row>
    <row r="30" spans="2:3" x14ac:dyDescent="0.2">
      <c r="B30" s="296" t="s">
        <v>269</v>
      </c>
      <c r="C30" s="752">
        <v>5.4784399293185501E-2</v>
      </c>
    </row>
    <row r="31" spans="2:3" x14ac:dyDescent="0.2">
      <c r="B31" s="296" t="s">
        <v>43</v>
      </c>
      <c r="C31" s="752">
        <v>4.1229054269361562E-2</v>
      </c>
    </row>
    <row r="32" spans="2:3" x14ac:dyDescent="0.2">
      <c r="B32" s="296" t="s">
        <v>762</v>
      </c>
      <c r="C32" s="752">
        <v>0</v>
      </c>
    </row>
    <row r="33" spans="2:3" x14ac:dyDescent="0.2">
      <c r="B33" s="296" t="s">
        <v>265</v>
      </c>
      <c r="C33" s="752">
        <v>3.6870663776892562E-2</v>
      </c>
    </row>
    <row r="34" spans="2:3" x14ac:dyDescent="0.2">
      <c r="B34" s="296" t="s">
        <v>266</v>
      </c>
      <c r="C34" s="752">
        <v>5.3940782882443049E-2</v>
      </c>
    </row>
    <row r="35" spans="2:3" x14ac:dyDescent="0.2">
      <c r="B35" s="296" t="s">
        <v>44</v>
      </c>
      <c r="C35" s="752">
        <v>7.0131512471590565E-2</v>
      </c>
    </row>
    <row r="36" spans="2:3" x14ac:dyDescent="0.2">
      <c r="B36" s="166"/>
      <c r="C36" s="750"/>
    </row>
    <row r="37" spans="2:3" ht="15" x14ac:dyDescent="0.2">
      <c r="B37" s="529" t="s">
        <v>271</v>
      </c>
      <c r="C37" s="754">
        <v>4.6489470600489524E-2</v>
      </c>
    </row>
    <row r="38" spans="2:3" x14ac:dyDescent="0.2">
      <c r="B38" s="151"/>
      <c r="C38" s="748"/>
    </row>
    <row r="39" spans="2:3" x14ac:dyDescent="0.2">
      <c r="B39" s="296" t="s">
        <v>269</v>
      </c>
      <c r="C39" s="752">
        <v>4.8119226825288949E-2</v>
      </c>
    </row>
    <row r="40" spans="2:3" x14ac:dyDescent="0.2">
      <c r="B40" s="296" t="s">
        <v>266</v>
      </c>
      <c r="C40" s="752">
        <v>2.900921788706903E-2</v>
      </c>
    </row>
    <row r="41" spans="2:3" x14ac:dyDescent="0.2">
      <c r="B41" s="296" t="s">
        <v>265</v>
      </c>
      <c r="C41" s="752">
        <v>6.0168568805066417E-3</v>
      </c>
    </row>
    <row r="42" spans="2:3" x14ac:dyDescent="0.2">
      <c r="B42" s="149"/>
      <c r="C42" s="749"/>
    </row>
    <row r="43" spans="2:3" ht="15" x14ac:dyDescent="0.2">
      <c r="B43" s="757" t="s">
        <v>272</v>
      </c>
      <c r="C43" s="754">
        <v>2.730174130324723E-2</v>
      </c>
    </row>
    <row r="44" spans="2:3" x14ac:dyDescent="0.2">
      <c r="B44" s="151"/>
      <c r="C44" s="748"/>
    </row>
    <row r="45" spans="2:3" x14ac:dyDescent="0.2">
      <c r="B45" s="296" t="s">
        <v>269</v>
      </c>
      <c r="C45" s="752">
        <v>1.8141826655333444E-2</v>
      </c>
    </row>
    <row r="46" spans="2:3" x14ac:dyDescent="0.2">
      <c r="B46" s="296" t="s">
        <v>266</v>
      </c>
      <c r="C46" s="752">
        <v>3.004662108700926E-2</v>
      </c>
    </row>
    <row r="47" spans="2:3" x14ac:dyDescent="0.2">
      <c r="B47" s="149"/>
      <c r="C47" s="749"/>
    </row>
    <row r="48" spans="2:3" ht="15" x14ac:dyDescent="0.2">
      <c r="B48" s="529" t="s">
        <v>273</v>
      </c>
      <c r="C48" s="754">
        <v>4.1100360127381268E-2</v>
      </c>
    </row>
    <row r="49" spans="2:3" x14ac:dyDescent="0.2">
      <c r="B49" s="151"/>
      <c r="C49" s="748"/>
    </row>
    <row r="50" spans="2:3" x14ac:dyDescent="0.2">
      <c r="B50" s="296" t="s">
        <v>269</v>
      </c>
      <c r="C50" s="752">
        <v>3.3750000000000002E-2</v>
      </c>
    </row>
    <row r="51" spans="2:3" x14ac:dyDescent="0.2">
      <c r="B51" s="296" t="s">
        <v>265</v>
      </c>
      <c r="C51" s="752">
        <v>4.1310835744679822E-2</v>
      </c>
    </row>
    <row r="52" spans="2:3" x14ac:dyDescent="0.2">
      <c r="B52" s="296" t="s">
        <v>266</v>
      </c>
      <c r="C52" s="752">
        <v>2.9985391123240151E-2</v>
      </c>
    </row>
    <row r="53" spans="2:3" ht="12.75" customHeight="1" x14ac:dyDescent="0.2">
      <c r="B53" s="296" t="s">
        <v>44</v>
      </c>
      <c r="C53" s="752">
        <v>6.9000000000000006E-2</v>
      </c>
    </row>
    <row r="54" spans="2:3" ht="13.5" thickBot="1" x14ac:dyDescent="0.25">
      <c r="B54" s="13"/>
      <c r="C54" s="225"/>
    </row>
    <row r="55" spans="2:3" ht="13.5" thickTop="1" x14ac:dyDescent="0.2">
      <c r="B55" s="5"/>
      <c r="C55" s="5"/>
    </row>
    <row r="56" spans="2:3" x14ac:dyDescent="0.2">
      <c r="B56" s="1223" t="s">
        <v>913</v>
      </c>
      <c r="C56" s="1223"/>
    </row>
    <row r="57" spans="2:3" ht="12.75" customHeight="1" x14ac:dyDescent="0.2">
      <c r="B57" s="1223"/>
      <c r="C57" s="1223"/>
    </row>
    <row r="58" spans="2:3" x14ac:dyDescent="0.2">
      <c r="B58" s="1223"/>
      <c r="C58" s="1223"/>
    </row>
    <row r="59" spans="2:3" x14ac:dyDescent="0.2">
      <c r="B59" s="226"/>
      <c r="C59" s="226"/>
    </row>
    <row r="60" spans="2:3" x14ac:dyDescent="0.2">
      <c r="B60" s="226"/>
      <c r="C60" s="226"/>
    </row>
  </sheetData>
  <mergeCells count="3">
    <mergeCell ref="B6:C6"/>
    <mergeCell ref="B7:C7"/>
    <mergeCell ref="B56:C58"/>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zoomScaleNormal="100" zoomScaleSheetLayoutView="85" workbookViewId="0"/>
  </sheetViews>
  <sheetFormatPr baseColWidth="10" defaultColWidth="11.42578125" defaultRowHeight="12.75" x14ac:dyDescent="0.2"/>
  <cols>
    <col min="1" max="1" width="6.85546875" style="1" customWidth="1"/>
    <col min="2" max="2" width="64.140625" style="208" bestFit="1" customWidth="1"/>
    <col min="3" max="3" width="30.7109375" style="208" customWidth="1"/>
    <col min="4" max="16384" width="11.42578125" style="208"/>
  </cols>
  <sheetData>
    <row r="1" spans="1:5" ht="15" x14ac:dyDescent="0.25">
      <c r="A1" s="806" t="s">
        <v>237</v>
      </c>
      <c r="B1" s="199"/>
    </row>
    <row r="2" spans="1:5" ht="15" customHeight="1" x14ac:dyDescent="0.25">
      <c r="A2" s="199"/>
      <c r="B2" s="410" t="s">
        <v>805</v>
      </c>
      <c r="C2" s="35"/>
    </row>
    <row r="3" spans="1:5" ht="15" customHeight="1" x14ac:dyDescent="0.25">
      <c r="A3" s="199"/>
      <c r="B3" s="287" t="s">
        <v>330</v>
      </c>
      <c r="C3" s="35"/>
    </row>
    <row r="4" spans="1:5" ht="12" x14ac:dyDescent="0.2">
      <c r="A4" s="208"/>
      <c r="B4" s="35"/>
      <c r="C4" s="35"/>
    </row>
    <row r="5" spans="1:5" ht="12" x14ac:dyDescent="0.2">
      <c r="A5" s="208"/>
      <c r="B5" s="35"/>
      <c r="C5" s="35"/>
    </row>
    <row r="6" spans="1:5" ht="17.25" x14ac:dyDescent="0.2">
      <c r="B6" s="1199" t="s">
        <v>625</v>
      </c>
      <c r="C6" s="1199"/>
    </row>
    <row r="7" spans="1:5" ht="15.75" x14ac:dyDescent="0.2">
      <c r="B7" s="1200" t="s">
        <v>735</v>
      </c>
      <c r="C7" s="1200"/>
    </row>
    <row r="8" spans="1:5" ht="12" x14ac:dyDescent="0.2">
      <c r="A8" s="208"/>
      <c r="B8" s="439"/>
      <c r="C8" s="439"/>
    </row>
    <row r="9" spans="1:5" thickBot="1" x14ac:dyDescent="0.25">
      <c r="A9" s="208"/>
      <c r="B9" s="35"/>
      <c r="C9" s="35"/>
    </row>
    <row r="10" spans="1:5" ht="16.5" thickTop="1" thickBot="1" x14ac:dyDescent="0.25">
      <c r="B10" s="486" t="s">
        <v>912</v>
      </c>
      <c r="C10" s="684" t="s">
        <v>48</v>
      </c>
    </row>
    <row r="11" spans="1:5" thickTop="1" x14ac:dyDescent="0.2">
      <c r="A11" s="208"/>
      <c r="B11" s="846"/>
      <c r="C11" s="551"/>
    </row>
    <row r="12" spans="1:5" ht="17.25" x14ac:dyDescent="0.2">
      <c r="B12" s="552" t="s">
        <v>58</v>
      </c>
      <c r="C12" s="553">
        <v>7.3354601114460909</v>
      </c>
    </row>
    <row r="13" spans="1:5" ht="13.5" customHeight="1" x14ac:dyDescent="0.2">
      <c r="B13" s="209"/>
      <c r="C13" s="210"/>
    </row>
    <row r="14" spans="1:5" s="199" customFormat="1" ht="15.75" x14ac:dyDescent="0.25">
      <c r="B14" s="554" t="s">
        <v>391</v>
      </c>
      <c r="C14" s="550">
        <v>8.7309673814319044</v>
      </c>
      <c r="D14" s="208"/>
      <c r="E14" s="208"/>
    </row>
    <row r="15" spans="1:5" ht="15" x14ac:dyDescent="0.2">
      <c r="B15" s="211"/>
      <c r="C15" s="212"/>
    </row>
    <row r="16" spans="1:5" s="199" customFormat="1" ht="15.75" x14ac:dyDescent="0.25">
      <c r="B16" s="554" t="s">
        <v>674</v>
      </c>
      <c r="C16" s="550">
        <v>11.757149754308459</v>
      </c>
      <c r="D16" s="208"/>
      <c r="E16" s="208"/>
    </row>
    <row r="17" spans="1:5" ht="15" x14ac:dyDescent="0.2">
      <c r="B17" s="211"/>
      <c r="C17" s="212"/>
    </row>
    <row r="18" spans="1:5" s="199" customFormat="1" ht="15.75" x14ac:dyDescent="0.25">
      <c r="B18" s="554" t="s">
        <v>102</v>
      </c>
      <c r="C18" s="550">
        <v>1.0372352642540825</v>
      </c>
      <c r="D18" s="208"/>
      <c r="E18" s="208"/>
    </row>
    <row r="19" spans="1:5" ht="13.5" customHeight="1" x14ac:dyDescent="0.2">
      <c r="B19" s="213"/>
      <c r="C19" s="214"/>
    </row>
    <row r="20" spans="1:5" s="199" customFormat="1" ht="15.75" x14ac:dyDescent="0.25">
      <c r="B20" s="554" t="s">
        <v>49</v>
      </c>
      <c r="C20" s="550">
        <v>5.9575117560929618</v>
      </c>
      <c r="D20" s="208"/>
      <c r="E20" s="208"/>
    </row>
    <row r="21" spans="1:5" ht="13.5" customHeight="1" x14ac:dyDescent="0.2">
      <c r="A21" s="208"/>
      <c r="B21" s="49"/>
      <c r="C21" s="215"/>
    </row>
    <row r="22" spans="1:5" s="1" customFormat="1" ht="15" x14ac:dyDescent="0.2">
      <c r="B22" s="549" t="s">
        <v>59</v>
      </c>
      <c r="C22" s="548">
        <v>6.4286548139514954</v>
      </c>
      <c r="D22" s="208"/>
      <c r="E22" s="208"/>
    </row>
    <row r="23" spans="1:5" x14ac:dyDescent="0.2">
      <c r="A23" s="208"/>
      <c r="B23" s="49"/>
      <c r="C23" s="215"/>
    </row>
    <row r="24" spans="1:5" s="1" customFormat="1" ht="15" x14ac:dyDescent="0.2">
      <c r="B24" s="549" t="s">
        <v>60</v>
      </c>
      <c r="C24" s="548">
        <v>3.5596532851053442</v>
      </c>
      <c r="D24" s="208"/>
      <c r="E24" s="208"/>
    </row>
    <row r="25" spans="1:5" x14ac:dyDescent="0.2">
      <c r="A25" s="208"/>
      <c r="B25" s="49"/>
      <c r="C25" s="215"/>
    </row>
    <row r="26" spans="1:5" s="1" customFormat="1" ht="15" x14ac:dyDescent="0.2">
      <c r="B26" s="549" t="s">
        <v>61</v>
      </c>
      <c r="C26" s="548">
        <v>11.64221101260015</v>
      </c>
      <c r="D26" s="208"/>
      <c r="E26" s="208"/>
    </row>
    <row r="27" spans="1:5" x14ac:dyDescent="0.2">
      <c r="A27" s="208"/>
      <c r="B27" s="49"/>
      <c r="C27" s="215"/>
    </row>
    <row r="28" spans="1:5" s="1" customFormat="1" ht="15" x14ac:dyDescent="0.2">
      <c r="B28" s="549" t="s">
        <v>404</v>
      </c>
      <c r="C28" s="548">
        <v>4.2502337932241323</v>
      </c>
      <c r="D28" s="208"/>
      <c r="E28" s="208"/>
    </row>
    <row r="29" spans="1:5" x14ac:dyDescent="0.2">
      <c r="A29" s="208"/>
      <c r="B29" s="49"/>
      <c r="C29" s="215"/>
    </row>
    <row r="30" spans="1:5" s="1" customFormat="1" ht="15" x14ac:dyDescent="0.2">
      <c r="B30" s="549" t="s">
        <v>63</v>
      </c>
      <c r="C30" s="548">
        <v>1.0026490804802493</v>
      </c>
      <c r="D30" s="208"/>
      <c r="E30" s="208"/>
    </row>
    <row r="31" spans="1:5" x14ac:dyDescent="0.2">
      <c r="A31" s="208"/>
      <c r="B31" s="216"/>
      <c r="C31" s="217"/>
    </row>
    <row r="32" spans="1:5" s="1" customFormat="1" ht="15" x14ac:dyDescent="0.2">
      <c r="B32" s="549" t="s">
        <v>64</v>
      </c>
      <c r="C32" s="548">
        <v>2.9216395766795391</v>
      </c>
      <c r="D32" s="208"/>
      <c r="E32" s="208"/>
    </row>
    <row r="33" spans="1:5" x14ac:dyDescent="0.2">
      <c r="A33" s="208"/>
      <c r="B33" s="216"/>
      <c r="C33" s="215"/>
    </row>
    <row r="34" spans="1:5" s="199" customFormat="1" ht="15.75" x14ac:dyDescent="0.25">
      <c r="B34" s="554" t="s">
        <v>101</v>
      </c>
      <c r="C34" s="550">
        <v>1</v>
      </c>
      <c r="D34" s="208"/>
      <c r="E34" s="208"/>
    </row>
    <row r="35" spans="1:5" ht="13.5" thickBot="1" x14ac:dyDescent="0.25">
      <c r="A35" s="208"/>
      <c r="B35" s="62"/>
      <c r="C35" s="218"/>
    </row>
    <row r="36" spans="1:5" thickTop="1" x14ac:dyDescent="0.2">
      <c r="A36" s="208"/>
      <c r="B36" s="35"/>
      <c r="C36" s="35"/>
    </row>
    <row r="37" spans="1:5" ht="27" customHeight="1" x14ac:dyDescent="0.2">
      <c r="A37" s="208"/>
      <c r="B37" s="1224" t="s">
        <v>733</v>
      </c>
      <c r="C37" s="1224"/>
    </row>
    <row r="38" spans="1:5" ht="15" x14ac:dyDescent="0.25">
      <c r="A38" s="208"/>
      <c r="B38" s="6"/>
      <c r="C38" s="35"/>
    </row>
    <row r="39" spans="1:5" x14ac:dyDescent="0.2">
      <c r="A39" s="208"/>
      <c r="B39" s="1"/>
    </row>
    <row r="40" spans="1:5" ht="12" x14ac:dyDescent="0.2">
      <c r="A40" s="208"/>
      <c r="C40" s="219"/>
    </row>
  </sheetData>
  <mergeCells count="3">
    <mergeCell ref="B6:C6"/>
    <mergeCell ref="B7:C7"/>
    <mergeCell ref="B37:C3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showGridLines="0" showRuler="0" zoomScaleNormal="100" zoomScaleSheetLayoutView="85" workbookViewId="0"/>
  </sheetViews>
  <sheetFormatPr baseColWidth="10" defaultColWidth="32.7109375" defaultRowHeight="12.75" x14ac:dyDescent="0.2"/>
  <cols>
    <col min="1" max="1" width="6.85546875" style="15" customWidth="1"/>
    <col min="2" max="2" width="14.28515625" style="54" customWidth="1"/>
    <col min="3" max="3" width="41.140625" style="54" bestFit="1" customWidth="1"/>
    <col min="4" max="4" width="30.7109375" style="54" customWidth="1"/>
    <col min="5" max="5" width="13" style="54" bestFit="1" customWidth="1"/>
    <col min="6" max="6" width="22.7109375" style="54" customWidth="1"/>
    <col min="7" max="7" width="22.28515625" style="54" customWidth="1"/>
    <col min="8" max="8" width="21.5703125" style="54" customWidth="1"/>
    <col min="9" max="9" width="15.5703125" style="54" customWidth="1"/>
    <col min="10" max="10" width="10.42578125" style="54" bestFit="1" customWidth="1"/>
    <col min="11" max="16384" width="32.7109375" style="54"/>
  </cols>
  <sheetData>
    <row r="1" spans="1:15" ht="15" x14ac:dyDescent="0.25">
      <c r="A1" s="806" t="s">
        <v>237</v>
      </c>
      <c r="B1" s="461"/>
    </row>
    <row r="2" spans="1:15" ht="15" customHeight="1" x14ac:dyDescent="0.25">
      <c r="A2" s="460"/>
      <c r="B2" s="410" t="s">
        <v>805</v>
      </c>
      <c r="C2" s="3"/>
      <c r="D2" s="3"/>
      <c r="E2" s="5"/>
      <c r="F2" s="5"/>
      <c r="G2" s="5"/>
      <c r="H2" s="205"/>
    </row>
    <row r="3" spans="1:15" ht="15" customHeight="1" x14ac:dyDescent="0.25">
      <c r="A3" s="460"/>
      <c r="B3" s="287" t="s">
        <v>330</v>
      </c>
      <c r="C3" s="3"/>
      <c r="D3" s="3"/>
      <c r="E3" s="5"/>
      <c r="F3" s="5"/>
      <c r="G3" s="5"/>
      <c r="H3" s="5"/>
    </row>
    <row r="4" spans="1:15" s="455" customFormat="1" x14ac:dyDescent="0.2">
      <c r="A4" s="446"/>
      <c r="B4" s="35"/>
      <c r="C4" s="35"/>
      <c r="D4" s="35"/>
      <c r="E4" s="449"/>
      <c r="F4" s="449"/>
      <c r="G4" s="449"/>
      <c r="H4" s="35"/>
      <c r="I4" s="54"/>
      <c r="J4" s="54"/>
      <c r="K4" s="54"/>
      <c r="L4" s="54"/>
      <c r="M4" s="54"/>
      <c r="N4" s="54"/>
      <c r="O4" s="54"/>
    </row>
    <row r="5" spans="1:15" s="455" customFormat="1" x14ac:dyDescent="0.2">
      <c r="A5" s="446"/>
      <c r="B5" s="35"/>
      <c r="C5" s="35"/>
      <c r="D5" s="35"/>
      <c r="E5" s="449"/>
      <c r="F5" s="449"/>
      <c r="G5" s="449"/>
      <c r="H5" s="35"/>
      <c r="I5" s="54"/>
      <c r="J5" s="54"/>
      <c r="K5" s="54"/>
      <c r="L5" s="54"/>
      <c r="M5" s="54"/>
      <c r="N5" s="54"/>
      <c r="O5" s="54"/>
    </row>
    <row r="6" spans="1:15" ht="17.25" x14ac:dyDescent="0.2">
      <c r="B6" s="1199" t="s">
        <v>388</v>
      </c>
      <c r="C6" s="1199"/>
      <c r="D6" s="1199"/>
      <c r="E6" s="1199"/>
      <c r="F6" s="1199"/>
      <c r="G6" s="1199"/>
      <c r="H6" s="1199"/>
    </row>
    <row r="7" spans="1:15" ht="17.25" x14ac:dyDescent="0.2">
      <c r="B7" s="1199" t="s">
        <v>318</v>
      </c>
      <c r="C7" s="1199"/>
      <c r="D7" s="1199"/>
      <c r="E7" s="1199"/>
      <c r="F7" s="1199"/>
      <c r="G7" s="1199"/>
      <c r="H7" s="1199"/>
    </row>
    <row r="8" spans="1:15" ht="13.5" customHeight="1" x14ac:dyDescent="0.2">
      <c r="B8" s="1228" t="s">
        <v>920</v>
      </c>
      <c r="C8" s="1228"/>
      <c r="D8" s="1228"/>
      <c r="E8" s="1228"/>
      <c r="F8" s="1228"/>
      <c r="G8" s="1228"/>
      <c r="H8" s="1228"/>
    </row>
    <row r="9" spans="1:15" s="455" customFormat="1" x14ac:dyDescent="0.2">
      <c r="A9" s="446"/>
      <c r="B9" s="35"/>
      <c r="C9" s="456"/>
      <c r="D9" s="456"/>
      <c r="E9" s="449"/>
      <c r="F9" s="456"/>
      <c r="G9" s="456"/>
      <c r="H9" s="457"/>
      <c r="I9" s="54"/>
      <c r="J9" s="54"/>
      <c r="K9" s="54"/>
      <c r="L9" s="54"/>
      <c r="M9" s="54"/>
      <c r="N9" s="54"/>
      <c r="O9" s="54"/>
    </row>
    <row r="10" spans="1:15" s="455" customFormat="1" x14ac:dyDescent="0.2">
      <c r="A10" s="446"/>
      <c r="B10" s="35"/>
      <c r="C10" s="456"/>
      <c r="D10" s="456"/>
      <c r="E10" s="449"/>
      <c r="F10" s="456"/>
      <c r="G10" s="456"/>
      <c r="H10" s="457"/>
      <c r="I10" s="54"/>
      <c r="J10" s="54"/>
      <c r="K10" s="54"/>
      <c r="L10" s="54"/>
      <c r="M10" s="54"/>
      <c r="N10" s="54"/>
      <c r="O10" s="54"/>
    </row>
    <row r="11" spans="1:15" ht="13.5" thickBot="1" x14ac:dyDescent="0.25">
      <c r="B11" s="5"/>
      <c r="C11" s="206"/>
      <c r="D11" s="206"/>
      <c r="E11" s="5"/>
      <c r="F11" s="206"/>
      <c r="G11" s="206"/>
      <c r="H11" s="205" t="s">
        <v>319</v>
      </c>
    </row>
    <row r="12" spans="1:15" ht="13.5" customHeight="1" thickTop="1" x14ac:dyDescent="0.2">
      <c r="B12" s="1229" t="s">
        <v>320</v>
      </c>
      <c r="C12" s="1232" t="s">
        <v>315</v>
      </c>
      <c r="D12" s="1232" t="s">
        <v>251</v>
      </c>
      <c r="E12" s="1235" t="s">
        <v>316</v>
      </c>
      <c r="F12" s="1238" t="s">
        <v>321</v>
      </c>
      <c r="G12" s="1238" t="s">
        <v>358</v>
      </c>
      <c r="H12" s="1238" t="s">
        <v>359</v>
      </c>
    </row>
    <row r="13" spans="1:15" x14ac:dyDescent="0.2">
      <c r="B13" s="1230"/>
      <c r="C13" s="1233"/>
      <c r="D13" s="1233"/>
      <c r="E13" s="1236"/>
      <c r="F13" s="1239"/>
      <c r="G13" s="1239"/>
      <c r="H13" s="1239"/>
    </row>
    <row r="14" spans="1:15" x14ac:dyDescent="0.2">
      <c r="B14" s="1230"/>
      <c r="C14" s="1233"/>
      <c r="D14" s="1233"/>
      <c r="E14" s="1236"/>
      <c r="F14" s="1239"/>
      <c r="G14" s="1239"/>
      <c r="H14" s="1239"/>
    </row>
    <row r="15" spans="1:15" x14ac:dyDescent="0.2">
      <c r="B15" s="1230"/>
      <c r="C15" s="1233"/>
      <c r="D15" s="1233"/>
      <c r="E15" s="1236"/>
      <c r="F15" s="1239"/>
      <c r="G15" s="1239"/>
      <c r="H15" s="1239"/>
    </row>
    <row r="16" spans="1:15" x14ac:dyDescent="0.2">
      <c r="B16" s="1231"/>
      <c r="C16" s="1234"/>
      <c r="D16" s="1234"/>
      <c r="E16" s="1237"/>
      <c r="F16" s="1240"/>
      <c r="G16" s="1240"/>
      <c r="H16" s="1240"/>
    </row>
    <row r="17" spans="1:15" ht="15" x14ac:dyDescent="0.25">
      <c r="B17" s="1033"/>
      <c r="C17" s="1034"/>
      <c r="D17" s="1034"/>
      <c r="E17" s="1035"/>
      <c r="F17" s="1036"/>
      <c r="G17" s="1036"/>
      <c r="H17" s="1036"/>
    </row>
    <row r="18" spans="1:15" ht="15" x14ac:dyDescent="0.25">
      <c r="B18" s="1101"/>
      <c r="C18" s="1037" t="s">
        <v>331</v>
      </c>
      <c r="D18" s="1037"/>
      <c r="E18" s="1038"/>
      <c r="F18" s="1039">
        <v>26299807.75950969</v>
      </c>
      <c r="G18" s="1039">
        <v>26256014.505037211</v>
      </c>
      <c r="H18" s="1039">
        <v>27006417.76423588</v>
      </c>
      <c r="I18" s="63"/>
      <c r="J18" s="63"/>
      <c r="K18" s="63"/>
    </row>
    <row r="19" spans="1:15" ht="15" x14ac:dyDescent="0.25">
      <c r="B19" s="1101"/>
      <c r="C19" s="1037"/>
      <c r="D19" s="1037"/>
      <c r="E19" s="1038"/>
      <c r="F19" s="1040"/>
      <c r="G19" s="1040"/>
      <c r="H19" s="1040"/>
      <c r="I19" s="63"/>
    </row>
    <row r="20" spans="1:15" s="461" customFormat="1" ht="15" x14ac:dyDescent="0.25">
      <c r="A20" s="460"/>
      <c r="B20" s="1101"/>
      <c r="C20" s="1041" t="s">
        <v>322</v>
      </c>
      <c r="D20" s="1041"/>
      <c r="E20" s="1042"/>
      <c r="F20" s="1043">
        <v>110665.4134145148</v>
      </c>
      <c r="G20" s="1043">
        <v>110665.4134145148</v>
      </c>
      <c r="H20" s="1043">
        <v>194183.71559781846</v>
      </c>
      <c r="I20" s="63"/>
      <c r="J20" s="207"/>
      <c r="K20" s="207"/>
      <c r="L20" s="54"/>
      <c r="M20" s="54"/>
      <c r="N20" s="54"/>
      <c r="O20" s="54"/>
    </row>
    <row r="21" spans="1:15" ht="15" x14ac:dyDescent="0.25">
      <c r="B21" s="1101">
        <v>40182</v>
      </c>
      <c r="C21" s="1102" t="s">
        <v>771</v>
      </c>
      <c r="D21" s="1103" t="s">
        <v>252</v>
      </c>
      <c r="E21" s="1104">
        <v>2022</v>
      </c>
      <c r="F21" s="1105">
        <v>110665.4134145148</v>
      </c>
      <c r="G21" s="1105">
        <v>110665.4134145148</v>
      </c>
      <c r="H21" s="1105">
        <v>194183.71559781846</v>
      </c>
      <c r="I21" s="63"/>
      <c r="J21" s="207"/>
      <c r="K21" s="207"/>
    </row>
    <row r="22" spans="1:15" ht="15" x14ac:dyDescent="0.25">
      <c r="B22" s="1101"/>
      <c r="C22" s="1102"/>
      <c r="D22" s="1103"/>
      <c r="E22" s="1104"/>
      <c r="F22" s="1044"/>
      <c r="G22" s="1040"/>
      <c r="H22" s="1040"/>
      <c r="I22" s="63"/>
    </row>
    <row r="23" spans="1:15" s="459" customFormat="1" ht="15" x14ac:dyDescent="0.25">
      <c r="A23" s="458"/>
      <c r="B23" s="1045"/>
      <c r="C23" s="1041" t="s">
        <v>302</v>
      </c>
      <c r="D23" s="1046"/>
      <c r="E23" s="1104"/>
      <c r="F23" s="1047">
        <v>26189142.346095175</v>
      </c>
      <c r="G23" s="1047">
        <v>26145349.091622695</v>
      </c>
      <c r="H23" s="1047">
        <v>26812230.06340725</v>
      </c>
      <c r="I23" s="63"/>
      <c r="J23" s="207"/>
      <c r="K23" s="207"/>
      <c r="L23" s="54"/>
      <c r="M23" s="54"/>
      <c r="N23" s="54"/>
      <c r="O23" s="54"/>
    </row>
    <row r="24" spans="1:15" ht="15" x14ac:dyDescent="0.25">
      <c r="B24" s="1101">
        <v>43165</v>
      </c>
      <c r="C24" s="1102" t="s">
        <v>772</v>
      </c>
      <c r="D24" s="1106" t="s">
        <v>873</v>
      </c>
      <c r="E24" s="1104">
        <v>2020</v>
      </c>
      <c r="F24" s="1105">
        <v>793476.56408777961</v>
      </c>
      <c r="G24" s="1105">
        <v>793476.56408777961</v>
      </c>
      <c r="H24" s="1105">
        <v>915425.97722246172</v>
      </c>
      <c r="I24" s="63"/>
      <c r="J24" s="207"/>
      <c r="K24" s="207"/>
    </row>
    <row r="25" spans="1:15" ht="15" x14ac:dyDescent="0.25">
      <c r="B25" s="1101">
        <v>43294</v>
      </c>
      <c r="C25" s="1102" t="s">
        <v>868</v>
      </c>
      <c r="D25" s="1107" t="s">
        <v>869</v>
      </c>
      <c r="E25" s="1104">
        <v>2020</v>
      </c>
      <c r="F25" s="1105">
        <v>1637771.4939999999</v>
      </c>
      <c r="G25" s="1105">
        <v>1637771.4939999999</v>
      </c>
      <c r="H25" s="1105">
        <v>1637771.4939999999</v>
      </c>
      <c r="I25" s="63"/>
      <c r="J25" s="207"/>
      <c r="K25" s="207"/>
    </row>
    <row r="26" spans="1:15" ht="15" x14ac:dyDescent="0.25">
      <c r="B26" s="1101">
        <v>43272</v>
      </c>
      <c r="C26" s="1102" t="s">
        <v>870</v>
      </c>
      <c r="D26" s="1107" t="s">
        <v>871</v>
      </c>
      <c r="E26" s="1104">
        <v>2019</v>
      </c>
      <c r="F26" s="1105">
        <v>2000000</v>
      </c>
      <c r="G26" s="1105">
        <v>2000000</v>
      </c>
      <c r="H26" s="1105">
        <v>2000000</v>
      </c>
      <c r="I26" s="63"/>
      <c r="J26" s="207"/>
      <c r="K26" s="207"/>
    </row>
    <row r="27" spans="1:15" ht="15" x14ac:dyDescent="0.25">
      <c r="B27" s="1101">
        <v>43140</v>
      </c>
      <c r="C27" s="1102" t="s">
        <v>773</v>
      </c>
      <c r="D27" s="1106" t="s">
        <v>874</v>
      </c>
      <c r="E27" s="1104">
        <v>2019</v>
      </c>
      <c r="F27" s="1105">
        <v>1864166.917581589</v>
      </c>
      <c r="G27" s="1105">
        <v>1864166.917581589</v>
      </c>
      <c r="H27" s="1105">
        <v>2207658.3138152203</v>
      </c>
      <c r="I27" s="63"/>
      <c r="J27" s="207"/>
      <c r="K27" s="207"/>
    </row>
    <row r="28" spans="1:15" ht="15" x14ac:dyDescent="0.25">
      <c r="B28" s="1101">
        <v>43193</v>
      </c>
      <c r="C28" s="1102" t="s">
        <v>872</v>
      </c>
      <c r="D28" s="1108">
        <v>6.7276394391951197E-2</v>
      </c>
      <c r="E28" s="1104">
        <v>2028</v>
      </c>
      <c r="F28" s="1105">
        <v>1489526.1330448603</v>
      </c>
      <c r="G28" s="1105">
        <v>1447831.1409029921</v>
      </c>
      <c r="H28" s="1105">
        <v>1447831.1409029234</v>
      </c>
      <c r="I28" s="63"/>
      <c r="J28" s="207"/>
      <c r="K28" s="207"/>
    </row>
    <row r="29" spans="1:15" ht="15" x14ac:dyDescent="0.25">
      <c r="B29" s="1101">
        <v>42828</v>
      </c>
      <c r="C29" s="1102" t="s">
        <v>763</v>
      </c>
      <c r="D29" s="1187" t="s">
        <v>630</v>
      </c>
      <c r="E29" s="1104">
        <v>2022</v>
      </c>
      <c r="F29" s="1105">
        <v>1418343.13661286</v>
      </c>
      <c r="G29" s="1105">
        <v>1418343.13661286</v>
      </c>
      <c r="H29" s="1105">
        <v>1418343.1366128603</v>
      </c>
      <c r="I29" s="63"/>
      <c r="J29" s="207"/>
      <c r="K29" s="207"/>
    </row>
    <row r="30" spans="1:15" ht="15" x14ac:dyDescent="0.25">
      <c r="B30" s="1101">
        <v>41344</v>
      </c>
      <c r="C30" s="1102" t="s">
        <v>764</v>
      </c>
      <c r="D30" s="1188" t="s">
        <v>228</v>
      </c>
      <c r="E30" s="1104">
        <v>2019</v>
      </c>
      <c r="F30" s="1105">
        <v>1040339.1152207318</v>
      </c>
      <c r="G30" s="1105">
        <v>1040339.1152207318</v>
      </c>
      <c r="H30" s="1105">
        <v>1040339.1152207318</v>
      </c>
      <c r="I30" s="63"/>
      <c r="J30" s="207"/>
      <c r="K30" s="207"/>
    </row>
    <row r="31" spans="1:15" ht="15" x14ac:dyDescent="0.25">
      <c r="A31" s="54"/>
      <c r="B31" s="1101">
        <v>41435</v>
      </c>
      <c r="C31" s="1102" t="s">
        <v>765</v>
      </c>
      <c r="D31" s="1188" t="s">
        <v>246</v>
      </c>
      <c r="E31" s="1104">
        <v>2019</v>
      </c>
      <c r="F31" s="1105">
        <v>396548.6425467424</v>
      </c>
      <c r="G31" s="1105">
        <v>396548.6425467424</v>
      </c>
      <c r="H31" s="1105">
        <v>396548.6425467424</v>
      </c>
      <c r="I31" s="63"/>
      <c r="J31" s="207"/>
      <c r="K31" s="207"/>
    </row>
    <row r="32" spans="1:15" ht="15" x14ac:dyDescent="0.25">
      <c r="A32" s="54"/>
      <c r="B32" s="1101">
        <v>41631</v>
      </c>
      <c r="C32" s="1102" t="s">
        <v>766</v>
      </c>
      <c r="D32" s="1063" t="s">
        <v>246</v>
      </c>
      <c r="E32" s="1104">
        <v>2020</v>
      </c>
      <c r="F32" s="1105">
        <v>936956.56207763893</v>
      </c>
      <c r="G32" s="1105">
        <v>936956.56207763893</v>
      </c>
      <c r="H32" s="1105">
        <v>936956.56207763893</v>
      </c>
      <c r="I32" s="63"/>
      <c r="J32" s="207"/>
      <c r="K32" s="207"/>
    </row>
    <row r="33" spans="1:15" ht="15" x14ac:dyDescent="0.25">
      <c r="A33" s="54"/>
      <c r="B33" s="1101">
        <v>42430</v>
      </c>
      <c r="C33" s="1102" t="s">
        <v>767</v>
      </c>
      <c r="D33" s="1063" t="s">
        <v>628</v>
      </c>
      <c r="E33" s="1104">
        <v>2020</v>
      </c>
      <c r="F33" s="1105">
        <v>442431.64236424275</v>
      </c>
      <c r="G33" s="1105">
        <v>442431.64236424275</v>
      </c>
      <c r="H33" s="1105">
        <v>442431.64236424281</v>
      </c>
      <c r="I33" s="63"/>
      <c r="J33" s="207"/>
      <c r="K33" s="207"/>
    </row>
    <row r="34" spans="1:15" ht="15" x14ac:dyDescent="0.25">
      <c r="A34" s="54"/>
      <c r="B34" s="1101">
        <v>32875</v>
      </c>
      <c r="C34" s="1102" t="s">
        <v>979</v>
      </c>
      <c r="D34" s="1110" t="s">
        <v>51</v>
      </c>
      <c r="E34" s="1104">
        <v>2089</v>
      </c>
      <c r="F34" s="1105">
        <v>23314.025895636671</v>
      </c>
      <c r="G34" s="1105">
        <v>21215.763565029367</v>
      </c>
      <c r="H34" s="1105">
        <v>21215.763565672089</v>
      </c>
      <c r="I34" s="63"/>
      <c r="J34" s="207"/>
      <c r="K34" s="207"/>
    </row>
    <row r="35" spans="1:15" ht="15" x14ac:dyDescent="0.25">
      <c r="A35" s="54"/>
      <c r="B35" s="1101">
        <v>43272</v>
      </c>
      <c r="C35" s="1102" t="s">
        <v>837</v>
      </c>
      <c r="D35" s="1111">
        <v>0.26</v>
      </c>
      <c r="E35" s="1104">
        <v>2020</v>
      </c>
      <c r="F35" s="1105">
        <v>3145448.8989190203</v>
      </c>
      <c r="G35" s="1105">
        <v>3145448.8989190203</v>
      </c>
      <c r="H35" s="1105">
        <v>3145448.8989190208</v>
      </c>
      <c r="I35" s="63"/>
      <c r="J35" s="207"/>
      <c r="K35" s="207"/>
    </row>
    <row r="36" spans="1:15" ht="15" x14ac:dyDescent="0.25">
      <c r="A36" s="54"/>
      <c r="B36" s="1101">
        <v>42660</v>
      </c>
      <c r="C36" s="1102" t="s">
        <v>579</v>
      </c>
      <c r="D36" s="1111">
        <v>0.155</v>
      </c>
      <c r="E36" s="1104">
        <v>2026</v>
      </c>
      <c r="F36" s="1105">
        <v>2554193.4903182629</v>
      </c>
      <c r="G36" s="1105">
        <v>2554193.4903182629</v>
      </c>
      <c r="H36" s="1105">
        <v>2554193.4903182634</v>
      </c>
      <c r="I36" s="63"/>
      <c r="J36" s="207"/>
      <c r="K36" s="207"/>
    </row>
    <row r="37" spans="1:15" ht="15" x14ac:dyDescent="0.25">
      <c r="A37" s="54"/>
      <c r="B37" s="1101">
        <v>42660</v>
      </c>
      <c r="C37" s="1102" t="s">
        <v>580</v>
      </c>
      <c r="D37" s="1111">
        <v>0.16</v>
      </c>
      <c r="E37" s="1104">
        <v>2023</v>
      </c>
      <c r="F37" s="1105">
        <v>1696726.725507362</v>
      </c>
      <c r="G37" s="1105">
        <v>1696726.725507362</v>
      </c>
      <c r="H37" s="1105">
        <v>1696726.725507362</v>
      </c>
      <c r="I37" s="63"/>
      <c r="J37" s="207"/>
      <c r="K37" s="207"/>
    </row>
    <row r="38" spans="1:15" ht="15" x14ac:dyDescent="0.25">
      <c r="A38" s="54"/>
      <c r="B38" s="1101">
        <v>43172</v>
      </c>
      <c r="C38" s="1102" t="s">
        <v>750</v>
      </c>
      <c r="D38" s="1107">
        <v>0.17249999999999999</v>
      </c>
      <c r="E38" s="1104">
        <v>2021</v>
      </c>
      <c r="F38" s="1105">
        <v>2335538.1149641741</v>
      </c>
      <c r="G38" s="1105">
        <v>2335538.1149641741</v>
      </c>
      <c r="H38" s="1105">
        <v>2536978.2773798346</v>
      </c>
      <c r="I38" s="63"/>
      <c r="J38" s="207"/>
      <c r="K38" s="207"/>
    </row>
    <row r="39" spans="1:15" ht="15" x14ac:dyDescent="0.25">
      <c r="A39" s="54"/>
      <c r="B39" s="1101">
        <v>42646</v>
      </c>
      <c r="C39" s="1102" t="s">
        <v>581</v>
      </c>
      <c r="D39" s="1111">
        <v>0.182</v>
      </c>
      <c r="E39" s="1104">
        <v>2021</v>
      </c>
      <c r="F39" s="1105">
        <v>1653076.1761570871</v>
      </c>
      <c r="G39" s="1105">
        <v>1653076.1761570871</v>
      </c>
      <c r="H39" s="1105">
        <v>1653076.1761570871</v>
      </c>
      <c r="I39" s="63"/>
      <c r="J39" s="207"/>
      <c r="K39" s="207"/>
    </row>
    <row r="40" spans="1:15" ht="15" x14ac:dyDescent="0.25">
      <c r="A40" s="54"/>
      <c r="B40" s="1101">
        <v>42907</v>
      </c>
      <c r="C40" s="1102" t="s">
        <v>631</v>
      </c>
      <c r="D40" s="1112" t="s">
        <v>632</v>
      </c>
      <c r="E40" s="1104">
        <v>2020</v>
      </c>
      <c r="F40" s="1105">
        <v>2761284.7067971844</v>
      </c>
      <c r="G40" s="1105">
        <v>2761284.7067971844</v>
      </c>
      <c r="H40" s="1105">
        <v>2761284.7067971849</v>
      </c>
      <c r="I40" s="63"/>
      <c r="J40" s="207"/>
      <c r="K40" s="207"/>
    </row>
    <row r="41" spans="1:15" ht="15" x14ac:dyDescent="0.25">
      <c r="A41" s="54"/>
      <c r="B41" s="1101"/>
      <c r="C41" s="1109"/>
      <c r="D41" s="1113"/>
      <c r="E41" s="1104"/>
      <c r="F41" s="1044"/>
      <c r="G41" s="1040"/>
      <c r="H41" s="1040"/>
      <c r="I41" s="63"/>
    </row>
    <row r="42" spans="1:15" s="461" customFormat="1" ht="15" x14ac:dyDescent="0.25">
      <c r="B42" s="1101"/>
      <c r="C42" s="1049" t="s">
        <v>323</v>
      </c>
      <c r="D42" s="1050"/>
      <c r="E42" s="1104"/>
      <c r="F42" s="1044"/>
      <c r="G42" s="1105"/>
      <c r="H42" s="1047">
        <v>3.9852308091080531</v>
      </c>
      <c r="I42" s="63"/>
      <c r="J42" s="207"/>
      <c r="K42" s="207"/>
      <c r="L42" s="54"/>
      <c r="M42" s="54"/>
      <c r="N42" s="54"/>
      <c r="O42" s="54"/>
    </row>
    <row r="43" spans="1:15" ht="15" x14ac:dyDescent="0.25">
      <c r="A43" s="54"/>
      <c r="B43" s="1101"/>
      <c r="C43" s="1109"/>
      <c r="D43" s="1103"/>
      <c r="E43" s="1104"/>
      <c r="F43" s="1044"/>
      <c r="G43" s="1040"/>
      <c r="H43" s="1040"/>
      <c r="I43" s="63"/>
    </row>
    <row r="44" spans="1:15" s="461" customFormat="1" ht="15" x14ac:dyDescent="0.25">
      <c r="B44" s="1101"/>
      <c r="C44" s="1037" t="s">
        <v>238</v>
      </c>
      <c r="D44" s="1046"/>
      <c r="E44" s="1104"/>
      <c r="F44" s="1039">
        <v>13035084.045038706</v>
      </c>
      <c r="G44" s="1039">
        <v>13035084.045038706</v>
      </c>
      <c r="H44" s="1039">
        <v>13879709.806354079</v>
      </c>
      <c r="I44" s="63"/>
      <c r="J44" s="207"/>
      <c r="K44" s="207"/>
      <c r="L44" s="54"/>
      <c r="M44" s="54"/>
      <c r="N44" s="54"/>
      <c r="O44" s="54"/>
    </row>
    <row r="45" spans="1:15" s="461" customFormat="1" ht="15" x14ac:dyDescent="0.25">
      <c r="B45" s="1101"/>
      <c r="C45" s="1037"/>
      <c r="D45" s="1046"/>
      <c r="E45" s="1104"/>
      <c r="F45" s="1047"/>
      <c r="G45" s="1047"/>
      <c r="H45" s="1047"/>
      <c r="I45" s="63"/>
      <c r="J45" s="207"/>
      <c r="K45" s="207"/>
      <c r="L45" s="54"/>
      <c r="M45" s="54"/>
      <c r="N45" s="54"/>
      <c r="O45" s="54"/>
    </row>
    <row r="46" spans="1:15" ht="15" x14ac:dyDescent="0.25">
      <c r="A46" s="54"/>
      <c r="B46" s="1101">
        <v>43364</v>
      </c>
      <c r="C46" s="1102" t="s">
        <v>857</v>
      </c>
      <c r="D46" s="1107">
        <v>0.48</v>
      </c>
      <c r="E46" s="1104">
        <v>2019</v>
      </c>
      <c r="F46" s="1105">
        <v>1258469.2395320605</v>
      </c>
      <c r="G46" s="1105">
        <v>1258469.2395320605</v>
      </c>
      <c r="H46" s="1105">
        <v>1415601.7087800826</v>
      </c>
      <c r="I46" s="63"/>
      <c r="J46" s="207"/>
      <c r="K46" s="207"/>
    </row>
    <row r="47" spans="1:15" ht="15" x14ac:dyDescent="0.25">
      <c r="A47" s="54"/>
      <c r="B47" s="1101">
        <v>43329</v>
      </c>
      <c r="C47" s="1102" t="s">
        <v>858</v>
      </c>
      <c r="D47" s="1107">
        <v>0.34200000000000003</v>
      </c>
      <c r="E47" s="1104">
        <v>2019</v>
      </c>
      <c r="F47" s="1105">
        <v>986052.75500353088</v>
      </c>
      <c r="G47" s="1105">
        <v>986052.75500353088</v>
      </c>
      <c r="H47" s="1105">
        <v>1103363.4512662564</v>
      </c>
      <c r="I47" s="63"/>
      <c r="J47" s="207"/>
      <c r="K47" s="207"/>
    </row>
    <row r="48" spans="1:15" ht="15" x14ac:dyDescent="0.25">
      <c r="A48" s="54"/>
      <c r="B48" s="1101">
        <v>43364</v>
      </c>
      <c r="C48" s="1102" t="s">
        <v>859</v>
      </c>
      <c r="D48" s="1107">
        <v>0.41399999999999998</v>
      </c>
      <c r="E48" s="1104">
        <v>2019</v>
      </c>
      <c r="F48" s="1105">
        <v>1164775.5351338198</v>
      </c>
      <c r="G48" s="1105">
        <v>1164775.5351338198</v>
      </c>
      <c r="H48" s="1105">
        <v>1289534.6427019993</v>
      </c>
      <c r="I48" s="63"/>
      <c r="J48" s="207"/>
      <c r="K48" s="207"/>
    </row>
    <row r="49" spans="1:15" ht="15" x14ac:dyDescent="0.25">
      <c r="A49" s="54"/>
      <c r="B49" s="1101">
        <v>43364</v>
      </c>
      <c r="C49" s="1102" t="s">
        <v>860</v>
      </c>
      <c r="D49" s="1107">
        <v>0.48</v>
      </c>
      <c r="E49" s="1104">
        <v>2019</v>
      </c>
      <c r="F49" s="1105">
        <v>1129695.7555616095</v>
      </c>
      <c r="G49" s="1105">
        <v>1129695.7555616095</v>
      </c>
      <c r="H49" s="1105">
        <v>1270749.5676010293</v>
      </c>
      <c r="I49" s="63"/>
      <c r="J49" s="207"/>
      <c r="K49" s="207"/>
    </row>
    <row r="50" spans="1:15" ht="15" x14ac:dyDescent="0.25">
      <c r="A50" s="54"/>
      <c r="B50" s="1101">
        <v>43462</v>
      </c>
      <c r="C50" s="1102" t="s">
        <v>953</v>
      </c>
      <c r="D50" s="1107">
        <v>0.45</v>
      </c>
      <c r="E50" s="1104">
        <v>2019</v>
      </c>
      <c r="F50" s="1105">
        <v>909572.26627486548</v>
      </c>
      <c r="G50" s="1105">
        <v>909572.26627486548</v>
      </c>
      <c r="H50" s="1105">
        <v>909572.2662748656</v>
      </c>
      <c r="I50" s="63"/>
      <c r="J50" s="207"/>
      <c r="K50" s="207"/>
    </row>
    <row r="51" spans="1:15" ht="15" x14ac:dyDescent="0.25">
      <c r="A51" s="54"/>
      <c r="B51" s="1101">
        <v>43427</v>
      </c>
      <c r="C51" s="1102" t="s">
        <v>954</v>
      </c>
      <c r="D51" s="1107">
        <v>0.48</v>
      </c>
      <c r="E51" s="1104">
        <v>2019</v>
      </c>
      <c r="F51" s="1105">
        <v>793476.5646696625</v>
      </c>
      <c r="G51" s="1105">
        <v>793476.5646696625</v>
      </c>
      <c r="H51" s="1105">
        <v>825215.62725644896</v>
      </c>
      <c r="I51" s="63"/>
      <c r="J51" s="207"/>
      <c r="K51" s="207"/>
    </row>
    <row r="52" spans="1:15" ht="15" x14ac:dyDescent="0.25">
      <c r="A52" s="54"/>
      <c r="B52" s="1101">
        <v>43462</v>
      </c>
      <c r="C52" s="1102" t="s">
        <v>955</v>
      </c>
      <c r="D52" s="1107">
        <v>0.42</v>
      </c>
      <c r="E52" s="1104">
        <v>2019</v>
      </c>
      <c r="F52" s="1105">
        <v>164635.4466082844</v>
      </c>
      <c r="G52" s="1105">
        <v>164635.4466082844</v>
      </c>
      <c r="H52" s="1105">
        <v>164635.44660828443</v>
      </c>
      <c r="I52" s="63"/>
      <c r="J52" s="207"/>
      <c r="K52" s="207"/>
    </row>
    <row r="53" spans="1:15" ht="15" x14ac:dyDescent="0.25">
      <c r="A53" s="54"/>
      <c r="B53" s="1101">
        <v>43392</v>
      </c>
      <c r="C53" s="1102" t="s">
        <v>956</v>
      </c>
      <c r="D53" s="1107">
        <v>0.48</v>
      </c>
      <c r="E53" s="1104">
        <v>2019</v>
      </c>
      <c r="F53" s="1105">
        <v>925722.65878127294</v>
      </c>
      <c r="G53" s="1105">
        <v>925722.65878127294</v>
      </c>
      <c r="H53" s="1105">
        <v>1001261.6277378247</v>
      </c>
      <c r="I53" s="63"/>
      <c r="J53" s="207"/>
      <c r="K53" s="207"/>
    </row>
    <row r="54" spans="1:15" ht="15" x14ac:dyDescent="0.25">
      <c r="A54" s="54"/>
      <c r="B54" s="1101">
        <v>43403</v>
      </c>
      <c r="C54" s="1102" t="s">
        <v>957</v>
      </c>
      <c r="D54" s="1107">
        <v>0.36</v>
      </c>
      <c r="E54" s="1104">
        <v>2020</v>
      </c>
      <c r="F54" s="1105">
        <v>725507.73070992343</v>
      </c>
      <c r="G54" s="1105">
        <v>725507.73070992343</v>
      </c>
      <c r="H54" s="1105">
        <v>769691.15151011816</v>
      </c>
      <c r="I54" s="63"/>
      <c r="J54" s="207"/>
      <c r="K54" s="207"/>
    </row>
    <row r="55" spans="1:15" ht="15" x14ac:dyDescent="0.25">
      <c r="A55" s="54"/>
      <c r="B55" s="1101">
        <v>43403</v>
      </c>
      <c r="C55" s="1102" t="s">
        <v>958</v>
      </c>
      <c r="D55" s="1107">
        <v>0.45</v>
      </c>
      <c r="E55" s="1104">
        <v>2019</v>
      </c>
      <c r="F55" s="1105">
        <v>1057968.7528664339</v>
      </c>
      <c r="G55" s="1105">
        <v>1057968.7528664339</v>
      </c>
      <c r="H55" s="1105">
        <v>1138808.1452728633</v>
      </c>
      <c r="I55" s="63"/>
      <c r="J55" s="207"/>
      <c r="K55" s="207"/>
    </row>
    <row r="56" spans="1:15" ht="15" x14ac:dyDescent="0.25">
      <c r="A56" s="54"/>
      <c r="B56" s="1101">
        <v>43392</v>
      </c>
      <c r="C56" s="1102" t="s">
        <v>959</v>
      </c>
      <c r="D56" s="1107">
        <v>0.40200000000000002</v>
      </c>
      <c r="E56" s="1104">
        <v>2019</v>
      </c>
      <c r="F56" s="1105">
        <v>1057968.7528928833</v>
      </c>
      <c r="G56" s="1105">
        <v>1057968.7528928833</v>
      </c>
      <c r="H56" s="1105">
        <v>1130037.5843399467</v>
      </c>
      <c r="I56" s="63"/>
      <c r="J56" s="207"/>
      <c r="K56" s="207"/>
    </row>
    <row r="57" spans="1:15" ht="15" x14ac:dyDescent="0.25">
      <c r="A57" s="54"/>
      <c r="B57" s="1101">
        <v>43311</v>
      </c>
      <c r="C57" s="1102" t="s">
        <v>861</v>
      </c>
      <c r="D57" s="1107" t="s">
        <v>679</v>
      </c>
      <c r="E57" s="1104">
        <v>2019</v>
      </c>
      <c r="F57" s="1105">
        <v>158695.3129339325</v>
      </c>
      <c r="G57" s="1105">
        <v>158695.3129339325</v>
      </c>
      <c r="H57" s="1105">
        <v>158695.31293393252</v>
      </c>
      <c r="I57" s="63"/>
      <c r="J57" s="207"/>
      <c r="K57" s="207"/>
    </row>
    <row r="58" spans="1:15" ht="15" x14ac:dyDescent="0.25">
      <c r="A58" s="54"/>
      <c r="B58" s="1101">
        <v>43460</v>
      </c>
      <c r="C58" s="1102" t="s">
        <v>960</v>
      </c>
      <c r="D58" s="1107" t="s">
        <v>679</v>
      </c>
      <c r="E58" s="1104">
        <v>2019</v>
      </c>
      <c r="F58" s="1105">
        <v>2274632.818719699</v>
      </c>
      <c r="G58" s="1105">
        <v>2274632.818719699</v>
      </c>
      <c r="H58" s="1105">
        <v>2274632.8187196995</v>
      </c>
      <c r="I58" s="63"/>
      <c r="J58" s="207"/>
      <c r="K58" s="207"/>
    </row>
    <row r="59" spans="1:15" ht="15" x14ac:dyDescent="0.25">
      <c r="A59" s="54"/>
      <c r="B59" s="1101">
        <v>43327</v>
      </c>
      <c r="C59" s="1102" t="s">
        <v>961</v>
      </c>
      <c r="D59" s="1107" t="s">
        <v>768</v>
      </c>
      <c r="E59" s="1104">
        <v>2019</v>
      </c>
      <c r="F59" s="1105">
        <v>33061.523527902602</v>
      </c>
      <c r="G59" s="1105">
        <v>33061.523527902602</v>
      </c>
      <c r="H59" s="1105">
        <v>33061.523527902602</v>
      </c>
      <c r="I59" s="63"/>
      <c r="J59" s="207"/>
      <c r="K59" s="207"/>
    </row>
    <row r="60" spans="1:15" ht="15" x14ac:dyDescent="0.25">
      <c r="A60" s="54"/>
      <c r="B60" s="1101">
        <v>43360</v>
      </c>
      <c r="C60" s="1102" t="s">
        <v>862</v>
      </c>
      <c r="D60" s="1107" t="s">
        <v>768</v>
      </c>
      <c r="E60" s="1104">
        <v>2019</v>
      </c>
      <c r="F60" s="1105">
        <v>108706.28935974377</v>
      </c>
      <c r="G60" s="1105">
        <v>108706.28935974377</v>
      </c>
      <c r="H60" s="1105">
        <v>108706.28935974378</v>
      </c>
      <c r="I60" s="63"/>
      <c r="J60" s="207"/>
      <c r="K60" s="207"/>
    </row>
    <row r="61" spans="1:15" ht="15" x14ac:dyDescent="0.25">
      <c r="A61" s="54"/>
      <c r="B61" s="1101">
        <v>43305</v>
      </c>
      <c r="C61" s="1102" t="s">
        <v>863</v>
      </c>
      <c r="D61" s="1107" t="s">
        <v>768</v>
      </c>
      <c r="E61" s="1104">
        <v>2019</v>
      </c>
      <c r="F61" s="1105">
        <v>26449.21882232208</v>
      </c>
      <c r="G61" s="1105">
        <v>26449.21882232208</v>
      </c>
      <c r="H61" s="1105">
        <v>26449.218822322084</v>
      </c>
      <c r="I61" s="63"/>
      <c r="J61" s="207"/>
      <c r="K61" s="207"/>
    </row>
    <row r="62" spans="1:15" ht="15" x14ac:dyDescent="0.25">
      <c r="A62" s="54"/>
      <c r="B62" s="1101">
        <v>43390</v>
      </c>
      <c r="C62" s="1102" t="s">
        <v>962</v>
      </c>
      <c r="D62" s="1107" t="s">
        <v>768</v>
      </c>
      <c r="E62" s="1104">
        <v>2019</v>
      </c>
      <c r="F62" s="1105">
        <v>7934.7656466966246</v>
      </c>
      <c r="G62" s="1105">
        <v>7934.7656466966246</v>
      </c>
      <c r="H62" s="1105">
        <v>7934.7656466966255</v>
      </c>
      <c r="I62" s="63"/>
      <c r="J62" s="207"/>
      <c r="K62" s="207"/>
    </row>
    <row r="63" spans="1:15" ht="15" x14ac:dyDescent="0.25">
      <c r="A63" s="54"/>
      <c r="B63" s="1101">
        <v>43409</v>
      </c>
      <c r="C63" s="1102" t="s">
        <v>963</v>
      </c>
      <c r="D63" s="1107" t="s">
        <v>768</v>
      </c>
      <c r="E63" s="1104">
        <v>2019</v>
      </c>
      <c r="F63" s="1105">
        <v>16853.297397661358</v>
      </c>
      <c r="G63" s="1105">
        <v>16853.297397661358</v>
      </c>
      <c r="H63" s="1105">
        <v>16853.297397661358</v>
      </c>
      <c r="I63" s="63"/>
    </row>
    <row r="64" spans="1:15" s="555" customFormat="1" ht="15.75" x14ac:dyDescent="0.25">
      <c r="B64" s="1101">
        <v>43339</v>
      </c>
      <c r="C64" s="1102" t="s">
        <v>864</v>
      </c>
      <c r="D64" s="1107" t="s">
        <v>768</v>
      </c>
      <c r="E64" s="1104">
        <v>2019</v>
      </c>
      <c r="F64" s="1105">
        <v>2200.3641263955269</v>
      </c>
      <c r="G64" s="1105">
        <v>2200.3641263955269</v>
      </c>
      <c r="H64" s="1105">
        <v>2200.3641263955269</v>
      </c>
      <c r="I64" s="63"/>
      <c r="J64" s="207"/>
      <c r="K64" s="207"/>
      <c r="L64" s="54"/>
      <c r="M64" s="54"/>
      <c r="N64" s="54"/>
      <c r="O64" s="54"/>
    </row>
    <row r="65" spans="1:15" ht="15" x14ac:dyDescent="0.25">
      <c r="A65" s="54"/>
      <c r="B65" s="1101">
        <v>43362</v>
      </c>
      <c r="C65" s="1102" t="s">
        <v>964</v>
      </c>
      <c r="D65" s="1107" t="s">
        <v>51</v>
      </c>
      <c r="E65" s="1104">
        <v>2020</v>
      </c>
      <c r="F65" s="1105">
        <v>232704.99646999995</v>
      </c>
      <c r="G65" s="1105">
        <v>232704.99646999995</v>
      </c>
      <c r="H65" s="1105">
        <v>232704.99647000001</v>
      </c>
      <c r="I65" s="63"/>
      <c r="J65" s="207"/>
      <c r="K65" s="207"/>
    </row>
    <row r="66" spans="1:15" ht="15" x14ac:dyDescent="0.25">
      <c r="A66" s="54"/>
      <c r="B66" s="1101"/>
      <c r="C66" s="1109"/>
      <c r="D66" s="1103"/>
      <c r="E66" s="1104"/>
      <c r="F66" s="1044"/>
      <c r="G66" s="1044"/>
      <c r="H66" s="1040"/>
      <c r="I66" s="63"/>
    </row>
    <row r="67" spans="1:15" s="555" customFormat="1" ht="15.75" x14ac:dyDescent="0.25">
      <c r="B67" s="1101"/>
      <c r="C67" s="1109"/>
      <c r="D67" s="1114"/>
      <c r="E67" s="1104"/>
      <c r="F67" s="1044"/>
      <c r="G67" s="1040"/>
      <c r="H67" s="1040"/>
      <c r="I67" s="63"/>
      <c r="J67" s="207"/>
      <c r="K67" s="207"/>
      <c r="L67" s="54"/>
      <c r="M67" s="54"/>
      <c r="N67" s="54"/>
      <c r="O67" s="54"/>
    </row>
    <row r="68" spans="1:15" ht="15" x14ac:dyDescent="0.25">
      <c r="A68" s="54"/>
      <c r="B68" s="1101"/>
      <c r="C68" s="1037" t="s">
        <v>375</v>
      </c>
      <c r="D68" s="1037"/>
      <c r="E68" s="1104"/>
      <c r="F68" s="1039">
        <v>1140505.1266785336</v>
      </c>
      <c r="G68" s="1039">
        <v>1140505.1266785336</v>
      </c>
      <c r="H68" s="1039">
        <v>1140505.1266785336</v>
      </c>
      <c r="I68" s="63"/>
      <c r="J68" s="207"/>
      <c r="K68" s="207"/>
    </row>
    <row r="69" spans="1:15" ht="15" customHeight="1" x14ac:dyDescent="0.25">
      <c r="A69" s="54"/>
      <c r="B69" s="1101"/>
      <c r="C69" s="1041"/>
      <c r="D69" s="1051"/>
      <c r="E69" s="1104"/>
      <c r="F69" s="1044"/>
      <c r="G69" s="1040"/>
      <c r="H69" s="1040"/>
      <c r="I69" s="63"/>
    </row>
    <row r="70" spans="1:15" ht="15" x14ac:dyDescent="0.25">
      <c r="A70" s="54"/>
      <c r="B70" s="1101">
        <v>41344</v>
      </c>
      <c r="C70" s="1102" t="s">
        <v>774</v>
      </c>
      <c r="D70" s="1103" t="s">
        <v>228</v>
      </c>
      <c r="E70" s="1104">
        <v>2019</v>
      </c>
      <c r="F70" s="1105">
        <v>127500.04578359777</v>
      </c>
      <c r="G70" s="1105">
        <v>127500.04578359777</v>
      </c>
      <c r="H70" s="1105">
        <v>127500.04578359777</v>
      </c>
      <c r="I70" s="63"/>
      <c r="J70" s="207"/>
      <c r="K70" s="207"/>
    </row>
    <row r="71" spans="1:15" ht="15" x14ac:dyDescent="0.25">
      <c r="A71" s="54"/>
      <c r="B71" s="1101">
        <v>43419</v>
      </c>
      <c r="C71" s="1102" t="s">
        <v>965</v>
      </c>
      <c r="D71" s="1103"/>
      <c r="E71" s="1104">
        <v>2019</v>
      </c>
      <c r="F71" s="1105">
        <v>52898.437644644167</v>
      </c>
      <c r="G71" s="1105">
        <v>52898.437644644167</v>
      </c>
      <c r="H71" s="1105">
        <v>52898.437644644167</v>
      </c>
      <c r="I71" s="63"/>
    </row>
    <row r="72" spans="1:15" ht="15" x14ac:dyDescent="0.25">
      <c r="A72" s="54"/>
      <c r="B72" s="1101">
        <v>43419</v>
      </c>
      <c r="C72" s="1102" t="s">
        <v>966</v>
      </c>
      <c r="D72" s="1103"/>
      <c r="E72" s="1104">
        <v>2019</v>
      </c>
      <c r="F72" s="1105">
        <v>907208.20560564741</v>
      </c>
      <c r="G72" s="1105">
        <v>907208.20560564741</v>
      </c>
      <c r="H72" s="1105">
        <v>907208.20560564741</v>
      </c>
      <c r="I72" s="63"/>
    </row>
    <row r="73" spans="1:15" ht="15" x14ac:dyDescent="0.25">
      <c r="A73" s="54"/>
      <c r="B73" s="1101">
        <v>43419</v>
      </c>
      <c r="C73" s="1102" t="s">
        <v>967</v>
      </c>
      <c r="D73" s="1103"/>
      <c r="E73" s="1104">
        <v>2019</v>
      </c>
      <c r="F73" s="1105">
        <v>52898.437644644167</v>
      </c>
      <c r="G73" s="1105">
        <v>52898.437644644167</v>
      </c>
      <c r="H73" s="1105">
        <v>52898.437644644167</v>
      </c>
      <c r="I73" s="63"/>
    </row>
    <row r="74" spans="1:15" ht="15" x14ac:dyDescent="0.25">
      <c r="A74" s="54"/>
      <c r="B74" s="1101"/>
      <c r="C74" s="1109"/>
      <c r="D74" s="1114"/>
      <c r="E74" s="1104"/>
      <c r="F74" s="1052"/>
      <c r="G74" s="1053"/>
      <c r="H74" s="1053"/>
      <c r="I74" s="63"/>
    </row>
    <row r="75" spans="1:15" ht="15.75" x14ac:dyDescent="0.2">
      <c r="A75" s="54"/>
      <c r="B75" s="1225" t="s">
        <v>303</v>
      </c>
      <c r="C75" s="1226"/>
      <c r="D75" s="1226"/>
      <c r="E75" s="1227"/>
      <c r="F75" s="1062">
        <v>40475396.931226932</v>
      </c>
      <c r="G75" s="1062">
        <v>40431603.676754452</v>
      </c>
      <c r="H75" s="1062">
        <v>42026632.697268493</v>
      </c>
      <c r="I75" s="63"/>
    </row>
    <row r="76" spans="1:15" ht="15" x14ac:dyDescent="0.25">
      <c r="B76" s="1054"/>
      <c r="C76" s="199"/>
      <c r="D76" s="199"/>
      <c r="E76" s="199"/>
      <c r="F76" s="1055"/>
      <c r="G76" s="1055"/>
      <c r="H76" s="1056"/>
    </row>
    <row r="77" spans="1:15" x14ac:dyDescent="0.2">
      <c r="A77" s="54"/>
      <c r="B77" s="1057" t="s">
        <v>968</v>
      </c>
      <c r="C77" s="1"/>
      <c r="D77" s="1"/>
      <c r="E77" s="1"/>
      <c r="F77" s="1058"/>
      <c r="G77" s="1058"/>
      <c r="H77" s="1058"/>
    </row>
    <row r="78" spans="1:15" x14ac:dyDescent="0.2">
      <c r="A78" s="54"/>
      <c r="B78" s="1057" t="s">
        <v>969</v>
      </c>
      <c r="C78" s="1"/>
      <c r="D78" s="1"/>
      <c r="E78" s="1"/>
      <c r="F78" s="1"/>
      <c r="G78" s="853"/>
      <c r="H78" s="1059"/>
    </row>
    <row r="79" spans="1:15" ht="15" x14ac:dyDescent="0.25">
      <c r="B79" s="1057" t="s">
        <v>775</v>
      </c>
      <c r="C79" s="199"/>
      <c r="D79" s="199"/>
      <c r="E79" s="199"/>
      <c r="F79" s="1060"/>
      <c r="G79" s="1055"/>
      <c r="H79" s="1061"/>
    </row>
  </sheetData>
  <sortState ref="B47:H67">
    <sortCondition ref="B47:B67"/>
  </sortState>
  <mergeCells count="11">
    <mergeCell ref="B75:E75"/>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showGridLines="0" showRuler="0" zoomScaleNormal="100" zoomScaleSheetLayoutView="85" workbookViewId="0"/>
  </sheetViews>
  <sheetFormatPr baseColWidth="10" defaultColWidth="11.42578125" defaultRowHeight="12.75" x14ac:dyDescent="0.2"/>
  <cols>
    <col min="1" max="1" width="6.85546875" style="1" customWidth="1"/>
    <col min="2" max="2" width="10.5703125" style="1" customWidth="1"/>
    <col min="3" max="3" width="66.140625" style="1" customWidth="1"/>
    <col min="4" max="4" width="13.140625" style="1" customWidth="1"/>
    <col min="5" max="5" width="13.42578125" style="1" customWidth="1"/>
    <col min="6" max="6" width="19.85546875" style="1" customWidth="1"/>
    <col min="7" max="7" width="20.5703125" style="1" customWidth="1"/>
    <col min="8" max="8" width="21.28515625" style="1" customWidth="1"/>
    <col min="9" max="16384" width="11.42578125" style="1"/>
  </cols>
  <sheetData>
    <row r="1" spans="1:15" ht="15" x14ac:dyDescent="0.25">
      <c r="A1" s="806" t="s">
        <v>237</v>
      </c>
      <c r="B1" s="199"/>
    </row>
    <row r="2" spans="1:15" ht="15" customHeight="1" x14ac:dyDescent="0.25">
      <c r="A2" s="806"/>
      <c r="B2" s="410" t="s">
        <v>805</v>
      </c>
      <c r="C2" s="3"/>
      <c r="D2" s="3"/>
      <c r="E2" s="4"/>
      <c r="F2" s="4"/>
      <c r="G2" s="4"/>
      <c r="H2" s="5"/>
    </row>
    <row r="3" spans="1:15" ht="15" customHeight="1" x14ac:dyDescent="0.25">
      <c r="A3" s="199"/>
      <c r="B3" s="287" t="s">
        <v>330</v>
      </c>
      <c r="C3" s="3"/>
      <c r="D3" s="3"/>
      <c r="E3" s="4"/>
      <c r="F3" s="4"/>
      <c r="G3" s="4"/>
      <c r="H3" s="5"/>
    </row>
    <row r="4" spans="1:15" s="208" customFormat="1" x14ac:dyDescent="0.2">
      <c r="B4" s="35"/>
      <c r="C4" s="35"/>
      <c r="D4" s="35"/>
      <c r="E4" s="462"/>
      <c r="F4" s="463"/>
      <c r="G4" s="463"/>
      <c r="H4" s="35"/>
      <c r="I4" s="1"/>
      <c r="J4" s="1"/>
      <c r="K4" s="1"/>
      <c r="L4" s="1"/>
      <c r="M4" s="1"/>
      <c r="N4" s="1"/>
      <c r="O4" s="1"/>
    </row>
    <row r="5" spans="1:15" s="208" customFormat="1" x14ac:dyDescent="0.2">
      <c r="B5" s="35"/>
      <c r="C5" s="35"/>
      <c r="D5" s="35"/>
      <c r="E5" s="462"/>
      <c r="F5" s="463"/>
      <c r="G5" s="463"/>
      <c r="H5" s="35"/>
      <c r="I5" s="1"/>
      <c r="J5" s="1"/>
      <c r="K5" s="1"/>
      <c r="L5" s="1"/>
      <c r="M5" s="1"/>
      <c r="N5" s="1"/>
      <c r="O5" s="1"/>
    </row>
    <row r="6" spans="1:15" ht="17.25" x14ac:dyDescent="0.2">
      <c r="B6" s="1243" t="s">
        <v>389</v>
      </c>
      <c r="C6" s="1243"/>
      <c r="D6" s="1243"/>
      <c r="E6" s="1243"/>
      <c r="F6" s="1243"/>
      <c r="G6" s="1243"/>
      <c r="H6" s="1243"/>
    </row>
    <row r="7" spans="1:15" ht="17.25" x14ac:dyDescent="0.2">
      <c r="B7" s="1243" t="s">
        <v>247</v>
      </c>
      <c r="C7" s="1243"/>
      <c r="D7" s="1243"/>
      <c r="E7" s="1243"/>
      <c r="F7" s="1243"/>
      <c r="G7" s="1243"/>
      <c r="H7" s="1243"/>
    </row>
    <row r="8" spans="1:15" ht="15" x14ac:dyDescent="0.2">
      <c r="B8" s="1228" t="s">
        <v>920</v>
      </c>
      <c r="C8" s="1228"/>
      <c r="D8" s="1228"/>
      <c r="E8" s="1228"/>
      <c r="F8" s="1228"/>
      <c r="G8" s="1228"/>
      <c r="H8" s="1228"/>
    </row>
    <row r="9" spans="1:15" s="208" customFormat="1" x14ac:dyDescent="0.2">
      <c r="B9" s="464"/>
      <c r="C9" s="464"/>
      <c r="D9" s="464"/>
      <c r="E9" s="464"/>
      <c r="F9" s="464"/>
      <c r="G9" s="464"/>
      <c r="H9" s="464"/>
      <c r="I9" s="1"/>
      <c r="J9" s="1"/>
      <c r="K9" s="1"/>
      <c r="L9" s="1"/>
      <c r="M9" s="1"/>
      <c r="N9" s="1"/>
      <c r="O9" s="1"/>
    </row>
    <row r="10" spans="1:15" s="208" customFormat="1" x14ac:dyDescent="0.2">
      <c r="B10" s="464"/>
      <c r="C10" s="464"/>
      <c r="D10" s="464"/>
      <c r="E10" s="464"/>
      <c r="F10" s="464"/>
      <c r="G10" s="464"/>
      <c r="H10" s="464"/>
      <c r="I10" s="1"/>
      <c r="J10" s="1"/>
      <c r="K10" s="1"/>
      <c r="L10" s="1"/>
      <c r="M10" s="1"/>
      <c r="N10" s="1"/>
      <c r="O10" s="1"/>
    </row>
    <row r="11" spans="1:15" ht="13.5" thickBot="1" x14ac:dyDescent="0.25">
      <c r="B11" s="5"/>
      <c r="C11" s="5"/>
      <c r="D11" s="7"/>
      <c r="E11" s="7"/>
      <c r="F11" s="8"/>
      <c r="G11" s="8"/>
      <c r="H11" s="685" t="s">
        <v>319</v>
      </c>
    </row>
    <row r="12" spans="1:15" ht="13.5" thickTop="1" x14ac:dyDescent="0.2">
      <c r="B12" s="1244" t="s">
        <v>320</v>
      </c>
      <c r="C12" s="1247" t="s">
        <v>315</v>
      </c>
      <c r="D12" s="1247" t="s">
        <v>253</v>
      </c>
      <c r="E12" s="1235" t="s">
        <v>316</v>
      </c>
      <c r="F12" s="1238" t="s">
        <v>360</v>
      </c>
      <c r="G12" s="1238" t="s">
        <v>361</v>
      </c>
      <c r="H12" s="1238" t="s">
        <v>362</v>
      </c>
    </row>
    <row r="13" spans="1:15" ht="17.25" customHeight="1" x14ac:dyDescent="0.2">
      <c r="B13" s="1245"/>
      <c r="C13" s="1248"/>
      <c r="D13" s="1248"/>
      <c r="E13" s="1236"/>
      <c r="F13" s="1239"/>
      <c r="G13" s="1239"/>
      <c r="H13" s="1239"/>
    </row>
    <row r="14" spans="1:15" x14ac:dyDescent="0.2">
      <c r="B14" s="1245"/>
      <c r="C14" s="1248"/>
      <c r="D14" s="1248"/>
      <c r="E14" s="1236"/>
      <c r="F14" s="1239"/>
      <c r="G14" s="1239"/>
      <c r="H14" s="1239"/>
    </row>
    <row r="15" spans="1:15" x14ac:dyDescent="0.2">
      <c r="B15" s="1246"/>
      <c r="C15" s="1249"/>
      <c r="D15" s="1249"/>
      <c r="E15" s="1237"/>
      <c r="F15" s="1240"/>
      <c r="G15" s="1240"/>
      <c r="H15" s="1240"/>
    </row>
    <row r="16" spans="1:15" ht="13.5" customHeight="1" x14ac:dyDescent="0.25">
      <c r="B16" s="1115"/>
      <c r="C16" s="1116"/>
      <c r="D16" s="1117"/>
      <c r="E16" s="1118"/>
      <c r="F16" s="1119"/>
      <c r="G16" s="1120"/>
      <c r="H16" s="1121"/>
    </row>
    <row r="17" spans="2:15" s="129" customFormat="1" ht="15.75" x14ac:dyDescent="0.25">
      <c r="B17" s="1115"/>
      <c r="C17" s="1037" t="s">
        <v>331</v>
      </c>
      <c r="D17" s="1117"/>
      <c r="E17" s="1118"/>
      <c r="F17" s="1039">
        <v>7103021.4746232964</v>
      </c>
      <c r="G17" s="1039">
        <v>7078834.4804973295</v>
      </c>
      <c r="H17" s="1039">
        <v>20601371.532539159</v>
      </c>
      <c r="I17" s="853"/>
      <c r="J17" s="853"/>
      <c r="K17" s="853"/>
      <c r="L17" s="1"/>
      <c r="M17" s="1"/>
      <c r="N17" s="1"/>
      <c r="O17" s="1"/>
    </row>
    <row r="18" spans="2:15" ht="13.5" customHeight="1" x14ac:dyDescent="0.25">
      <c r="B18" s="1115"/>
      <c r="C18" s="1116"/>
      <c r="D18" s="1117"/>
      <c r="E18" s="1118"/>
      <c r="F18" s="1119"/>
      <c r="G18" s="1120"/>
      <c r="H18" s="1121"/>
      <c r="I18" s="853"/>
    </row>
    <row r="19" spans="2:15" s="2" customFormat="1" ht="13.5" customHeight="1" x14ac:dyDescent="0.25">
      <c r="B19" s="1122"/>
      <c r="C19" s="1034" t="s">
        <v>483</v>
      </c>
      <c r="D19" s="1123"/>
      <c r="E19" s="1124"/>
      <c r="F19" s="1125">
        <v>6077518.3017750066</v>
      </c>
      <c r="G19" s="1125">
        <v>6077518.3017750066</v>
      </c>
      <c r="H19" s="1125">
        <v>9392024.2633871138</v>
      </c>
      <c r="I19" s="853"/>
      <c r="J19" s="853"/>
      <c r="K19" s="853"/>
      <c r="L19" s="1"/>
      <c r="M19" s="1"/>
      <c r="N19" s="1"/>
      <c r="O19" s="1"/>
    </row>
    <row r="20" spans="2:15" ht="13.5" customHeight="1" x14ac:dyDescent="0.25">
      <c r="B20" s="1126">
        <v>42573</v>
      </c>
      <c r="C20" s="1127" t="s">
        <v>776</v>
      </c>
      <c r="D20" s="1128">
        <v>2.5000000000000001E-2</v>
      </c>
      <c r="E20" s="1129">
        <v>2021</v>
      </c>
      <c r="F20" s="1044">
        <v>707156.42880002537</v>
      </c>
      <c r="G20" s="1044">
        <v>707156.42880002537</v>
      </c>
      <c r="H20" s="1130">
        <v>1392964.6111909789</v>
      </c>
      <c r="I20" s="853"/>
      <c r="J20" s="853"/>
      <c r="K20" s="853"/>
    </row>
    <row r="21" spans="2:15" ht="13.5" customHeight="1" x14ac:dyDescent="0.25">
      <c r="B21" s="1126">
        <v>42671</v>
      </c>
      <c r="C21" s="1127" t="s">
        <v>777</v>
      </c>
      <c r="D21" s="1128">
        <v>2.2499999999999999E-2</v>
      </c>
      <c r="E21" s="1129">
        <v>2020</v>
      </c>
      <c r="F21" s="1044">
        <v>1517179.7542338585</v>
      </c>
      <c r="G21" s="1044">
        <v>1517179.7542338585</v>
      </c>
      <c r="H21" s="1130">
        <v>2845161.6866603554</v>
      </c>
      <c r="I21" s="853"/>
      <c r="J21" s="853"/>
      <c r="K21" s="853"/>
    </row>
    <row r="22" spans="2:15" ht="13.5" customHeight="1" x14ac:dyDescent="0.25">
      <c r="B22" s="1126">
        <v>43084</v>
      </c>
      <c r="C22" s="1127" t="s">
        <v>778</v>
      </c>
      <c r="D22" s="1128">
        <v>4.2500000000000003E-2</v>
      </c>
      <c r="E22" s="1129">
        <v>2019</v>
      </c>
      <c r="F22" s="1044">
        <v>584508.63730979699</v>
      </c>
      <c r="G22" s="1044">
        <v>584508.63730979699</v>
      </c>
      <c r="H22" s="1130">
        <v>866534.10748374951</v>
      </c>
      <c r="I22" s="853"/>
      <c r="J22" s="853"/>
      <c r="K22" s="853"/>
    </row>
    <row r="23" spans="2:15" ht="13.5" customHeight="1" x14ac:dyDescent="0.25">
      <c r="B23" s="1126">
        <v>43084</v>
      </c>
      <c r="C23" s="1127" t="s">
        <v>779</v>
      </c>
      <c r="D23" s="1128">
        <v>4.2500000000000003E-2</v>
      </c>
      <c r="E23" s="1129">
        <v>2019</v>
      </c>
      <c r="F23" s="1044">
        <v>852416.85627229989</v>
      </c>
      <c r="G23" s="1044">
        <v>852416.85627229989</v>
      </c>
      <c r="H23" s="1130">
        <v>1263708.0662371365</v>
      </c>
      <c r="I23" s="853"/>
      <c r="J23" s="853"/>
      <c r="K23" s="853"/>
    </row>
    <row r="24" spans="2:15" ht="13.5" customHeight="1" x14ac:dyDescent="0.25">
      <c r="B24" s="1126">
        <v>43165</v>
      </c>
      <c r="C24" s="1127" t="s">
        <v>838</v>
      </c>
      <c r="D24" s="1128">
        <v>0.04</v>
      </c>
      <c r="E24" s="1129">
        <v>2023</v>
      </c>
      <c r="F24" s="1044">
        <v>748314.19151350355</v>
      </c>
      <c r="G24" s="1044">
        <v>748314.19151350355</v>
      </c>
      <c r="H24" s="1130">
        <v>1047824.997710739</v>
      </c>
      <c r="I24" s="853"/>
      <c r="J24" s="853"/>
      <c r="K24" s="853"/>
    </row>
    <row r="25" spans="2:15" ht="13.5" customHeight="1" x14ac:dyDescent="0.25">
      <c r="B25" s="1126">
        <v>43217</v>
      </c>
      <c r="C25" s="1127" t="s">
        <v>839</v>
      </c>
      <c r="D25" s="1128">
        <v>0.04</v>
      </c>
      <c r="E25" s="1129">
        <v>2025</v>
      </c>
      <c r="F25" s="1044">
        <v>769614.02213270625</v>
      </c>
      <c r="G25" s="1044">
        <v>769614.02213270625</v>
      </c>
      <c r="H25" s="1130">
        <v>1036809.7189500462</v>
      </c>
      <c r="I25" s="853"/>
      <c r="J25" s="853"/>
      <c r="K25" s="853"/>
    </row>
    <row r="26" spans="2:15" ht="13.5" customHeight="1" x14ac:dyDescent="0.25">
      <c r="B26" s="1126">
        <v>43433</v>
      </c>
      <c r="C26" s="1127" t="s">
        <v>970</v>
      </c>
      <c r="D26" s="1128">
        <v>8.5000000000000006E-2</v>
      </c>
      <c r="E26" s="1129">
        <v>2022</v>
      </c>
      <c r="F26" s="1044">
        <v>898328.41151281598</v>
      </c>
      <c r="G26" s="1044">
        <v>898328.41151281598</v>
      </c>
      <c r="H26" s="1130">
        <v>939021.07515410765</v>
      </c>
      <c r="I26" s="853"/>
    </row>
    <row r="27" spans="2:15" s="199" customFormat="1" ht="13.5" customHeight="1" x14ac:dyDescent="0.25">
      <c r="B27" s="1115"/>
      <c r="C27" s="1116"/>
      <c r="D27" s="1117"/>
      <c r="E27" s="1118"/>
      <c r="F27" s="1131"/>
      <c r="G27" s="1082"/>
      <c r="H27" s="1132"/>
      <c r="I27" s="853"/>
      <c r="J27" s="853"/>
      <c r="K27" s="853"/>
      <c r="L27" s="1"/>
      <c r="M27" s="1"/>
      <c r="N27" s="1"/>
      <c r="O27" s="1"/>
    </row>
    <row r="28" spans="2:15" s="10" customFormat="1" ht="15" x14ac:dyDescent="0.25">
      <c r="B28" s="1122"/>
      <c r="C28" s="1034" t="s">
        <v>414</v>
      </c>
      <c r="D28" s="1123"/>
      <c r="E28" s="1124"/>
      <c r="F28" s="1125">
        <v>51124.485575918508</v>
      </c>
      <c r="G28" s="1125">
        <v>26937.491449951467</v>
      </c>
      <c r="H28" s="1133">
        <v>276657.22429699643</v>
      </c>
      <c r="I28" s="853"/>
      <c r="J28" s="853"/>
      <c r="K28" s="853"/>
      <c r="L28" s="1"/>
      <c r="M28" s="1"/>
      <c r="N28" s="1"/>
      <c r="O28" s="1"/>
    </row>
    <row r="29" spans="2:15" ht="15" x14ac:dyDescent="0.25">
      <c r="B29" s="1126">
        <v>38061</v>
      </c>
      <c r="C29" s="1127" t="s">
        <v>780</v>
      </c>
      <c r="D29" s="1128">
        <v>0.02</v>
      </c>
      <c r="E29" s="1129">
        <v>2024</v>
      </c>
      <c r="F29" s="1044">
        <v>51124.485575918508</v>
      </c>
      <c r="G29" s="1044">
        <v>26937.491449951467</v>
      </c>
      <c r="H29" s="1130">
        <v>276657.22429699643</v>
      </c>
      <c r="I29" s="853"/>
    </row>
    <row r="30" spans="2:15" s="199" customFormat="1" ht="15" x14ac:dyDescent="0.25">
      <c r="B30" s="1126"/>
      <c r="C30" s="1127"/>
      <c r="D30" s="1128"/>
      <c r="E30" s="1129"/>
      <c r="F30" s="1075"/>
      <c r="G30" s="1082"/>
      <c r="H30" s="1132"/>
      <c r="I30" s="853"/>
      <c r="J30" s="853"/>
      <c r="K30" s="853"/>
      <c r="L30" s="1"/>
      <c r="M30" s="1"/>
      <c r="N30" s="1"/>
      <c r="O30" s="1"/>
    </row>
    <row r="31" spans="2:15" ht="15" x14ac:dyDescent="0.25">
      <c r="B31" s="1122"/>
      <c r="C31" s="1034" t="s">
        <v>415</v>
      </c>
      <c r="D31" s="1123"/>
      <c r="E31" s="1124"/>
      <c r="F31" s="1125">
        <v>974378.68727237149</v>
      </c>
      <c r="G31" s="1125">
        <v>974378.68727237149</v>
      </c>
      <c r="H31" s="1133">
        <v>10931661.151549999</v>
      </c>
      <c r="I31" s="853"/>
      <c r="J31" s="853"/>
      <c r="K31" s="853"/>
    </row>
    <row r="32" spans="2:15" s="10" customFormat="1" ht="15" x14ac:dyDescent="0.25">
      <c r="B32" s="1126">
        <v>37986</v>
      </c>
      <c r="C32" s="1127" t="s">
        <v>781</v>
      </c>
      <c r="D32" s="1128">
        <v>1.18E-2</v>
      </c>
      <c r="E32" s="1129">
        <v>2038</v>
      </c>
      <c r="F32" s="1044">
        <v>74788.785927957608</v>
      </c>
      <c r="G32" s="1044">
        <v>74788.785927957608</v>
      </c>
      <c r="H32" s="1130">
        <v>633440.68707010744</v>
      </c>
      <c r="I32" s="853"/>
      <c r="J32" s="853"/>
      <c r="K32" s="853"/>
      <c r="L32" s="1"/>
      <c r="M32" s="1"/>
      <c r="N32" s="1"/>
      <c r="O32" s="1"/>
    </row>
    <row r="33" spans="2:15" ht="15" x14ac:dyDescent="0.25">
      <c r="B33" s="1126">
        <v>37986</v>
      </c>
      <c r="C33" s="1127" t="s">
        <v>782</v>
      </c>
      <c r="D33" s="1128">
        <v>1.18E-2</v>
      </c>
      <c r="E33" s="1129">
        <v>2038</v>
      </c>
      <c r="F33" s="1044">
        <v>297.43516635236176</v>
      </c>
      <c r="G33" s="1044">
        <v>297.43516635236176</v>
      </c>
      <c r="H33" s="1130">
        <v>2519.1950090464011</v>
      </c>
      <c r="I33" s="853"/>
      <c r="J33" s="853"/>
      <c r="K33" s="853"/>
    </row>
    <row r="34" spans="2:15" ht="15" x14ac:dyDescent="0.25">
      <c r="B34" s="1126">
        <v>37986</v>
      </c>
      <c r="C34" s="1127" t="s">
        <v>783</v>
      </c>
      <c r="D34" s="1128">
        <v>5.8299999999999998E-2</v>
      </c>
      <c r="E34" s="1129">
        <v>2033</v>
      </c>
      <c r="F34" s="1044">
        <v>276160.47669427079</v>
      </c>
      <c r="G34" s="1044">
        <v>276160.47669427079</v>
      </c>
      <c r="H34" s="1130">
        <v>2970386.2557748039</v>
      </c>
      <c r="I34" s="853"/>
      <c r="J34" s="853"/>
      <c r="K34" s="853"/>
    </row>
    <row r="35" spans="2:15" ht="15" x14ac:dyDescent="0.25">
      <c r="B35" s="1126">
        <v>37986</v>
      </c>
      <c r="C35" s="1127" t="s">
        <v>784</v>
      </c>
      <c r="D35" s="1128">
        <v>5.8299999999999998E-2</v>
      </c>
      <c r="E35" s="1129">
        <v>2033</v>
      </c>
      <c r="F35" s="1044">
        <v>3319.6550228389005</v>
      </c>
      <c r="G35" s="1044">
        <v>3319.6550228389005</v>
      </c>
      <c r="H35" s="1130">
        <v>35706.24320133985</v>
      </c>
      <c r="I35" s="853"/>
      <c r="J35" s="853"/>
      <c r="K35" s="853"/>
    </row>
    <row r="36" spans="2:15" ht="15" x14ac:dyDescent="0.25">
      <c r="B36" s="1126">
        <v>37986</v>
      </c>
      <c r="C36" s="1127" t="s">
        <v>785</v>
      </c>
      <c r="D36" s="1128">
        <v>3.3099999999999997E-2</v>
      </c>
      <c r="E36" s="1129">
        <v>2045</v>
      </c>
      <c r="F36" s="1044">
        <v>619812.33446095174</v>
      </c>
      <c r="G36" s="1044">
        <v>619812.33446095174</v>
      </c>
      <c r="H36" s="1130">
        <v>7289608.7704947013</v>
      </c>
      <c r="I36" s="853"/>
    </row>
    <row r="37" spans="2:15" s="199" customFormat="1" ht="15" x14ac:dyDescent="0.25">
      <c r="B37" s="1134"/>
      <c r="C37" s="1127"/>
      <c r="D37" s="1128"/>
      <c r="E37" s="1129"/>
      <c r="F37" s="1075"/>
      <c r="G37" s="1082"/>
      <c r="H37" s="1132"/>
      <c r="I37" s="853"/>
      <c r="J37" s="1"/>
      <c r="K37" s="853"/>
      <c r="L37" s="1"/>
      <c r="M37" s="1"/>
      <c r="N37" s="1"/>
      <c r="O37" s="1"/>
    </row>
    <row r="38" spans="2:15" ht="15" x14ac:dyDescent="0.25">
      <c r="B38" s="1135"/>
      <c r="C38" s="1034" t="s">
        <v>323</v>
      </c>
      <c r="D38" s="1123"/>
      <c r="E38" s="1124"/>
      <c r="F38" s="1125"/>
      <c r="G38" s="1125"/>
      <c r="H38" s="1133">
        <v>1028.8933050484422</v>
      </c>
      <c r="I38" s="853"/>
    </row>
    <row r="39" spans="2:15" s="129" customFormat="1" ht="15.75" x14ac:dyDescent="0.25">
      <c r="B39" s="1134"/>
      <c r="C39" s="1127"/>
      <c r="D39" s="1128"/>
      <c r="E39" s="1129"/>
      <c r="F39" s="1075"/>
      <c r="G39" s="1082"/>
      <c r="H39" s="1132"/>
      <c r="I39" s="853"/>
      <c r="J39" s="853"/>
      <c r="K39" s="853"/>
      <c r="L39" s="1"/>
      <c r="M39" s="1"/>
      <c r="N39" s="1"/>
      <c r="O39" s="1"/>
    </row>
    <row r="40" spans="2:15" s="10" customFormat="1" ht="15" x14ac:dyDescent="0.25">
      <c r="B40" s="1134"/>
      <c r="C40" s="1037" t="s">
        <v>238</v>
      </c>
      <c r="D40" s="1128"/>
      <c r="E40" s="1129"/>
      <c r="F40" s="1136">
        <v>170739.23678134163</v>
      </c>
      <c r="G40" s="1136">
        <v>170739.23678134163</v>
      </c>
      <c r="H40" s="1136">
        <v>180361.99281337723</v>
      </c>
      <c r="I40" s="853"/>
      <c r="J40" s="1"/>
      <c r="K40" s="1"/>
      <c r="L40" s="1"/>
      <c r="M40" s="1"/>
      <c r="N40" s="1"/>
      <c r="O40" s="1"/>
    </row>
    <row r="41" spans="2:15" s="199" customFormat="1" ht="15" x14ac:dyDescent="0.25">
      <c r="B41" s="1134"/>
      <c r="C41" s="1127"/>
      <c r="D41" s="1128"/>
      <c r="E41" s="1129"/>
      <c r="F41" s="1075"/>
      <c r="G41" s="1082"/>
      <c r="H41" s="1132"/>
      <c r="I41" s="853"/>
      <c r="J41" s="853"/>
      <c r="K41" s="853"/>
      <c r="L41" s="1"/>
      <c r="M41" s="1"/>
      <c r="N41" s="1"/>
      <c r="O41" s="1"/>
    </row>
    <row r="42" spans="2:15" s="10" customFormat="1" ht="15" x14ac:dyDescent="0.25">
      <c r="B42" s="1126">
        <v>43427</v>
      </c>
      <c r="C42" s="1127" t="s">
        <v>980</v>
      </c>
      <c r="D42" s="1128" t="s">
        <v>51</v>
      </c>
      <c r="E42" s="1129">
        <v>2019</v>
      </c>
      <c r="F42" s="1075">
        <v>170739.23678134163</v>
      </c>
      <c r="G42" s="1082">
        <v>170739.23678134163</v>
      </c>
      <c r="H42" s="1132">
        <v>180361.99281337723</v>
      </c>
      <c r="I42" s="853"/>
      <c r="J42" s="853"/>
      <c r="K42" s="853"/>
      <c r="L42" s="1"/>
      <c r="M42" s="1"/>
      <c r="N42" s="1"/>
      <c r="O42" s="1"/>
    </row>
    <row r="43" spans="2:15" ht="15" x14ac:dyDescent="0.25">
      <c r="B43" s="1134"/>
      <c r="C43" s="1127"/>
      <c r="D43" s="1128"/>
      <c r="E43" s="1129"/>
      <c r="F43" s="1075"/>
      <c r="G43" s="1082"/>
      <c r="H43" s="1132"/>
      <c r="I43" s="853"/>
      <c r="J43" s="853"/>
      <c r="K43" s="853"/>
    </row>
    <row r="44" spans="2:15" s="10" customFormat="1" ht="15" x14ac:dyDescent="0.25">
      <c r="B44" s="1135"/>
      <c r="C44" s="1037" t="s">
        <v>413</v>
      </c>
      <c r="D44" s="1137"/>
      <c r="E44" s="1124"/>
      <c r="F44" s="1039">
        <v>46922.098777252606</v>
      </c>
      <c r="G44" s="1039">
        <v>46922.098777252606</v>
      </c>
      <c r="H44" s="1039">
        <v>683538.52444697428</v>
      </c>
      <c r="I44" s="853"/>
      <c r="J44" s="853"/>
      <c r="K44" s="853"/>
      <c r="L44" s="1"/>
      <c r="M44" s="1"/>
      <c r="N44" s="1"/>
      <c r="O44" s="1"/>
    </row>
    <row r="45" spans="2:15" ht="15" x14ac:dyDescent="0.25">
      <c r="B45" s="1134"/>
      <c r="C45" s="1127"/>
      <c r="D45" s="1063"/>
      <c r="E45" s="1129"/>
      <c r="F45" s="1082"/>
      <c r="G45" s="1082"/>
      <c r="H45" s="1132"/>
      <c r="I45" s="853"/>
      <c r="J45" s="853"/>
      <c r="K45" s="853"/>
    </row>
    <row r="46" spans="2:15" ht="15" x14ac:dyDescent="0.25">
      <c r="B46" s="1122"/>
      <c r="C46" s="1138" t="s">
        <v>416</v>
      </c>
      <c r="D46" s="1139"/>
      <c r="E46" s="1124"/>
      <c r="F46" s="1125">
        <v>46922.098777252606</v>
      </c>
      <c r="G46" s="1125">
        <v>46922.098777252606</v>
      </c>
      <c r="H46" s="1133">
        <v>683538.52444697428</v>
      </c>
      <c r="I46" s="853"/>
      <c r="J46" s="853"/>
      <c r="K46" s="853"/>
    </row>
    <row r="47" spans="2:15" ht="15" x14ac:dyDescent="0.25">
      <c r="B47" s="1126">
        <v>37201</v>
      </c>
      <c r="C47" s="1127" t="s">
        <v>340</v>
      </c>
      <c r="D47" s="1077">
        <v>0.05</v>
      </c>
      <c r="E47" s="1129">
        <v>2027</v>
      </c>
      <c r="F47" s="1075">
        <v>1548.919189701732</v>
      </c>
      <c r="G47" s="1075">
        <v>1548.919189701732</v>
      </c>
      <c r="H47" s="1130">
        <v>19589.465383869581</v>
      </c>
      <c r="I47" s="853"/>
      <c r="J47" s="853"/>
      <c r="K47" s="853"/>
    </row>
    <row r="48" spans="2:15" ht="15" x14ac:dyDescent="0.25">
      <c r="B48" s="1126">
        <v>37201</v>
      </c>
      <c r="C48" s="1127" t="s">
        <v>337</v>
      </c>
      <c r="D48" s="1077">
        <v>0.05</v>
      </c>
      <c r="E48" s="1129">
        <v>2019</v>
      </c>
      <c r="F48" s="1075">
        <v>1126.9292192455096</v>
      </c>
      <c r="G48" s="1075">
        <v>1126.9292192455096</v>
      </c>
      <c r="H48" s="1130">
        <v>14253.971206591361</v>
      </c>
      <c r="I48" s="853"/>
      <c r="J48" s="853"/>
      <c r="K48" s="853"/>
    </row>
    <row r="49" spans="2:15" ht="15" x14ac:dyDescent="0.25">
      <c r="B49" s="1126">
        <v>37201</v>
      </c>
      <c r="C49" s="1127" t="s">
        <v>338</v>
      </c>
      <c r="D49" s="1077">
        <v>0.05</v>
      </c>
      <c r="E49" s="1129">
        <v>2020</v>
      </c>
      <c r="F49" s="1075">
        <v>951.79004610098821</v>
      </c>
      <c r="G49" s="1075">
        <v>951.79004610098821</v>
      </c>
      <c r="H49" s="1130">
        <v>12038.721822447034</v>
      </c>
      <c r="I49" s="853"/>
      <c r="J49" s="853"/>
      <c r="K49" s="853"/>
    </row>
    <row r="50" spans="2:15" ht="15" x14ac:dyDescent="0.25">
      <c r="B50" s="1126">
        <v>37201</v>
      </c>
      <c r="C50" s="1127" t="s">
        <v>341</v>
      </c>
      <c r="D50" s="1077">
        <v>0.05</v>
      </c>
      <c r="E50" s="1129">
        <v>2027</v>
      </c>
      <c r="F50" s="1075">
        <v>4401.1422042249969</v>
      </c>
      <c r="G50" s="1075">
        <v>4401.1422042249969</v>
      </c>
      <c r="H50" s="1130">
        <v>55644.719913211375</v>
      </c>
      <c r="I50" s="853"/>
      <c r="J50" s="853"/>
      <c r="K50" s="853"/>
    </row>
    <row r="51" spans="2:15" ht="15" x14ac:dyDescent="0.25">
      <c r="B51" s="1126">
        <v>37201</v>
      </c>
      <c r="C51" s="1127" t="s">
        <v>344</v>
      </c>
      <c r="D51" s="1077">
        <v>0.05</v>
      </c>
      <c r="E51" s="1129">
        <v>2030</v>
      </c>
      <c r="F51" s="1075">
        <v>333.68924812805648</v>
      </c>
      <c r="G51" s="1075">
        <v>333.68924812805648</v>
      </c>
      <c r="H51" s="1130">
        <v>4220.6705205033304</v>
      </c>
      <c r="I51" s="853"/>
      <c r="J51" s="853"/>
      <c r="K51" s="853"/>
    </row>
    <row r="52" spans="2:15" ht="15" x14ac:dyDescent="0.25">
      <c r="B52" s="1126">
        <v>37201</v>
      </c>
      <c r="C52" s="1127" t="s">
        <v>345</v>
      </c>
      <c r="D52" s="1077">
        <v>0.05</v>
      </c>
      <c r="E52" s="1129">
        <v>2031</v>
      </c>
      <c r="F52" s="1075">
        <v>76.427662708981885</v>
      </c>
      <c r="G52" s="1075">
        <v>76.427662708981885</v>
      </c>
      <c r="H52" s="1130">
        <v>966.69576558155245</v>
      </c>
      <c r="I52" s="853"/>
      <c r="J52" s="853"/>
      <c r="K52" s="853"/>
    </row>
    <row r="53" spans="2:15" ht="15" x14ac:dyDescent="0.25">
      <c r="B53" s="1126">
        <v>37201</v>
      </c>
      <c r="C53" s="1127" t="s">
        <v>346</v>
      </c>
      <c r="D53" s="1077">
        <v>0.05</v>
      </c>
      <c r="E53" s="1129">
        <v>2031</v>
      </c>
      <c r="F53" s="1075">
        <v>24965.778355546267</v>
      </c>
      <c r="G53" s="1075">
        <v>24965.778355546267</v>
      </c>
      <c r="H53" s="1130">
        <v>388881.84872185648</v>
      </c>
      <c r="I53" s="853"/>
      <c r="J53" s="853"/>
      <c r="K53" s="853"/>
    </row>
    <row r="54" spans="2:15" ht="15" x14ac:dyDescent="0.25">
      <c r="B54" s="1126">
        <v>37201</v>
      </c>
      <c r="C54" s="1127" t="s">
        <v>339</v>
      </c>
      <c r="D54" s="1077">
        <v>0.05</v>
      </c>
      <c r="E54" s="1129">
        <v>2020</v>
      </c>
      <c r="F54" s="1075">
        <v>439.31709174969512</v>
      </c>
      <c r="G54" s="1075">
        <v>439.31709174969512</v>
      </c>
      <c r="H54" s="1130">
        <v>5533.9736035149172</v>
      </c>
      <c r="I54" s="853"/>
    </row>
    <row r="55" spans="2:15" s="199" customFormat="1" ht="15" x14ac:dyDescent="0.25">
      <c r="B55" s="1126">
        <v>37201</v>
      </c>
      <c r="C55" s="1127" t="s">
        <v>342</v>
      </c>
      <c r="D55" s="1077">
        <v>0.05</v>
      </c>
      <c r="E55" s="1129">
        <v>2027</v>
      </c>
      <c r="F55" s="1075">
        <v>4506.9301978666053</v>
      </c>
      <c r="G55" s="1075">
        <v>4506.9301978666053</v>
      </c>
      <c r="H55" s="1130">
        <v>56754.857077937711</v>
      </c>
      <c r="I55" s="853"/>
      <c r="J55" s="853"/>
      <c r="K55" s="853"/>
      <c r="L55" s="1"/>
      <c r="M55" s="1"/>
      <c r="N55" s="1"/>
      <c r="O55" s="1"/>
    </row>
    <row r="56" spans="2:15" ht="15" x14ac:dyDescent="0.25">
      <c r="B56" s="1126">
        <v>37201</v>
      </c>
      <c r="C56" s="1127" t="s">
        <v>343</v>
      </c>
      <c r="D56" s="1077">
        <v>0.05</v>
      </c>
      <c r="E56" s="1129">
        <v>2030</v>
      </c>
      <c r="F56" s="1075">
        <v>2506.7499464403318</v>
      </c>
      <c r="G56" s="1075">
        <v>2506.7499464403318</v>
      </c>
      <c r="H56" s="1130">
        <v>31576.936772389483</v>
      </c>
      <c r="I56" s="853"/>
      <c r="J56" s="853"/>
      <c r="K56" s="853"/>
    </row>
    <row r="57" spans="2:15" ht="15" x14ac:dyDescent="0.25">
      <c r="B57" s="1126">
        <v>37201</v>
      </c>
      <c r="C57" s="1127" t="s">
        <v>347</v>
      </c>
      <c r="D57" s="1077">
        <v>0.05</v>
      </c>
      <c r="E57" s="1129">
        <v>2031</v>
      </c>
      <c r="F57" s="1075">
        <v>6064.4256155394451</v>
      </c>
      <c r="G57" s="1075">
        <v>6064.4256155394451</v>
      </c>
      <c r="H57" s="1130">
        <v>94076.663659071404</v>
      </c>
      <c r="I57" s="853"/>
    </row>
    <row r="58" spans="2:15" s="556" customFormat="1" ht="15.75" x14ac:dyDescent="0.25">
      <c r="B58" s="1126"/>
      <c r="C58" s="1127"/>
      <c r="D58" s="1077"/>
      <c r="E58" s="1129"/>
      <c r="F58" s="1075"/>
      <c r="G58" s="1082"/>
      <c r="H58" s="1132"/>
      <c r="I58" s="853"/>
      <c r="J58" s="853"/>
      <c r="K58" s="853"/>
      <c r="L58" s="1"/>
      <c r="M58" s="1"/>
      <c r="N58" s="1"/>
      <c r="O58" s="1"/>
    </row>
    <row r="59" spans="2:15" ht="15" x14ac:dyDescent="0.25">
      <c r="B59" s="1122"/>
      <c r="C59" s="1140" t="s">
        <v>375</v>
      </c>
      <c r="D59" s="1139"/>
      <c r="E59" s="1124"/>
      <c r="F59" s="1039">
        <v>35860.497567774415</v>
      </c>
      <c r="G59" s="1039">
        <v>35860.497567774415</v>
      </c>
      <c r="H59" s="1039">
        <v>328538.97569437802</v>
      </c>
      <c r="I59" s="853"/>
      <c r="J59" s="853"/>
      <c r="K59" s="853"/>
    </row>
    <row r="60" spans="2:15" s="10" customFormat="1" ht="15" x14ac:dyDescent="0.25">
      <c r="B60" s="1126"/>
      <c r="C60" s="1127"/>
      <c r="D60" s="1077"/>
      <c r="E60" s="1129"/>
      <c r="F60" s="1075"/>
      <c r="G60" s="1082"/>
      <c r="H60" s="1132"/>
      <c r="I60" s="853"/>
      <c r="J60" s="1"/>
      <c r="K60" s="1"/>
      <c r="L60" s="1"/>
      <c r="M60" s="1"/>
      <c r="N60" s="1"/>
      <c r="O60" s="1"/>
    </row>
    <row r="61" spans="2:15" s="129" customFormat="1" ht="15.75" x14ac:dyDescent="0.25">
      <c r="B61" s="1126">
        <v>37986</v>
      </c>
      <c r="C61" s="1127" t="s">
        <v>655</v>
      </c>
      <c r="D61" s="1077">
        <v>1.18E-2</v>
      </c>
      <c r="E61" s="1129">
        <v>2038</v>
      </c>
      <c r="F61" s="1075">
        <v>35860.497567774415</v>
      </c>
      <c r="G61" s="1044">
        <v>35860.497567774415</v>
      </c>
      <c r="H61" s="1130">
        <v>328538.97569437802</v>
      </c>
      <c r="I61" s="853"/>
      <c r="J61" s="853"/>
      <c r="K61" s="853"/>
      <c r="L61" s="1"/>
      <c r="M61" s="1"/>
      <c r="N61" s="1"/>
      <c r="O61" s="1"/>
    </row>
    <row r="62" spans="2:15" ht="15" x14ac:dyDescent="0.25">
      <c r="B62" s="1126"/>
      <c r="C62" s="1141"/>
      <c r="D62" s="1077"/>
      <c r="E62" s="1129"/>
      <c r="F62" s="1142"/>
      <c r="G62" s="1120"/>
      <c r="H62" s="1121"/>
      <c r="I62" s="853"/>
    </row>
    <row r="63" spans="2:15" ht="15.75" x14ac:dyDescent="0.25">
      <c r="B63" s="1241" t="s">
        <v>303</v>
      </c>
      <c r="C63" s="1242"/>
      <c r="D63" s="1242"/>
      <c r="E63" s="1242"/>
      <c r="F63" s="1143">
        <v>7356543.3077496653</v>
      </c>
      <c r="G63" s="1143">
        <v>7332356.3136236984</v>
      </c>
      <c r="H63" s="1143">
        <v>21793811.02549389</v>
      </c>
      <c r="I63" s="853"/>
    </row>
    <row r="64" spans="2:15" ht="15" x14ac:dyDescent="0.25">
      <c r="B64" s="1144"/>
      <c r="C64" s="199"/>
      <c r="D64" s="199"/>
      <c r="E64" s="199"/>
      <c r="F64" s="1145"/>
      <c r="G64" s="1145"/>
      <c r="H64" s="1146"/>
      <c r="I64" s="853"/>
    </row>
    <row r="65" spans="2:9" x14ac:dyDescent="0.2">
      <c r="B65" s="1057" t="s">
        <v>363</v>
      </c>
      <c r="C65" s="1147"/>
      <c r="D65" s="1147"/>
      <c r="E65" s="1147"/>
      <c r="F65" s="1147"/>
      <c r="G65" s="1147"/>
      <c r="H65" s="1148"/>
      <c r="I65" s="853"/>
    </row>
    <row r="66" spans="2:9" x14ac:dyDescent="0.2">
      <c r="B66" s="1057" t="s">
        <v>971</v>
      </c>
      <c r="C66" s="1147"/>
      <c r="D66" s="1147"/>
      <c r="E66" s="1147"/>
      <c r="F66" s="1147"/>
      <c r="G66" s="1147"/>
      <c r="H66" s="1147"/>
      <c r="I66" s="853"/>
    </row>
    <row r="67" spans="2:9" x14ac:dyDescent="0.2">
      <c r="B67" s="1057" t="s">
        <v>972</v>
      </c>
      <c r="C67" s="1147"/>
      <c r="D67" s="1147"/>
      <c r="E67" s="1147"/>
      <c r="F67" s="1147"/>
      <c r="G67" s="1147"/>
      <c r="H67" s="1149"/>
      <c r="I67" s="853"/>
    </row>
    <row r="68" spans="2:9" x14ac:dyDescent="0.2">
      <c r="I68" s="853"/>
    </row>
    <row r="69" spans="2:9" x14ac:dyDescent="0.2">
      <c r="I69" s="853"/>
    </row>
    <row r="70" spans="2:9" x14ac:dyDescent="0.2">
      <c r="I70" s="853"/>
    </row>
    <row r="71" spans="2:9" x14ac:dyDescent="0.2">
      <c r="I71" s="853"/>
    </row>
    <row r="72" spans="2:9" x14ac:dyDescent="0.2">
      <c r="I72" s="853"/>
    </row>
    <row r="73" spans="2:9" x14ac:dyDescent="0.2">
      <c r="I73" s="853"/>
    </row>
    <row r="74" spans="2:9" x14ac:dyDescent="0.2">
      <c r="I74" s="853"/>
    </row>
  </sheetData>
  <sortState ref="B20:H21">
    <sortCondition ref="B20:B21"/>
  </sortState>
  <mergeCells count="11">
    <mergeCell ref="B63:E63"/>
    <mergeCell ref="B6:H6"/>
    <mergeCell ref="B7:H7"/>
    <mergeCell ref="B8:H8"/>
    <mergeCell ref="B12:B15"/>
    <mergeCell ref="C12:C15"/>
    <mergeCell ref="D12:D15"/>
    <mergeCell ref="E12:E15"/>
    <mergeCell ref="F12:F15"/>
    <mergeCell ref="G12:G15"/>
    <mergeCell ref="H12: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33</vt:i4>
      </vt:variant>
    </vt:vector>
  </HeadingPairs>
  <TitlesOfParts>
    <vt:vector size="64" baseType="lpstr">
      <vt:lpstr>INDICE</vt:lpstr>
      <vt:lpstr>A.1.1</vt:lpstr>
      <vt:lpstr>A.1.2</vt:lpstr>
      <vt:lpstr>A.1.3</vt:lpstr>
      <vt:lpstr>A.1.4</vt:lpstr>
      <vt:lpstr>A.1.5</vt:lpstr>
      <vt:lpstr>A.1.6</vt:lpstr>
      <vt:lpstr>A.1.7</vt:lpstr>
      <vt:lpstr>A.1.8</vt:lpstr>
      <vt:lpstr>A.1.9</vt:lpstr>
      <vt:lpstr>A.1.10</vt:lpstr>
      <vt:lpstr>A.2.1</vt:lpstr>
      <vt:lpstr>A.2.2</vt:lpstr>
      <vt:lpstr>A.2.3</vt:lpstr>
      <vt:lpstr>A.2.4</vt:lpstr>
      <vt:lpstr>A.2.5</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A.2.5!Área_de_impresión</vt:lpstr>
      <vt:lpstr>A.3.1!Área_de_impresión</vt:lpstr>
      <vt:lpstr>A.3.2!Área_de_impresión</vt:lpstr>
      <vt:lpstr>A.3.3!Área_de_impresión</vt:lpstr>
      <vt:lpstr>A.3.4!Área_de_impresión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A.4.6!Área_de_impresión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dc:title>
  <dc:subject>Capítulo Deuda Pública</dc:subject>
  <dc:creator>Maria Eugenia  Carrasco Lucas</dc:creator>
  <cp:lastModifiedBy>Template</cp:lastModifiedBy>
  <cp:lastPrinted>2019-01-02T17:43:59Z</cp:lastPrinted>
  <dcterms:created xsi:type="dcterms:W3CDTF">1999-01-19T22:36:21Z</dcterms:created>
  <dcterms:modified xsi:type="dcterms:W3CDTF">2019-04-09T20:44:30Z</dcterms:modified>
</cp:coreProperties>
</file>